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trlProps/ctrlProp2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Alisa One Drive\Documents\IRP\2022\"/>
    </mc:Choice>
  </mc:AlternateContent>
  <xr:revisionPtr revIDLastSave="0" documentId="8_{4D57C5C1-D879-43AD-81C2-C916C0B21610}" xr6:coauthVersionLast="47" xr6:coauthVersionMax="47" xr10:uidLastSave="{00000000-0000-0000-0000-000000000000}"/>
  <bookViews>
    <workbookView xWindow="-120" yWindow="-120" windowWidth="29040" windowHeight="15840" xr2:uid="{8FAAB920-5864-4882-8F33-FF865BC57323}"/>
  </bookViews>
  <sheets>
    <sheet name="README" sheetId="77" r:id="rId1"/>
    <sheet name="ReleaseNotes" sheetId="86" r:id="rId2"/>
    <sheet name="unique_contracts" sheetId="74" r:id="rId3"/>
    <sheet name="Calcs" sheetId="94" r:id="rId4"/>
    <sheet name="resources" sheetId="85" r:id="rId5"/>
    <sheet name="lse_names" sheetId="84" r:id="rId6"/>
    <sheet name="misc" sheetId="83" r:id="rId7"/>
    <sheet name="btm_pv_forecast" sheetId="96" r:id="rId8"/>
    <sheet name="Reliability" sheetId="92" r:id="rId9"/>
    <sheet name="CSPReportSheet" sheetId="87" r:id="rId10"/>
    <sheet name="ReportSheet" sheetId="93" r:id="rId11"/>
  </sheets>
  <definedNames>
    <definedName name="__FDS_HYPERLINK_TOGGLE_STATE__" hidden="1">"ON"</definedName>
    <definedName name="_xlnm._FilterDatabase" localSheetId="3" hidden="1">Calcs!$A$1:$AK$497</definedName>
    <definedName name="_xlnm._FilterDatabase" localSheetId="4" hidden="1">resources!$A$1:$G$1778</definedName>
    <definedName name="_xlnm._FilterDatabase" localSheetId="2" hidden="1">unique_contracts!$A$1:$BY$50</definedName>
    <definedName name="_Order1" hidden="1">255</definedName>
    <definedName name="_Order2" hidden="1">255</definedName>
    <definedName name="BAA_ID">resources!$E$2:$E$1733</definedName>
    <definedName name="bool">misc!$B$2:$B$3</definedName>
    <definedName name="cam_d1911016_vamo_pcia">misc!$R$2:$R$5</definedName>
    <definedName name="cap_areas">misc!$G$2:$G$51</definedName>
    <definedName name="cap_sub_areas">misc!$H$2:$H$31</definedName>
    <definedName name="contract_status">misc!$A$2:$A$6</definedName>
    <definedName name="csp_cat">misc!$N$2:$N$30</definedName>
    <definedName name="csp_table">CSPReportSheet!$B$4:$H$38</definedName>
    <definedName name="d1911016_tranches">misc!$J$2:$J$9</definedName>
    <definedName name="d2106035_tranche">misc!$K$2:$K$23</definedName>
    <definedName name="Days">misc!$E$3:$E$33</definedName>
    <definedName name="Days_na">misc!$E$2:$E$33</definedName>
    <definedName name="elcc_type">resources!$G$2:$G$1733</definedName>
    <definedName name="energy_capacity_from_resource">misc!$L$2:$L$4</definedName>
    <definedName name="generator_name">resources!$B$2:$B$1733</definedName>
    <definedName name="int_count">misc!$E$2:$E$33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is_hybrid">misc!$M$2:$M$22</definedName>
    <definedName name="MAXGEN">resources!$C$2:$C$1733</definedName>
    <definedName name="Months">misc!$E$3:$E$14</definedName>
    <definedName name="Months_na">misc!$E$2:$E$14</definedName>
    <definedName name="nqc_reporting_source">misc!$Q$2:$Q$3</definedName>
    <definedName name="resolve_final_group">resources!$D$2:$D$1733</definedName>
    <definedName name="resources">resources!$A$2:$A$1733</definedName>
    <definedName name="solar_Technology_sub_type">misc!$O$2:$O$5</definedName>
    <definedName name="state_county">misc!$I$2:$I$76</definedName>
    <definedName name="storage_technology_sub_type">misc!$P$2:$P$5</definedName>
    <definedName name="supertype">resources!$F$2:$F$1733</definedName>
    <definedName name="transact">misc!$F$2:$F$4</definedName>
    <definedName name="Year">misc!$D$3:$D$93</definedName>
    <definedName name="Year_na">misc!$D$2:$D$93</definedName>
    <definedName name="yes_no">misc!$C$2:$C$4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94" l="1"/>
  <c r="C3" i="94"/>
  <c r="D3" i="94"/>
  <c r="E3" i="94"/>
  <c r="F3" i="94"/>
  <c r="G3" i="94"/>
  <c r="H3" i="94"/>
  <c r="I3" i="94"/>
  <c r="J3" i="94"/>
  <c r="K3" i="94"/>
  <c r="V3" i="94" s="1"/>
  <c r="L3" i="94"/>
  <c r="M3" i="94"/>
  <c r="N3" i="94"/>
  <c r="O3" i="94"/>
  <c r="P3" i="94"/>
  <c r="Q3" i="94"/>
  <c r="AN3" i="94"/>
  <c r="B4" i="94"/>
  <c r="C4" i="94"/>
  <c r="D4" i="94"/>
  <c r="E4" i="94"/>
  <c r="S4" i="94" s="1"/>
  <c r="F4" i="94"/>
  <c r="G4" i="94"/>
  <c r="H4" i="94"/>
  <c r="I4" i="94"/>
  <c r="J4" i="94"/>
  <c r="K4" i="94"/>
  <c r="L4" i="94"/>
  <c r="V4" i="94" s="1"/>
  <c r="M4" i="94"/>
  <c r="N4" i="94"/>
  <c r="W4" i="94" s="1"/>
  <c r="O4" i="94"/>
  <c r="P4" i="94"/>
  <c r="Q4" i="94"/>
  <c r="R4" i="94" s="1"/>
  <c r="AN4" i="94"/>
  <c r="B5" i="94"/>
  <c r="C5" i="94"/>
  <c r="D5" i="94"/>
  <c r="E5" i="94"/>
  <c r="T5" i="94" s="1"/>
  <c r="F5" i="94"/>
  <c r="G5" i="94"/>
  <c r="H5" i="94"/>
  <c r="I5" i="94"/>
  <c r="J5" i="94"/>
  <c r="K5" i="94"/>
  <c r="L5" i="94"/>
  <c r="M5" i="94"/>
  <c r="N5" i="94"/>
  <c r="O5" i="94"/>
  <c r="P5" i="94"/>
  <c r="Q5" i="94"/>
  <c r="AN5" i="94"/>
  <c r="B6" i="94"/>
  <c r="C6" i="94"/>
  <c r="D6" i="94"/>
  <c r="E6" i="94"/>
  <c r="T6" i="94" s="1"/>
  <c r="F6" i="94"/>
  <c r="G6" i="94"/>
  <c r="H6" i="94"/>
  <c r="I6" i="94"/>
  <c r="J6" i="94"/>
  <c r="K6" i="94"/>
  <c r="L6" i="94"/>
  <c r="M6" i="94"/>
  <c r="N6" i="94"/>
  <c r="O6" i="94"/>
  <c r="P6" i="94"/>
  <c r="Q6" i="94"/>
  <c r="AN6" i="94"/>
  <c r="B7" i="94"/>
  <c r="C7" i="94"/>
  <c r="D7" i="94"/>
  <c r="E7" i="94"/>
  <c r="T7" i="94" s="1"/>
  <c r="F7" i="94"/>
  <c r="G7" i="94"/>
  <c r="H7" i="94"/>
  <c r="I7" i="94"/>
  <c r="J7" i="94"/>
  <c r="K7" i="94"/>
  <c r="L7" i="94"/>
  <c r="M7" i="94"/>
  <c r="N7" i="94"/>
  <c r="O7" i="94"/>
  <c r="P7" i="94"/>
  <c r="Q7" i="94"/>
  <c r="R7" i="94" s="1"/>
  <c r="AN7" i="94"/>
  <c r="B8" i="94"/>
  <c r="C8" i="94"/>
  <c r="D8" i="94"/>
  <c r="E8" i="94"/>
  <c r="T8" i="94" s="1"/>
  <c r="F8" i="94"/>
  <c r="G8" i="94"/>
  <c r="H8" i="94"/>
  <c r="I8" i="94"/>
  <c r="J8" i="94"/>
  <c r="K8" i="94"/>
  <c r="L8" i="94"/>
  <c r="M8" i="94"/>
  <c r="N8" i="94"/>
  <c r="O8" i="94"/>
  <c r="P8" i="94"/>
  <c r="Q8" i="94"/>
  <c r="AN8" i="94"/>
  <c r="B9" i="94"/>
  <c r="C9" i="94"/>
  <c r="D9" i="94"/>
  <c r="E9" i="94"/>
  <c r="T9" i="94" s="1"/>
  <c r="U9" i="94" s="1"/>
  <c r="F9" i="94"/>
  <c r="G9" i="94"/>
  <c r="H9" i="94"/>
  <c r="I9" i="94"/>
  <c r="S9" i="94" s="1"/>
  <c r="J9" i="94"/>
  <c r="K9" i="94"/>
  <c r="L9" i="94"/>
  <c r="M9" i="94"/>
  <c r="N9" i="94"/>
  <c r="O9" i="94"/>
  <c r="P9" i="94"/>
  <c r="Q9" i="94"/>
  <c r="R9" i="94" s="1"/>
  <c r="V9" i="94"/>
  <c r="W9" i="94"/>
  <c r="AN9" i="94"/>
  <c r="B10" i="94"/>
  <c r="C10" i="94"/>
  <c r="D10" i="94"/>
  <c r="E10" i="94"/>
  <c r="F10" i="94"/>
  <c r="G10" i="94"/>
  <c r="H10" i="94"/>
  <c r="I10" i="94"/>
  <c r="J10" i="94"/>
  <c r="K10" i="94"/>
  <c r="L10" i="94"/>
  <c r="M10" i="94"/>
  <c r="N10" i="94"/>
  <c r="O10" i="94"/>
  <c r="P10" i="94"/>
  <c r="Q10" i="94"/>
  <c r="R10" i="94" s="1"/>
  <c r="AN10" i="94"/>
  <c r="B11" i="94"/>
  <c r="C11" i="94"/>
  <c r="D11" i="94"/>
  <c r="E11" i="94"/>
  <c r="T11" i="94" s="1"/>
  <c r="F11" i="94"/>
  <c r="G11" i="94"/>
  <c r="H11" i="94"/>
  <c r="I11" i="94"/>
  <c r="J11" i="94"/>
  <c r="K11" i="94"/>
  <c r="V11" i="94" s="1"/>
  <c r="L11" i="94"/>
  <c r="M11" i="94"/>
  <c r="N11" i="94"/>
  <c r="O11" i="94"/>
  <c r="W11" i="94" s="1"/>
  <c r="P11" i="94"/>
  <c r="Q11" i="94"/>
  <c r="AN11" i="94"/>
  <c r="B12" i="94"/>
  <c r="C12" i="94"/>
  <c r="D12" i="94"/>
  <c r="E12" i="94"/>
  <c r="F12" i="94"/>
  <c r="G12" i="94"/>
  <c r="H12" i="94"/>
  <c r="I12" i="94"/>
  <c r="J12" i="94"/>
  <c r="K12" i="94"/>
  <c r="L12" i="94"/>
  <c r="M12" i="94"/>
  <c r="N12" i="94"/>
  <c r="O12" i="94"/>
  <c r="P12" i="94"/>
  <c r="Q12" i="94"/>
  <c r="AN12" i="94"/>
  <c r="B13" i="94"/>
  <c r="C13" i="94"/>
  <c r="D13" i="94"/>
  <c r="E13" i="94"/>
  <c r="F13" i="94"/>
  <c r="G13" i="94"/>
  <c r="H13" i="94"/>
  <c r="I13" i="94"/>
  <c r="J13" i="94"/>
  <c r="K13" i="94"/>
  <c r="L13" i="94"/>
  <c r="M13" i="94"/>
  <c r="N13" i="94"/>
  <c r="O13" i="94"/>
  <c r="P13" i="94"/>
  <c r="Q13" i="94"/>
  <c r="AN13" i="94"/>
  <c r="B14" i="94"/>
  <c r="C14" i="94"/>
  <c r="D14" i="94"/>
  <c r="E14" i="94"/>
  <c r="F14" i="94"/>
  <c r="G14" i="94"/>
  <c r="H14" i="94"/>
  <c r="I14" i="94"/>
  <c r="J14" i="94"/>
  <c r="K14" i="94"/>
  <c r="V14" i="94" s="1"/>
  <c r="L14" i="94"/>
  <c r="M14" i="94"/>
  <c r="N14" i="94"/>
  <c r="W14" i="94" s="1"/>
  <c r="O14" i="94"/>
  <c r="P14" i="94"/>
  <c r="Q14" i="94"/>
  <c r="AN14" i="94"/>
  <c r="B15" i="94"/>
  <c r="C15" i="94"/>
  <c r="D15" i="94"/>
  <c r="E15" i="94"/>
  <c r="F15" i="94"/>
  <c r="G15" i="94"/>
  <c r="H15" i="94"/>
  <c r="I15" i="94"/>
  <c r="J15" i="94"/>
  <c r="R15" i="94" s="1"/>
  <c r="K15" i="94"/>
  <c r="L15" i="94"/>
  <c r="M15" i="94"/>
  <c r="N15" i="94"/>
  <c r="O15" i="94"/>
  <c r="P15" i="94"/>
  <c r="Q15" i="94"/>
  <c r="V15" i="94"/>
  <c r="AN15" i="94"/>
  <c r="B16" i="94"/>
  <c r="C16" i="94"/>
  <c r="D16" i="94"/>
  <c r="E16" i="94"/>
  <c r="F16" i="94"/>
  <c r="G16" i="94"/>
  <c r="H16" i="94"/>
  <c r="I16" i="94"/>
  <c r="J16" i="94"/>
  <c r="K16" i="94"/>
  <c r="L16" i="94"/>
  <c r="M16" i="94"/>
  <c r="N16" i="94"/>
  <c r="O16" i="94"/>
  <c r="P16" i="94"/>
  <c r="Q16" i="94"/>
  <c r="AN16" i="94"/>
  <c r="B17" i="94"/>
  <c r="C17" i="94"/>
  <c r="D17" i="94"/>
  <c r="E17" i="94"/>
  <c r="F17" i="94"/>
  <c r="G17" i="94"/>
  <c r="H17" i="94"/>
  <c r="I17" i="94"/>
  <c r="J17" i="94"/>
  <c r="K17" i="94"/>
  <c r="L17" i="94"/>
  <c r="M17" i="94"/>
  <c r="N17" i="94"/>
  <c r="O17" i="94"/>
  <c r="P17" i="94"/>
  <c r="Q17" i="94"/>
  <c r="R17" i="94" s="1"/>
  <c r="AN17" i="94"/>
  <c r="B18" i="94"/>
  <c r="C18" i="94"/>
  <c r="D18" i="94"/>
  <c r="E18" i="94"/>
  <c r="F18" i="94"/>
  <c r="G18" i="94"/>
  <c r="H18" i="94"/>
  <c r="I18" i="94"/>
  <c r="J18" i="94"/>
  <c r="K18" i="94"/>
  <c r="L18" i="94"/>
  <c r="M18" i="94"/>
  <c r="N18" i="94"/>
  <c r="O18" i="94"/>
  <c r="P18" i="94"/>
  <c r="Q18" i="94"/>
  <c r="AN18" i="94"/>
  <c r="B19" i="94"/>
  <c r="C19" i="94"/>
  <c r="D19" i="94"/>
  <c r="E19" i="94"/>
  <c r="F19" i="94"/>
  <c r="G19" i="94"/>
  <c r="H19" i="94"/>
  <c r="I19" i="94"/>
  <c r="J19" i="94"/>
  <c r="R19" i="94" s="1"/>
  <c r="K19" i="94"/>
  <c r="L19" i="94"/>
  <c r="M19" i="94"/>
  <c r="N19" i="94"/>
  <c r="O19" i="94"/>
  <c r="P19" i="94"/>
  <c r="Q19" i="94"/>
  <c r="AN19" i="94"/>
  <c r="B20" i="94"/>
  <c r="S20" i="94" s="1"/>
  <c r="C20" i="94"/>
  <c r="D20" i="94"/>
  <c r="E20" i="94"/>
  <c r="T20" i="94" s="1"/>
  <c r="F20" i="94"/>
  <c r="G20" i="94"/>
  <c r="H20" i="94"/>
  <c r="I20" i="94"/>
  <c r="J20" i="94"/>
  <c r="R20" i="94" s="1"/>
  <c r="K20" i="94"/>
  <c r="V20" i="94" s="1"/>
  <c r="L20" i="94"/>
  <c r="M20" i="94"/>
  <c r="N20" i="94"/>
  <c r="O20" i="94"/>
  <c r="P20" i="94"/>
  <c r="Q20" i="94"/>
  <c r="AN20" i="94"/>
  <c r="B21" i="94"/>
  <c r="C21" i="94"/>
  <c r="D21" i="94"/>
  <c r="E21" i="94"/>
  <c r="T21" i="94" s="1"/>
  <c r="X21" i="94" s="1"/>
  <c r="F21" i="94"/>
  <c r="G21" i="94"/>
  <c r="H21" i="94"/>
  <c r="I21" i="94"/>
  <c r="J21" i="94"/>
  <c r="K21" i="94"/>
  <c r="L21" i="94"/>
  <c r="M21" i="94"/>
  <c r="N21" i="94"/>
  <c r="O21" i="94"/>
  <c r="P21" i="94"/>
  <c r="Q21" i="94"/>
  <c r="S21" i="94"/>
  <c r="AN21" i="94"/>
  <c r="B22" i="94"/>
  <c r="C22" i="94"/>
  <c r="D22" i="94"/>
  <c r="E22" i="94"/>
  <c r="T22" i="94" s="1"/>
  <c r="F22" i="94"/>
  <c r="G22" i="94"/>
  <c r="H22" i="94"/>
  <c r="I22" i="94"/>
  <c r="J22" i="94"/>
  <c r="K22" i="94"/>
  <c r="L22" i="94"/>
  <c r="M22" i="94"/>
  <c r="N22" i="94"/>
  <c r="O22" i="94"/>
  <c r="P22" i="94"/>
  <c r="Q22" i="94"/>
  <c r="AN22" i="94"/>
  <c r="B23" i="94"/>
  <c r="C23" i="94"/>
  <c r="D23" i="94"/>
  <c r="E23" i="94"/>
  <c r="T23" i="94" s="1"/>
  <c r="F23" i="94"/>
  <c r="G23" i="94"/>
  <c r="H23" i="94"/>
  <c r="I23" i="94"/>
  <c r="J23" i="94"/>
  <c r="K23" i="94"/>
  <c r="L23" i="94"/>
  <c r="M23" i="94"/>
  <c r="N23" i="94"/>
  <c r="O23" i="94"/>
  <c r="P23" i="94"/>
  <c r="Q23" i="94"/>
  <c r="AN23" i="94"/>
  <c r="B24" i="94"/>
  <c r="C24" i="94"/>
  <c r="D24" i="94"/>
  <c r="E24" i="94"/>
  <c r="T24" i="94" s="1"/>
  <c r="F24" i="94"/>
  <c r="G24" i="94"/>
  <c r="H24" i="94"/>
  <c r="I24" i="94"/>
  <c r="J24" i="94"/>
  <c r="K24" i="94"/>
  <c r="L24" i="94"/>
  <c r="M24" i="94"/>
  <c r="N24" i="94"/>
  <c r="O24" i="94"/>
  <c r="P24" i="94"/>
  <c r="Q24" i="94"/>
  <c r="AN24" i="94"/>
  <c r="B25" i="94"/>
  <c r="C25" i="94"/>
  <c r="D25" i="94"/>
  <c r="E25" i="94"/>
  <c r="F25" i="94"/>
  <c r="G25" i="94"/>
  <c r="H25" i="94"/>
  <c r="I25" i="94"/>
  <c r="J25" i="94"/>
  <c r="R25" i="94" s="1"/>
  <c r="K25" i="94"/>
  <c r="L25" i="94"/>
  <c r="M25" i="94"/>
  <c r="N25" i="94"/>
  <c r="W25" i="94" s="1"/>
  <c r="O25" i="94"/>
  <c r="P25" i="94"/>
  <c r="Q25" i="94"/>
  <c r="AN25" i="94"/>
  <c r="B26" i="94"/>
  <c r="C26" i="94"/>
  <c r="D26" i="94"/>
  <c r="E26" i="94"/>
  <c r="T26" i="94" s="1"/>
  <c r="X26" i="94" s="1"/>
  <c r="F26" i="94"/>
  <c r="G26" i="94"/>
  <c r="H26" i="94"/>
  <c r="I26" i="94"/>
  <c r="J26" i="94"/>
  <c r="K26" i="94"/>
  <c r="L26" i="94"/>
  <c r="M26" i="94"/>
  <c r="N26" i="94"/>
  <c r="O26" i="94"/>
  <c r="P26" i="94"/>
  <c r="Q26" i="94"/>
  <c r="S26" i="94"/>
  <c r="V26" i="94"/>
  <c r="AN26" i="94"/>
  <c r="B27" i="94"/>
  <c r="C27" i="94"/>
  <c r="D27" i="94"/>
  <c r="E27" i="94"/>
  <c r="T27" i="94" s="1"/>
  <c r="F27" i="94"/>
  <c r="G27" i="94"/>
  <c r="H27" i="94"/>
  <c r="I27" i="94"/>
  <c r="J27" i="94"/>
  <c r="K27" i="94"/>
  <c r="L27" i="94"/>
  <c r="M27" i="94"/>
  <c r="N27" i="94"/>
  <c r="O27" i="94"/>
  <c r="P27" i="94"/>
  <c r="Q27" i="94"/>
  <c r="AN27" i="94"/>
  <c r="B28" i="94"/>
  <c r="C28" i="94"/>
  <c r="D28" i="94"/>
  <c r="E28" i="94"/>
  <c r="T28" i="94" s="1"/>
  <c r="F28" i="94"/>
  <c r="G28" i="94"/>
  <c r="H28" i="94"/>
  <c r="I28" i="94"/>
  <c r="J28" i="94"/>
  <c r="K28" i="94"/>
  <c r="L28" i="94"/>
  <c r="M28" i="94"/>
  <c r="N28" i="94"/>
  <c r="O28" i="94"/>
  <c r="P28" i="94"/>
  <c r="Q28" i="94"/>
  <c r="AN28" i="94"/>
  <c r="B29" i="94"/>
  <c r="C29" i="94"/>
  <c r="D29" i="94"/>
  <c r="E29" i="94"/>
  <c r="F29" i="94"/>
  <c r="G29" i="94"/>
  <c r="H29" i="94"/>
  <c r="I29" i="94"/>
  <c r="J29" i="94"/>
  <c r="K29" i="94"/>
  <c r="L29" i="94"/>
  <c r="M29" i="94"/>
  <c r="N29" i="94"/>
  <c r="O29" i="94"/>
  <c r="P29" i="94"/>
  <c r="Q29" i="94"/>
  <c r="AN29" i="94"/>
  <c r="B30" i="94"/>
  <c r="C30" i="94"/>
  <c r="D30" i="94"/>
  <c r="E30" i="94"/>
  <c r="T30" i="94" s="1"/>
  <c r="F30" i="94"/>
  <c r="G30" i="94"/>
  <c r="H30" i="94"/>
  <c r="I30" i="94"/>
  <c r="J30" i="94"/>
  <c r="K30" i="94"/>
  <c r="L30" i="94"/>
  <c r="M30" i="94"/>
  <c r="N30" i="94"/>
  <c r="W30" i="94" s="1"/>
  <c r="O30" i="94"/>
  <c r="P30" i="94"/>
  <c r="Q30" i="94"/>
  <c r="AN30" i="94"/>
  <c r="B31" i="94"/>
  <c r="C31" i="94"/>
  <c r="D31" i="94"/>
  <c r="E31" i="94"/>
  <c r="F31" i="94"/>
  <c r="G31" i="94"/>
  <c r="H31" i="94"/>
  <c r="I31" i="94"/>
  <c r="J31" i="94"/>
  <c r="K31" i="94"/>
  <c r="V31" i="94" s="1"/>
  <c r="L31" i="94"/>
  <c r="M31" i="94"/>
  <c r="N31" i="94"/>
  <c r="O31" i="94"/>
  <c r="P31" i="94"/>
  <c r="Q31" i="94"/>
  <c r="AN31" i="94"/>
  <c r="B32" i="94"/>
  <c r="C32" i="94"/>
  <c r="D32" i="94"/>
  <c r="E32" i="94"/>
  <c r="T32" i="94" s="1"/>
  <c r="X32" i="94" s="1"/>
  <c r="F32" i="94"/>
  <c r="G32" i="94"/>
  <c r="H32" i="94"/>
  <c r="I32" i="94"/>
  <c r="J32" i="94"/>
  <c r="K32" i="94"/>
  <c r="L32" i="94"/>
  <c r="M32" i="94"/>
  <c r="N32" i="94"/>
  <c r="O32" i="94"/>
  <c r="P32" i="94"/>
  <c r="Q32" i="94"/>
  <c r="R32" i="94" s="1"/>
  <c r="AN32" i="94"/>
  <c r="B33" i="94"/>
  <c r="C33" i="94"/>
  <c r="D33" i="94"/>
  <c r="E33" i="94"/>
  <c r="F33" i="94"/>
  <c r="G33" i="94"/>
  <c r="H33" i="94"/>
  <c r="I33" i="94"/>
  <c r="J33" i="94"/>
  <c r="R33" i="94" s="1"/>
  <c r="K33" i="94"/>
  <c r="L33" i="94"/>
  <c r="M33" i="94"/>
  <c r="N33" i="94"/>
  <c r="O33" i="94"/>
  <c r="P33" i="94"/>
  <c r="Q33" i="94"/>
  <c r="T33" i="94"/>
  <c r="AN33" i="94"/>
  <c r="B34" i="94"/>
  <c r="C34" i="94"/>
  <c r="D34" i="94"/>
  <c r="E34" i="94"/>
  <c r="T34" i="94" s="1"/>
  <c r="F34" i="94"/>
  <c r="G34" i="94"/>
  <c r="H34" i="94"/>
  <c r="I34" i="94"/>
  <c r="J34" i="94"/>
  <c r="K34" i="94"/>
  <c r="L34" i="94"/>
  <c r="M34" i="94"/>
  <c r="N34" i="94"/>
  <c r="O34" i="94"/>
  <c r="P34" i="94"/>
  <c r="Q34" i="94"/>
  <c r="AN34" i="94"/>
  <c r="B35" i="94"/>
  <c r="C35" i="94"/>
  <c r="D35" i="94"/>
  <c r="E35" i="94"/>
  <c r="T35" i="94" s="1"/>
  <c r="F35" i="94"/>
  <c r="G35" i="94"/>
  <c r="H35" i="94"/>
  <c r="I35" i="94"/>
  <c r="J35" i="94"/>
  <c r="K35" i="94"/>
  <c r="L35" i="94"/>
  <c r="M35" i="94"/>
  <c r="N35" i="94"/>
  <c r="O35" i="94"/>
  <c r="P35" i="94"/>
  <c r="Q35" i="94"/>
  <c r="AN35" i="94"/>
  <c r="B36" i="94"/>
  <c r="C36" i="94"/>
  <c r="D36" i="94"/>
  <c r="S36" i="94" s="1"/>
  <c r="Y36" i="94" s="1"/>
  <c r="E36" i="94"/>
  <c r="T36" i="94" s="1"/>
  <c r="F36" i="94"/>
  <c r="G36" i="94"/>
  <c r="H36" i="94"/>
  <c r="I36" i="94"/>
  <c r="J36" i="94"/>
  <c r="K36" i="94"/>
  <c r="L36" i="94"/>
  <c r="M36" i="94"/>
  <c r="N36" i="94"/>
  <c r="O36" i="94"/>
  <c r="P36" i="94"/>
  <c r="Q36" i="94"/>
  <c r="AN36" i="94"/>
  <c r="B37" i="94"/>
  <c r="C37" i="94"/>
  <c r="D37" i="94"/>
  <c r="E37" i="94"/>
  <c r="F37" i="94"/>
  <c r="G37" i="94"/>
  <c r="H37" i="94"/>
  <c r="I37" i="94"/>
  <c r="J37" i="94"/>
  <c r="K37" i="94"/>
  <c r="L37" i="94"/>
  <c r="M37" i="94"/>
  <c r="N37" i="94"/>
  <c r="O37" i="94"/>
  <c r="P37" i="94"/>
  <c r="Q37" i="94"/>
  <c r="T37" i="94"/>
  <c r="X37" i="94" s="1"/>
  <c r="AN37" i="94"/>
  <c r="B38" i="94"/>
  <c r="C38" i="94"/>
  <c r="D38" i="94"/>
  <c r="E38" i="94"/>
  <c r="T38" i="94" s="1"/>
  <c r="F38" i="94"/>
  <c r="G38" i="94"/>
  <c r="H38" i="94"/>
  <c r="I38" i="94"/>
  <c r="J38" i="94"/>
  <c r="K38" i="94"/>
  <c r="L38" i="94"/>
  <c r="M38" i="94"/>
  <c r="N38" i="94"/>
  <c r="O38" i="94"/>
  <c r="P38" i="94"/>
  <c r="Q38" i="94"/>
  <c r="AN38" i="94"/>
  <c r="B39" i="94"/>
  <c r="C39" i="94"/>
  <c r="D39" i="94"/>
  <c r="E39" i="94"/>
  <c r="T39" i="94" s="1"/>
  <c r="F39" i="94"/>
  <c r="G39" i="94"/>
  <c r="H39" i="94"/>
  <c r="I39" i="94"/>
  <c r="J39" i="94"/>
  <c r="K39" i="94"/>
  <c r="L39" i="94"/>
  <c r="M39" i="94"/>
  <c r="V39" i="94" s="1"/>
  <c r="N39" i="94"/>
  <c r="W39" i="94" s="1"/>
  <c r="O39" i="94"/>
  <c r="P39" i="94"/>
  <c r="Q39" i="94"/>
  <c r="R39" i="94" s="1"/>
  <c r="AN39" i="94"/>
  <c r="B40" i="94"/>
  <c r="C40" i="94"/>
  <c r="D40" i="94"/>
  <c r="E40" i="94"/>
  <c r="T40" i="94" s="1"/>
  <c r="X40" i="94" s="1"/>
  <c r="F40" i="94"/>
  <c r="G40" i="94"/>
  <c r="H40" i="94"/>
  <c r="I40" i="94"/>
  <c r="J40" i="94"/>
  <c r="R40" i="94" s="1"/>
  <c r="K40" i="94"/>
  <c r="L40" i="94"/>
  <c r="M40" i="94"/>
  <c r="N40" i="94"/>
  <c r="O40" i="94"/>
  <c r="P40" i="94"/>
  <c r="Q40" i="94"/>
  <c r="AN40" i="94"/>
  <c r="B41" i="94"/>
  <c r="C41" i="94"/>
  <c r="D41" i="94"/>
  <c r="E41" i="94"/>
  <c r="T41" i="94" s="1"/>
  <c r="F41" i="94"/>
  <c r="G41" i="94"/>
  <c r="H41" i="94"/>
  <c r="I41" i="94"/>
  <c r="J41" i="94"/>
  <c r="R41" i="94" s="1"/>
  <c r="K41" i="94"/>
  <c r="L41" i="94"/>
  <c r="M41" i="94"/>
  <c r="N41" i="94"/>
  <c r="W41" i="94" s="1"/>
  <c r="O41" i="94"/>
  <c r="P41" i="94"/>
  <c r="Q41" i="94"/>
  <c r="AN41" i="94"/>
  <c r="B42" i="94"/>
  <c r="C42" i="94"/>
  <c r="D42" i="94"/>
  <c r="E42" i="94"/>
  <c r="T42" i="94" s="1"/>
  <c r="F42" i="94"/>
  <c r="G42" i="94"/>
  <c r="H42" i="94"/>
  <c r="I42" i="94"/>
  <c r="J42" i="94"/>
  <c r="K42" i="94"/>
  <c r="L42" i="94"/>
  <c r="M42" i="94"/>
  <c r="N42" i="94"/>
  <c r="O42" i="94"/>
  <c r="P42" i="94"/>
  <c r="Q42" i="94"/>
  <c r="V42" i="94"/>
  <c r="AN42" i="94"/>
  <c r="B43" i="94"/>
  <c r="C43" i="94"/>
  <c r="D43" i="94"/>
  <c r="E43" i="94"/>
  <c r="T43" i="94" s="1"/>
  <c r="F43" i="94"/>
  <c r="G43" i="94"/>
  <c r="H43" i="94"/>
  <c r="I43" i="94"/>
  <c r="J43" i="94"/>
  <c r="K43" i="94"/>
  <c r="L43" i="94"/>
  <c r="M43" i="94"/>
  <c r="N43" i="94"/>
  <c r="O43" i="94"/>
  <c r="P43" i="94"/>
  <c r="Q43" i="94"/>
  <c r="AN43" i="94"/>
  <c r="B44" i="94"/>
  <c r="C44" i="94"/>
  <c r="D44" i="94"/>
  <c r="E44" i="94"/>
  <c r="T44" i="94" s="1"/>
  <c r="F44" i="94"/>
  <c r="G44" i="94"/>
  <c r="H44" i="94"/>
  <c r="I44" i="94"/>
  <c r="J44" i="94"/>
  <c r="K44" i="94"/>
  <c r="V44" i="94" s="1"/>
  <c r="L44" i="94"/>
  <c r="M44" i="94"/>
  <c r="N44" i="94"/>
  <c r="O44" i="94"/>
  <c r="P44" i="94"/>
  <c r="Q44" i="94"/>
  <c r="AN44" i="94"/>
  <c r="B45" i="94"/>
  <c r="C45" i="94"/>
  <c r="D45" i="94"/>
  <c r="E45" i="94"/>
  <c r="F45" i="94"/>
  <c r="G45" i="94"/>
  <c r="H45" i="94"/>
  <c r="I45" i="94"/>
  <c r="J45" i="94"/>
  <c r="K45" i="94"/>
  <c r="L45" i="94"/>
  <c r="M45" i="94"/>
  <c r="N45" i="94"/>
  <c r="O45" i="94"/>
  <c r="P45" i="94"/>
  <c r="Q45" i="94"/>
  <c r="AN45" i="94"/>
  <c r="B46" i="94"/>
  <c r="C46" i="94"/>
  <c r="D46" i="94"/>
  <c r="E46" i="94"/>
  <c r="T46" i="94" s="1"/>
  <c r="F46" i="94"/>
  <c r="G46" i="94"/>
  <c r="H46" i="94"/>
  <c r="I46" i="94"/>
  <c r="J46" i="94"/>
  <c r="K46" i="94"/>
  <c r="L46" i="94"/>
  <c r="M46" i="94"/>
  <c r="N46" i="94"/>
  <c r="W46" i="94" s="1"/>
  <c r="O46" i="94"/>
  <c r="P46" i="94"/>
  <c r="Q46" i="94"/>
  <c r="AN46" i="94"/>
  <c r="B47" i="94"/>
  <c r="C47" i="94"/>
  <c r="D47" i="94"/>
  <c r="E47" i="94"/>
  <c r="T47" i="94" s="1"/>
  <c r="F47" i="94"/>
  <c r="G47" i="94"/>
  <c r="H47" i="94"/>
  <c r="I47" i="94"/>
  <c r="J47" i="94"/>
  <c r="R47" i="94" s="1"/>
  <c r="K47" i="94"/>
  <c r="V47" i="94" s="1"/>
  <c r="L47" i="94"/>
  <c r="M47" i="94"/>
  <c r="N47" i="94"/>
  <c r="O47" i="94"/>
  <c r="P47" i="94"/>
  <c r="Q47" i="94"/>
  <c r="AN47" i="94"/>
  <c r="B48" i="94"/>
  <c r="C48" i="94"/>
  <c r="D48" i="94"/>
  <c r="E48" i="94"/>
  <c r="T48" i="94" s="1"/>
  <c r="X48" i="94" s="1"/>
  <c r="F48" i="94"/>
  <c r="G48" i="94"/>
  <c r="H48" i="94"/>
  <c r="I48" i="94"/>
  <c r="J48" i="94"/>
  <c r="K48" i="94"/>
  <c r="L48" i="94"/>
  <c r="M48" i="94"/>
  <c r="N48" i="94"/>
  <c r="O48" i="94"/>
  <c r="P48" i="94"/>
  <c r="Q48" i="94"/>
  <c r="AN48" i="94"/>
  <c r="B49" i="94"/>
  <c r="C49" i="94"/>
  <c r="D49" i="94"/>
  <c r="E49" i="94"/>
  <c r="T49" i="94" s="1"/>
  <c r="F49" i="94"/>
  <c r="G49" i="94"/>
  <c r="H49" i="94"/>
  <c r="I49" i="94"/>
  <c r="J49" i="94"/>
  <c r="R49" i="94" s="1"/>
  <c r="K49" i="94"/>
  <c r="L49" i="94"/>
  <c r="M49" i="94"/>
  <c r="N49" i="94"/>
  <c r="O49" i="94"/>
  <c r="P49" i="94"/>
  <c r="Q49" i="94"/>
  <c r="S49" i="94"/>
  <c r="Y49" i="94" s="1"/>
  <c r="AN49" i="94"/>
  <c r="B50" i="94"/>
  <c r="C50" i="94"/>
  <c r="D50" i="94"/>
  <c r="E50" i="94"/>
  <c r="F50" i="94"/>
  <c r="G50" i="94"/>
  <c r="H50" i="94"/>
  <c r="I50" i="94"/>
  <c r="J50" i="94"/>
  <c r="K50" i="94"/>
  <c r="L50" i="94"/>
  <c r="M50" i="94"/>
  <c r="N50" i="94"/>
  <c r="O50" i="94"/>
  <c r="P50" i="94"/>
  <c r="Q50" i="94"/>
  <c r="AN50" i="94"/>
  <c r="B51" i="94"/>
  <c r="C51" i="94"/>
  <c r="D51" i="94"/>
  <c r="E51" i="94"/>
  <c r="F51" i="94"/>
  <c r="G51" i="94"/>
  <c r="H51" i="94"/>
  <c r="I51" i="94"/>
  <c r="J51" i="94"/>
  <c r="K51" i="94"/>
  <c r="L51" i="94"/>
  <c r="M51" i="94"/>
  <c r="N51" i="94"/>
  <c r="O51" i="94"/>
  <c r="P51" i="94"/>
  <c r="Q51" i="94"/>
  <c r="AN51" i="94"/>
  <c r="B52" i="94"/>
  <c r="C52" i="94"/>
  <c r="D52" i="94"/>
  <c r="E52" i="94"/>
  <c r="F52" i="94"/>
  <c r="G52" i="94"/>
  <c r="H52" i="94"/>
  <c r="I52" i="94"/>
  <c r="J52" i="94"/>
  <c r="K52" i="94"/>
  <c r="L52" i="94"/>
  <c r="M52" i="94"/>
  <c r="N52" i="94"/>
  <c r="O52" i="94"/>
  <c r="P52" i="94"/>
  <c r="Q52" i="94"/>
  <c r="R52" i="94"/>
  <c r="S52" i="94"/>
  <c r="T52" i="94"/>
  <c r="Y52" i="94" s="1"/>
  <c r="AN52" i="94"/>
  <c r="B53" i="94"/>
  <c r="C53" i="94"/>
  <c r="D53" i="94"/>
  <c r="E53" i="94"/>
  <c r="T53" i="94" s="1"/>
  <c r="F53" i="94"/>
  <c r="G53" i="94"/>
  <c r="H53" i="94"/>
  <c r="I53" i="94"/>
  <c r="S53" i="94" s="1"/>
  <c r="J53" i="94"/>
  <c r="K53" i="94"/>
  <c r="L53" i="94"/>
  <c r="M53" i="94"/>
  <c r="N53" i="94"/>
  <c r="O53" i="94"/>
  <c r="P53" i="94"/>
  <c r="Q53" i="94"/>
  <c r="R53" i="94" s="1"/>
  <c r="AN53" i="94"/>
  <c r="B54" i="94"/>
  <c r="C54" i="94"/>
  <c r="D54" i="94"/>
  <c r="E54" i="94"/>
  <c r="T54" i="94" s="1"/>
  <c r="F54" i="94"/>
  <c r="G54" i="94"/>
  <c r="H54" i="94"/>
  <c r="I54" i="94"/>
  <c r="J54" i="94"/>
  <c r="R54" i="94" s="1"/>
  <c r="K54" i="94"/>
  <c r="L54" i="94"/>
  <c r="M54" i="94"/>
  <c r="N54" i="94"/>
  <c r="O54" i="94"/>
  <c r="P54" i="94"/>
  <c r="Q54" i="94"/>
  <c r="AN54" i="94"/>
  <c r="B55" i="94"/>
  <c r="C55" i="94"/>
  <c r="D55" i="94"/>
  <c r="E55" i="94"/>
  <c r="F55" i="94"/>
  <c r="G55" i="94"/>
  <c r="H55" i="94"/>
  <c r="I55" i="94"/>
  <c r="J55" i="94"/>
  <c r="K55" i="94"/>
  <c r="L55" i="94"/>
  <c r="M55" i="94"/>
  <c r="N55" i="94"/>
  <c r="O55" i="94"/>
  <c r="P55" i="94"/>
  <c r="Q55" i="94"/>
  <c r="V55" i="94"/>
  <c r="AN55" i="94"/>
  <c r="B56" i="94"/>
  <c r="C56" i="94"/>
  <c r="D56" i="94"/>
  <c r="E56" i="94"/>
  <c r="F56" i="94"/>
  <c r="G56" i="94"/>
  <c r="H56" i="94"/>
  <c r="I56" i="94"/>
  <c r="J56" i="94"/>
  <c r="K56" i="94"/>
  <c r="L56" i="94"/>
  <c r="M56" i="94"/>
  <c r="N56" i="94"/>
  <c r="O56" i="94"/>
  <c r="P56" i="94"/>
  <c r="Q56" i="94"/>
  <c r="AN56" i="94"/>
  <c r="B57" i="94"/>
  <c r="C57" i="94"/>
  <c r="D57" i="94"/>
  <c r="E57" i="94"/>
  <c r="F57" i="94"/>
  <c r="G57" i="94"/>
  <c r="H57" i="94"/>
  <c r="I57" i="94"/>
  <c r="S57" i="94" s="1"/>
  <c r="J57" i="94"/>
  <c r="K57" i="94"/>
  <c r="L57" i="94"/>
  <c r="M57" i="94"/>
  <c r="N57" i="94"/>
  <c r="O57" i="94"/>
  <c r="P57" i="94"/>
  <c r="Q57" i="94"/>
  <c r="R57" i="94" s="1"/>
  <c r="V57" i="94"/>
  <c r="W57" i="94"/>
  <c r="AN57" i="94"/>
  <c r="B58" i="94"/>
  <c r="S58" i="94" s="1"/>
  <c r="C58" i="94"/>
  <c r="D58" i="94"/>
  <c r="E58" i="94"/>
  <c r="F58" i="94"/>
  <c r="G58" i="94"/>
  <c r="H58" i="94"/>
  <c r="T58" i="94" s="1"/>
  <c r="X58" i="94" s="1"/>
  <c r="I58" i="94"/>
  <c r="J58" i="94"/>
  <c r="K58" i="94"/>
  <c r="L58" i="94"/>
  <c r="V58" i="94" s="1"/>
  <c r="M58" i="94"/>
  <c r="N58" i="94"/>
  <c r="O58" i="94"/>
  <c r="P58" i="94"/>
  <c r="Q58" i="94"/>
  <c r="R58" i="94"/>
  <c r="AN58" i="94"/>
  <c r="B59" i="94"/>
  <c r="C59" i="94"/>
  <c r="D59" i="94"/>
  <c r="E59" i="94"/>
  <c r="F59" i="94"/>
  <c r="G59" i="94"/>
  <c r="H59" i="94"/>
  <c r="I59" i="94"/>
  <c r="J59" i="94"/>
  <c r="K59" i="94"/>
  <c r="L59" i="94"/>
  <c r="M59" i="94"/>
  <c r="N59" i="94"/>
  <c r="O59" i="94"/>
  <c r="P59" i="94"/>
  <c r="Q59" i="94"/>
  <c r="AN59" i="94"/>
  <c r="B60" i="94"/>
  <c r="S60" i="94" s="1"/>
  <c r="C60" i="94"/>
  <c r="D60" i="94"/>
  <c r="E60" i="94"/>
  <c r="F60" i="94"/>
  <c r="G60" i="94"/>
  <c r="H60" i="94"/>
  <c r="I60" i="94"/>
  <c r="J60" i="94"/>
  <c r="K60" i="94"/>
  <c r="L60" i="94"/>
  <c r="M60" i="94"/>
  <c r="N60" i="94"/>
  <c r="O60" i="94"/>
  <c r="P60" i="94"/>
  <c r="Q60" i="94"/>
  <c r="R60" i="94"/>
  <c r="T60" i="94"/>
  <c r="X60" i="94" s="1"/>
  <c r="W60" i="94"/>
  <c r="AN60" i="94"/>
  <c r="B61" i="94"/>
  <c r="C61" i="94"/>
  <c r="D61" i="94"/>
  <c r="E61" i="94"/>
  <c r="F61" i="94"/>
  <c r="G61" i="94"/>
  <c r="H61" i="94"/>
  <c r="I61" i="94"/>
  <c r="J61" i="94"/>
  <c r="K61" i="94"/>
  <c r="L61" i="94"/>
  <c r="M61" i="94"/>
  <c r="N61" i="94"/>
  <c r="O61" i="94"/>
  <c r="P61" i="94"/>
  <c r="Q61" i="94"/>
  <c r="R61" i="94" s="1"/>
  <c r="AN61" i="94"/>
  <c r="B62" i="94"/>
  <c r="C62" i="94"/>
  <c r="D62" i="94"/>
  <c r="E62" i="94"/>
  <c r="T62" i="94" s="1"/>
  <c r="X62" i="94" s="1"/>
  <c r="F62" i="94"/>
  <c r="G62" i="94"/>
  <c r="H62" i="94"/>
  <c r="I62" i="94"/>
  <c r="J62" i="94"/>
  <c r="K62" i="94"/>
  <c r="L62" i="94"/>
  <c r="M62" i="94"/>
  <c r="N62" i="94"/>
  <c r="O62" i="94"/>
  <c r="W62" i="94" s="1"/>
  <c r="P62" i="94"/>
  <c r="Q62" i="94"/>
  <c r="AN62" i="94"/>
  <c r="B63" i="94"/>
  <c r="C63" i="94"/>
  <c r="D63" i="94"/>
  <c r="E63" i="94"/>
  <c r="F63" i="94"/>
  <c r="G63" i="94"/>
  <c r="H63" i="94"/>
  <c r="I63" i="94"/>
  <c r="J63" i="94"/>
  <c r="K63" i="94"/>
  <c r="L63" i="94"/>
  <c r="V63" i="94" s="1"/>
  <c r="M63" i="94"/>
  <c r="N63" i="94"/>
  <c r="O63" i="94"/>
  <c r="P63" i="94"/>
  <c r="Q63" i="94"/>
  <c r="R63" i="94"/>
  <c r="T63" i="94"/>
  <c r="AN63" i="94"/>
  <c r="B64" i="94"/>
  <c r="C64" i="94"/>
  <c r="D64" i="94"/>
  <c r="E64" i="94"/>
  <c r="T64" i="94" s="1"/>
  <c r="F64" i="94"/>
  <c r="G64" i="94"/>
  <c r="H64" i="94"/>
  <c r="I64" i="94"/>
  <c r="J64" i="94"/>
  <c r="K64" i="94"/>
  <c r="L64" i="94"/>
  <c r="M64" i="94"/>
  <c r="N64" i="94"/>
  <c r="O64" i="94"/>
  <c r="P64" i="94"/>
  <c r="Q64" i="94"/>
  <c r="S64" i="94"/>
  <c r="Y64" i="94" s="1"/>
  <c r="X64" i="94"/>
  <c r="AN64" i="94"/>
  <c r="B65" i="94"/>
  <c r="S65" i="94" s="1"/>
  <c r="C65" i="94"/>
  <c r="D65" i="94"/>
  <c r="E65" i="94"/>
  <c r="F65" i="94"/>
  <c r="G65" i="94"/>
  <c r="H65" i="94"/>
  <c r="T65" i="94" s="1"/>
  <c r="I65" i="94"/>
  <c r="J65" i="94"/>
  <c r="K65" i="94"/>
  <c r="L65" i="94"/>
  <c r="M65" i="94"/>
  <c r="N65" i="94"/>
  <c r="O65" i="94"/>
  <c r="P65" i="94"/>
  <c r="Q65" i="94"/>
  <c r="R65" i="94"/>
  <c r="AN65" i="94"/>
  <c r="B66" i="94"/>
  <c r="C66" i="94"/>
  <c r="D66" i="94"/>
  <c r="E66" i="94"/>
  <c r="F66" i="94"/>
  <c r="G66" i="94"/>
  <c r="H66" i="94"/>
  <c r="I66" i="94"/>
  <c r="J66" i="94"/>
  <c r="K66" i="94"/>
  <c r="L66" i="94"/>
  <c r="M66" i="94"/>
  <c r="V66" i="94" s="1"/>
  <c r="N66" i="94"/>
  <c r="O66" i="94"/>
  <c r="P66" i="94"/>
  <c r="Q66" i="94"/>
  <c r="AN66" i="94"/>
  <c r="B67" i="94"/>
  <c r="C67" i="94"/>
  <c r="D67" i="94"/>
  <c r="E67" i="94"/>
  <c r="F67" i="94"/>
  <c r="G67" i="94"/>
  <c r="H67" i="94"/>
  <c r="I67" i="94"/>
  <c r="J67" i="94"/>
  <c r="R67" i="94" s="1"/>
  <c r="K67" i="94"/>
  <c r="L67" i="94"/>
  <c r="M67" i="94"/>
  <c r="N67" i="94"/>
  <c r="O67" i="94"/>
  <c r="P67" i="94"/>
  <c r="Q67" i="94"/>
  <c r="V67" i="94"/>
  <c r="AN67" i="94"/>
  <c r="B68" i="94"/>
  <c r="C68" i="94"/>
  <c r="D68" i="94"/>
  <c r="E68" i="94"/>
  <c r="F68" i="94"/>
  <c r="G68" i="94"/>
  <c r="H68" i="94"/>
  <c r="I68" i="94"/>
  <c r="J68" i="94"/>
  <c r="R68" i="94" s="1"/>
  <c r="K68" i="94"/>
  <c r="L68" i="94"/>
  <c r="M68" i="94"/>
  <c r="N68" i="94"/>
  <c r="O68" i="94"/>
  <c r="P68" i="94"/>
  <c r="W68" i="94" s="1"/>
  <c r="Q68" i="94"/>
  <c r="AN68" i="94"/>
  <c r="B69" i="94"/>
  <c r="C69" i="94"/>
  <c r="D69" i="94"/>
  <c r="E69" i="94"/>
  <c r="T69" i="94" s="1"/>
  <c r="X69" i="94" s="1"/>
  <c r="F69" i="94"/>
  <c r="G69" i="94"/>
  <c r="H69" i="94"/>
  <c r="I69" i="94"/>
  <c r="J69" i="94"/>
  <c r="K69" i="94"/>
  <c r="L69" i="94"/>
  <c r="M69" i="94"/>
  <c r="N69" i="94"/>
  <c r="O69" i="94"/>
  <c r="P69" i="94"/>
  <c r="Q69" i="94"/>
  <c r="R69" i="94"/>
  <c r="AN69" i="94"/>
  <c r="B70" i="94"/>
  <c r="C70" i="94"/>
  <c r="D70" i="94"/>
  <c r="E70" i="94"/>
  <c r="T70" i="94" s="1"/>
  <c r="U70" i="94" s="1"/>
  <c r="F70" i="94"/>
  <c r="G70" i="94"/>
  <c r="H70" i="94"/>
  <c r="I70" i="94"/>
  <c r="S70" i="94" s="1"/>
  <c r="J70" i="94"/>
  <c r="K70" i="94"/>
  <c r="L70" i="94"/>
  <c r="M70" i="94"/>
  <c r="V70" i="94" s="1"/>
  <c r="N70" i="94"/>
  <c r="O70" i="94"/>
  <c r="W70" i="94" s="1"/>
  <c r="P70" i="94"/>
  <c r="Q70" i="94"/>
  <c r="AN70" i="94"/>
  <c r="B71" i="94"/>
  <c r="C71" i="94"/>
  <c r="D71" i="94"/>
  <c r="E71" i="94"/>
  <c r="F71" i="94"/>
  <c r="G71" i="94"/>
  <c r="H71" i="94"/>
  <c r="T71" i="94" s="1"/>
  <c r="I71" i="94"/>
  <c r="J71" i="94"/>
  <c r="K71" i="94"/>
  <c r="L71" i="94"/>
  <c r="M71" i="94"/>
  <c r="N71" i="94"/>
  <c r="W71" i="94" s="1"/>
  <c r="O71" i="94"/>
  <c r="P71" i="94"/>
  <c r="Q71" i="94"/>
  <c r="R71" i="94"/>
  <c r="S71" i="94"/>
  <c r="V71" i="94"/>
  <c r="AN71" i="94"/>
  <c r="B72" i="94"/>
  <c r="C72" i="94"/>
  <c r="D72" i="94"/>
  <c r="E72" i="94"/>
  <c r="F72" i="94"/>
  <c r="G72" i="94"/>
  <c r="H72" i="94"/>
  <c r="I72" i="94"/>
  <c r="J72" i="94"/>
  <c r="K72" i="94"/>
  <c r="L72" i="94"/>
  <c r="M72" i="94"/>
  <c r="N72" i="94"/>
  <c r="O72" i="94"/>
  <c r="P72" i="94"/>
  <c r="Q72" i="94"/>
  <c r="AN72" i="94"/>
  <c r="B73" i="94"/>
  <c r="C73" i="94"/>
  <c r="D73" i="94"/>
  <c r="E73" i="94"/>
  <c r="T73" i="94" s="1"/>
  <c r="F73" i="94"/>
  <c r="G73" i="94"/>
  <c r="H73" i="94"/>
  <c r="I73" i="94"/>
  <c r="J73" i="94"/>
  <c r="K73" i="94"/>
  <c r="L73" i="94"/>
  <c r="M73" i="94"/>
  <c r="N73" i="94"/>
  <c r="O73" i="94"/>
  <c r="P73" i="94"/>
  <c r="Q73" i="94"/>
  <c r="R73" i="94" s="1"/>
  <c r="AN73" i="94"/>
  <c r="B74" i="94"/>
  <c r="C74" i="94"/>
  <c r="D74" i="94"/>
  <c r="E74" i="94"/>
  <c r="F74" i="94"/>
  <c r="G74" i="94"/>
  <c r="H74" i="94"/>
  <c r="I74" i="94"/>
  <c r="J74" i="94"/>
  <c r="K74" i="94"/>
  <c r="L74" i="94"/>
  <c r="M74" i="94"/>
  <c r="N74" i="94"/>
  <c r="O74" i="94"/>
  <c r="P74" i="94"/>
  <c r="Q74" i="94"/>
  <c r="V74" i="94"/>
  <c r="AN74" i="94"/>
  <c r="B75" i="94"/>
  <c r="C75" i="94"/>
  <c r="D75" i="94"/>
  <c r="E75" i="94"/>
  <c r="F75" i="94"/>
  <c r="G75" i="94"/>
  <c r="H75" i="94"/>
  <c r="I75" i="94"/>
  <c r="J75" i="94"/>
  <c r="R75" i="94" s="1"/>
  <c r="K75" i="94"/>
  <c r="L75" i="94"/>
  <c r="M75" i="94"/>
  <c r="N75" i="94"/>
  <c r="O75" i="94"/>
  <c r="P75" i="94"/>
  <c r="Q75" i="94"/>
  <c r="AN75" i="94"/>
  <c r="B76" i="94"/>
  <c r="C76" i="94"/>
  <c r="D76" i="94"/>
  <c r="E76" i="94"/>
  <c r="F76" i="94"/>
  <c r="G76" i="94"/>
  <c r="H76" i="94"/>
  <c r="I76" i="94"/>
  <c r="J76" i="94"/>
  <c r="K76" i="94"/>
  <c r="V76" i="94" s="1"/>
  <c r="L76" i="94"/>
  <c r="M76" i="94"/>
  <c r="N76" i="94"/>
  <c r="O76" i="94"/>
  <c r="W76" i="94" s="1"/>
  <c r="P76" i="94"/>
  <c r="Q76" i="94"/>
  <c r="AN76" i="94"/>
  <c r="B77" i="94"/>
  <c r="C77" i="94"/>
  <c r="D77" i="94"/>
  <c r="E77" i="94"/>
  <c r="F77" i="94"/>
  <c r="G77" i="94"/>
  <c r="H77" i="94"/>
  <c r="I77" i="94"/>
  <c r="J77" i="94"/>
  <c r="R77" i="94" s="1"/>
  <c r="K77" i="94"/>
  <c r="L77" i="94"/>
  <c r="M77" i="94"/>
  <c r="N77" i="94"/>
  <c r="O77" i="94"/>
  <c r="P77" i="94"/>
  <c r="Q77" i="94"/>
  <c r="AN77" i="94"/>
  <c r="B78" i="94"/>
  <c r="C78" i="94"/>
  <c r="D78" i="94"/>
  <c r="E78" i="94"/>
  <c r="F78" i="94"/>
  <c r="G78" i="94"/>
  <c r="H78" i="94"/>
  <c r="I78" i="94"/>
  <c r="J78" i="94"/>
  <c r="K78" i="94"/>
  <c r="L78" i="94"/>
  <c r="M78" i="94"/>
  <c r="N78" i="94"/>
  <c r="O78" i="94"/>
  <c r="P78" i="94"/>
  <c r="Q78" i="94"/>
  <c r="AN78" i="94"/>
  <c r="B79" i="94"/>
  <c r="C79" i="94"/>
  <c r="D79" i="94"/>
  <c r="E79" i="94"/>
  <c r="F79" i="94"/>
  <c r="G79" i="94"/>
  <c r="H79" i="94"/>
  <c r="I79" i="94"/>
  <c r="J79" i="94"/>
  <c r="R79" i="94" s="1"/>
  <c r="K79" i="94"/>
  <c r="L79" i="94"/>
  <c r="M79" i="94"/>
  <c r="N79" i="94"/>
  <c r="W79" i="94" s="1"/>
  <c r="O79" i="94"/>
  <c r="P79" i="94"/>
  <c r="Q79" i="94"/>
  <c r="AN79" i="94"/>
  <c r="B80" i="94"/>
  <c r="C80" i="94"/>
  <c r="D80" i="94"/>
  <c r="E80" i="94"/>
  <c r="F80" i="94"/>
  <c r="G80" i="94"/>
  <c r="H80" i="94"/>
  <c r="I80" i="94"/>
  <c r="J80" i="94"/>
  <c r="R80" i="94" s="1"/>
  <c r="K80" i="94"/>
  <c r="L80" i="94"/>
  <c r="M80" i="94"/>
  <c r="N80" i="94"/>
  <c r="O80" i="94"/>
  <c r="P80" i="94"/>
  <c r="Q80" i="94"/>
  <c r="AN80" i="94"/>
  <c r="B81" i="94"/>
  <c r="C81" i="94"/>
  <c r="D81" i="94"/>
  <c r="E81" i="94"/>
  <c r="F81" i="94"/>
  <c r="G81" i="94"/>
  <c r="H81" i="94"/>
  <c r="I81" i="94"/>
  <c r="S81" i="94" s="1"/>
  <c r="J81" i="94"/>
  <c r="K81" i="94"/>
  <c r="L81" i="94"/>
  <c r="V81" i="94" s="1"/>
  <c r="M81" i="94"/>
  <c r="N81" i="94"/>
  <c r="O81" i="94"/>
  <c r="P81" i="94"/>
  <c r="Q81" i="94"/>
  <c r="AN81" i="94"/>
  <c r="B82" i="94"/>
  <c r="C82" i="94"/>
  <c r="D82" i="94"/>
  <c r="E82" i="94"/>
  <c r="F82" i="94"/>
  <c r="G82" i="94"/>
  <c r="H82" i="94"/>
  <c r="I82" i="94"/>
  <c r="J82" i="94"/>
  <c r="K82" i="94"/>
  <c r="L82" i="94"/>
  <c r="M82" i="94"/>
  <c r="V82" i="94" s="1"/>
  <c r="N82" i="94"/>
  <c r="O82" i="94"/>
  <c r="P82" i="94"/>
  <c r="Q82" i="94"/>
  <c r="R82" i="94" s="1"/>
  <c r="AN82" i="94"/>
  <c r="B83" i="94"/>
  <c r="C83" i="94"/>
  <c r="D83" i="94"/>
  <c r="E83" i="94"/>
  <c r="F83" i="94"/>
  <c r="G83" i="94"/>
  <c r="H83" i="94"/>
  <c r="I83" i="94"/>
  <c r="J83" i="94"/>
  <c r="K83" i="94"/>
  <c r="L83" i="94"/>
  <c r="M83" i="94"/>
  <c r="N83" i="94"/>
  <c r="O83" i="94"/>
  <c r="P83" i="94"/>
  <c r="Q83" i="94"/>
  <c r="V83" i="94"/>
  <c r="AN83" i="94"/>
  <c r="B84" i="94"/>
  <c r="S84" i="94" s="1"/>
  <c r="C84" i="94"/>
  <c r="D84" i="94"/>
  <c r="E84" i="94"/>
  <c r="F84" i="94"/>
  <c r="G84" i="94"/>
  <c r="H84" i="94"/>
  <c r="T84" i="94" s="1"/>
  <c r="X84" i="94" s="1"/>
  <c r="I84" i="94"/>
  <c r="J84" i="94"/>
  <c r="R84" i="94" s="1"/>
  <c r="K84" i="94"/>
  <c r="L84" i="94"/>
  <c r="M84" i="94"/>
  <c r="N84" i="94"/>
  <c r="O84" i="94"/>
  <c r="P84" i="94"/>
  <c r="Q84" i="94"/>
  <c r="AN84" i="94"/>
  <c r="B85" i="94"/>
  <c r="S85" i="94" s="1"/>
  <c r="C85" i="94"/>
  <c r="D85" i="94"/>
  <c r="E85" i="94"/>
  <c r="F85" i="94"/>
  <c r="G85" i="94"/>
  <c r="H85" i="94"/>
  <c r="T85" i="94" s="1"/>
  <c r="I85" i="94"/>
  <c r="J85" i="94"/>
  <c r="K85" i="94"/>
  <c r="L85" i="94"/>
  <c r="M85" i="94"/>
  <c r="N85" i="94"/>
  <c r="O85" i="94"/>
  <c r="P85" i="94"/>
  <c r="Q85" i="94"/>
  <c r="R85" i="94"/>
  <c r="AN85" i="94"/>
  <c r="B86" i="94"/>
  <c r="C86" i="94"/>
  <c r="D86" i="94"/>
  <c r="E86" i="94"/>
  <c r="F86" i="94"/>
  <c r="G86" i="94"/>
  <c r="H86" i="94"/>
  <c r="I86" i="94"/>
  <c r="J86" i="94"/>
  <c r="R86" i="94" s="1"/>
  <c r="K86" i="94"/>
  <c r="L86" i="94"/>
  <c r="M86" i="94"/>
  <c r="N86" i="94"/>
  <c r="O86" i="94"/>
  <c r="P86" i="94"/>
  <c r="Q86" i="94"/>
  <c r="T86" i="94"/>
  <c r="AN86" i="94"/>
  <c r="B87" i="94"/>
  <c r="C87" i="94"/>
  <c r="D87" i="94"/>
  <c r="E87" i="94"/>
  <c r="F87" i="94"/>
  <c r="G87" i="94"/>
  <c r="H87" i="94"/>
  <c r="I87" i="94"/>
  <c r="J87" i="94"/>
  <c r="K87" i="94"/>
  <c r="V87" i="94" s="1"/>
  <c r="L87" i="94"/>
  <c r="M87" i="94"/>
  <c r="N87" i="94"/>
  <c r="O87" i="94"/>
  <c r="P87" i="94"/>
  <c r="Q87" i="94"/>
  <c r="R87" i="94" s="1"/>
  <c r="AN87" i="94"/>
  <c r="B88" i="94"/>
  <c r="C88" i="94"/>
  <c r="D88" i="94"/>
  <c r="E88" i="94"/>
  <c r="F88" i="94"/>
  <c r="G88" i="94"/>
  <c r="H88" i="94"/>
  <c r="I88" i="94"/>
  <c r="J88" i="94"/>
  <c r="K88" i="94"/>
  <c r="L88" i="94"/>
  <c r="M88" i="94"/>
  <c r="N88" i="94"/>
  <c r="O88" i="94"/>
  <c r="P88" i="94"/>
  <c r="Q88" i="94"/>
  <c r="R88" i="94" s="1"/>
  <c r="AN88" i="94"/>
  <c r="B89" i="94"/>
  <c r="C89" i="94"/>
  <c r="D89" i="94"/>
  <c r="E89" i="94"/>
  <c r="F89" i="94"/>
  <c r="G89" i="94"/>
  <c r="H89" i="94"/>
  <c r="I89" i="94"/>
  <c r="J89" i="94"/>
  <c r="K89" i="94"/>
  <c r="L89" i="94"/>
  <c r="M89" i="94"/>
  <c r="N89" i="94"/>
  <c r="O89" i="94"/>
  <c r="P89" i="94"/>
  <c r="Q89" i="94"/>
  <c r="AN89" i="94"/>
  <c r="B90" i="94"/>
  <c r="C90" i="94"/>
  <c r="D90" i="94"/>
  <c r="E90" i="94"/>
  <c r="F90" i="94"/>
  <c r="G90" i="94"/>
  <c r="H90" i="94"/>
  <c r="I90" i="94"/>
  <c r="J90" i="94"/>
  <c r="K90" i="94"/>
  <c r="L90" i="94"/>
  <c r="M90" i="94"/>
  <c r="N90" i="94"/>
  <c r="O90" i="94"/>
  <c r="P90" i="94"/>
  <c r="Q90" i="94"/>
  <c r="R90" i="94"/>
  <c r="AN90" i="94"/>
  <c r="B91" i="94"/>
  <c r="C91" i="94"/>
  <c r="D91" i="94"/>
  <c r="E91" i="94"/>
  <c r="F91" i="94"/>
  <c r="G91" i="94"/>
  <c r="H91" i="94"/>
  <c r="I91" i="94"/>
  <c r="J91" i="94"/>
  <c r="K91" i="94"/>
  <c r="L91" i="94"/>
  <c r="V91" i="94" s="1"/>
  <c r="M91" i="94"/>
  <c r="N91" i="94"/>
  <c r="O91" i="94"/>
  <c r="P91" i="94"/>
  <c r="Q91" i="94"/>
  <c r="AN91" i="94"/>
  <c r="B92" i="94"/>
  <c r="C92" i="94"/>
  <c r="D92" i="94"/>
  <c r="E92" i="94"/>
  <c r="F92" i="94"/>
  <c r="G92" i="94"/>
  <c r="H92" i="94"/>
  <c r="I92" i="94"/>
  <c r="S92" i="94" s="1"/>
  <c r="J92" i="94"/>
  <c r="K92" i="94"/>
  <c r="V92" i="94" s="1"/>
  <c r="L92" i="94"/>
  <c r="M92" i="94"/>
  <c r="N92" i="94"/>
  <c r="O92" i="94"/>
  <c r="P92" i="94"/>
  <c r="Q92" i="94"/>
  <c r="AN92" i="94"/>
  <c r="B93" i="94"/>
  <c r="C93" i="94"/>
  <c r="D93" i="94"/>
  <c r="E93" i="94"/>
  <c r="F93" i="94"/>
  <c r="G93" i="94"/>
  <c r="H93" i="94"/>
  <c r="I93" i="94"/>
  <c r="S93" i="94" s="1"/>
  <c r="J93" i="94"/>
  <c r="K93" i="94"/>
  <c r="L93" i="94"/>
  <c r="M93" i="94"/>
  <c r="N93" i="94"/>
  <c r="O93" i="94"/>
  <c r="P93" i="94"/>
  <c r="Q93" i="94"/>
  <c r="R93" i="94" s="1"/>
  <c r="AN93" i="94"/>
  <c r="B94" i="94"/>
  <c r="C94" i="94"/>
  <c r="D94" i="94"/>
  <c r="E94" i="94"/>
  <c r="F94" i="94"/>
  <c r="G94" i="94"/>
  <c r="H94" i="94"/>
  <c r="I94" i="94"/>
  <c r="J94" i="94"/>
  <c r="K94" i="94"/>
  <c r="L94" i="94"/>
  <c r="M94" i="94"/>
  <c r="N94" i="94"/>
  <c r="O94" i="94"/>
  <c r="P94" i="94"/>
  <c r="Q94" i="94"/>
  <c r="T94" i="94"/>
  <c r="AN94" i="94"/>
  <c r="B95" i="94"/>
  <c r="S95" i="94" s="1"/>
  <c r="C95" i="94"/>
  <c r="D95" i="94"/>
  <c r="E95" i="94"/>
  <c r="T95" i="94" s="1"/>
  <c r="F95" i="94"/>
  <c r="G95" i="94"/>
  <c r="H95" i="94"/>
  <c r="I95" i="94"/>
  <c r="J95" i="94"/>
  <c r="K95" i="94"/>
  <c r="L95" i="94"/>
  <c r="M95" i="94"/>
  <c r="N95" i="94"/>
  <c r="W95" i="94" s="1"/>
  <c r="O95" i="94"/>
  <c r="P95" i="94"/>
  <c r="Q95" i="94"/>
  <c r="R95" i="94"/>
  <c r="AN95" i="94"/>
  <c r="B96" i="94"/>
  <c r="C96" i="94"/>
  <c r="D96" i="94"/>
  <c r="E96" i="94"/>
  <c r="F96" i="94"/>
  <c r="G96" i="94"/>
  <c r="H96" i="94"/>
  <c r="I96" i="94"/>
  <c r="J96" i="94"/>
  <c r="K96" i="94"/>
  <c r="L96" i="94"/>
  <c r="M96" i="94"/>
  <c r="N96" i="94"/>
  <c r="O96" i="94"/>
  <c r="P96" i="94"/>
  <c r="Q96" i="94"/>
  <c r="R96" i="94" s="1"/>
  <c r="AN96" i="94"/>
  <c r="B97" i="94"/>
  <c r="C97" i="94"/>
  <c r="D97" i="94"/>
  <c r="E97" i="94"/>
  <c r="F97" i="94"/>
  <c r="G97" i="94"/>
  <c r="H97" i="94"/>
  <c r="I97" i="94"/>
  <c r="J97" i="94"/>
  <c r="R97" i="94" s="1"/>
  <c r="K97" i="94"/>
  <c r="L97" i="94"/>
  <c r="M97" i="94"/>
  <c r="N97" i="94"/>
  <c r="W97" i="94" s="1"/>
  <c r="O97" i="94"/>
  <c r="P97" i="94"/>
  <c r="Q97" i="94"/>
  <c r="S97" i="94"/>
  <c r="AN97" i="94"/>
  <c r="B98" i="94"/>
  <c r="C98" i="94"/>
  <c r="D98" i="94"/>
  <c r="E98" i="94"/>
  <c r="F98" i="94"/>
  <c r="G98" i="94"/>
  <c r="H98" i="94"/>
  <c r="I98" i="94"/>
  <c r="J98" i="94"/>
  <c r="K98" i="94"/>
  <c r="L98" i="94"/>
  <c r="M98" i="94"/>
  <c r="N98" i="94"/>
  <c r="W98" i="94" s="1"/>
  <c r="O98" i="94"/>
  <c r="P98" i="94"/>
  <c r="Q98" i="94"/>
  <c r="T98" i="94"/>
  <c r="X98" i="94"/>
  <c r="AN98" i="94"/>
  <c r="B99" i="94"/>
  <c r="C99" i="94"/>
  <c r="D99" i="94"/>
  <c r="E99" i="94"/>
  <c r="F99" i="94"/>
  <c r="G99" i="94"/>
  <c r="H99" i="94"/>
  <c r="I99" i="94"/>
  <c r="J99" i="94"/>
  <c r="R99" i="94" s="1"/>
  <c r="K99" i="94"/>
  <c r="L99" i="94"/>
  <c r="M99" i="94"/>
  <c r="N99" i="94"/>
  <c r="O99" i="94"/>
  <c r="P99" i="94"/>
  <c r="Q99" i="94"/>
  <c r="AN99" i="94"/>
  <c r="B100" i="94"/>
  <c r="C100" i="94"/>
  <c r="D100" i="94"/>
  <c r="E100" i="94"/>
  <c r="F100" i="94"/>
  <c r="G100" i="94"/>
  <c r="H100" i="94"/>
  <c r="I100" i="94"/>
  <c r="J100" i="94"/>
  <c r="K100" i="94"/>
  <c r="L100" i="94"/>
  <c r="M100" i="94"/>
  <c r="N100" i="94"/>
  <c r="O100" i="94"/>
  <c r="P100" i="94"/>
  <c r="Q100" i="94"/>
  <c r="R100" i="94" s="1"/>
  <c r="AN100" i="94"/>
  <c r="B101" i="94"/>
  <c r="C101" i="94"/>
  <c r="D101" i="94"/>
  <c r="E101" i="94"/>
  <c r="F101" i="94"/>
  <c r="G101" i="94"/>
  <c r="H101" i="94"/>
  <c r="I101" i="94"/>
  <c r="J101" i="94"/>
  <c r="R101" i="94" s="1"/>
  <c r="K101" i="94"/>
  <c r="L101" i="94"/>
  <c r="M101" i="94"/>
  <c r="N101" i="94"/>
  <c r="O101" i="94"/>
  <c r="P101" i="94"/>
  <c r="Q101" i="94"/>
  <c r="AN101" i="94"/>
  <c r="B102" i="94"/>
  <c r="C102" i="94"/>
  <c r="D102" i="94"/>
  <c r="E102" i="94"/>
  <c r="F102" i="94"/>
  <c r="G102" i="94"/>
  <c r="H102" i="94"/>
  <c r="I102" i="94"/>
  <c r="S102" i="94" s="1"/>
  <c r="J102" i="94"/>
  <c r="K102" i="94"/>
  <c r="L102" i="94"/>
  <c r="M102" i="94"/>
  <c r="N102" i="94"/>
  <c r="O102" i="94"/>
  <c r="P102" i="94"/>
  <c r="Q102" i="94"/>
  <c r="AN102" i="94"/>
  <c r="B103" i="94"/>
  <c r="C103" i="94"/>
  <c r="D103" i="94"/>
  <c r="E103" i="94"/>
  <c r="F103" i="94"/>
  <c r="G103" i="94"/>
  <c r="H103" i="94"/>
  <c r="T103" i="94" s="1"/>
  <c r="I103" i="94"/>
  <c r="J103" i="94"/>
  <c r="K103" i="94"/>
  <c r="L103" i="94"/>
  <c r="V103" i="94" s="1"/>
  <c r="M103" i="94"/>
  <c r="N103" i="94"/>
  <c r="O103" i="94"/>
  <c r="P103" i="94"/>
  <c r="W103" i="94" s="1"/>
  <c r="Q103" i="94"/>
  <c r="S103" i="94"/>
  <c r="AN103" i="94"/>
  <c r="B104" i="94"/>
  <c r="C104" i="94"/>
  <c r="D104" i="94"/>
  <c r="E104" i="94"/>
  <c r="F104" i="94"/>
  <c r="G104" i="94"/>
  <c r="H104" i="94"/>
  <c r="I104" i="94"/>
  <c r="J104" i="94"/>
  <c r="K104" i="94"/>
  <c r="L104" i="94"/>
  <c r="M104" i="94"/>
  <c r="N104" i="94"/>
  <c r="O104" i="94"/>
  <c r="P104" i="94"/>
  <c r="Q104" i="94"/>
  <c r="R104" i="94"/>
  <c r="AN104" i="94"/>
  <c r="B105" i="94"/>
  <c r="C105" i="94"/>
  <c r="D105" i="94"/>
  <c r="E105" i="94"/>
  <c r="F105" i="94"/>
  <c r="G105" i="94"/>
  <c r="H105" i="94"/>
  <c r="I105" i="94"/>
  <c r="J105" i="94"/>
  <c r="K105" i="94"/>
  <c r="L105" i="94"/>
  <c r="M105" i="94"/>
  <c r="N105" i="94"/>
  <c r="O105" i="94"/>
  <c r="P105" i="94"/>
  <c r="Q105" i="94"/>
  <c r="R105" i="94" s="1"/>
  <c r="T105" i="94"/>
  <c r="AN105" i="94"/>
  <c r="B106" i="94"/>
  <c r="C106" i="94"/>
  <c r="D106" i="94"/>
  <c r="E106" i="94"/>
  <c r="F106" i="94"/>
  <c r="G106" i="94"/>
  <c r="H106" i="94"/>
  <c r="T106" i="94" s="1"/>
  <c r="X106" i="94" s="1"/>
  <c r="I106" i="94"/>
  <c r="J106" i="94"/>
  <c r="K106" i="94"/>
  <c r="L106" i="94"/>
  <c r="M106" i="94"/>
  <c r="V106" i="94" s="1"/>
  <c r="N106" i="94"/>
  <c r="O106" i="94"/>
  <c r="P106" i="94"/>
  <c r="Q106" i="94"/>
  <c r="R106" i="94"/>
  <c r="AN106" i="94"/>
  <c r="B107" i="94"/>
  <c r="C107" i="94"/>
  <c r="D107" i="94"/>
  <c r="E107" i="94"/>
  <c r="F107" i="94"/>
  <c r="G107" i="94"/>
  <c r="H107" i="94"/>
  <c r="I107" i="94"/>
  <c r="J107" i="94"/>
  <c r="K107" i="94"/>
  <c r="L107" i="94"/>
  <c r="M107" i="94"/>
  <c r="N107" i="94"/>
  <c r="O107" i="94"/>
  <c r="W107" i="94" s="1"/>
  <c r="P107" i="94"/>
  <c r="Q107" i="94"/>
  <c r="AN107" i="94"/>
  <c r="B108" i="94"/>
  <c r="C108" i="94"/>
  <c r="D108" i="94"/>
  <c r="E108" i="94"/>
  <c r="F108" i="94"/>
  <c r="G108" i="94"/>
  <c r="H108" i="94"/>
  <c r="I108" i="94"/>
  <c r="J108" i="94"/>
  <c r="K108" i="94"/>
  <c r="L108" i="94"/>
  <c r="M108" i="94"/>
  <c r="N108" i="94"/>
  <c r="O108" i="94"/>
  <c r="P108" i="94"/>
  <c r="W108" i="94" s="1"/>
  <c r="Q108" i="94"/>
  <c r="R108" i="94" s="1"/>
  <c r="AN108" i="94"/>
  <c r="B109" i="94"/>
  <c r="C109" i="94"/>
  <c r="D109" i="94"/>
  <c r="E109" i="94"/>
  <c r="F109" i="94"/>
  <c r="G109" i="94"/>
  <c r="H109" i="94"/>
  <c r="I109" i="94"/>
  <c r="J109" i="94"/>
  <c r="K109" i="94"/>
  <c r="L109" i="94"/>
  <c r="V109" i="94" s="1"/>
  <c r="M109" i="94"/>
  <c r="N109" i="94"/>
  <c r="O109" i="94"/>
  <c r="P109" i="94"/>
  <c r="Q109" i="94"/>
  <c r="AN109" i="94"/>
  <c r="B110" i="94"/>
  <c r="C110" i="94"/>
  <c r="D110" i="94"/>
  <c r="E110" i="94"/>
  <c r="F110" i="94"/>
  <c r="G110" i="94"/>
  <c r="H110" i="94"/>
  <c r="I110" i="94"/>
  <c r="S110" i="94" s="1"/>
  <c r="J110" i="94"/>
  <c r="K110" i="94"/>
  <c r="L110" i="94"/>
  <c r="M110" i="94"/>
  <c r="N110" i="94"/>
  <c r="O110" i="94"/>
  <c r="W110" i="94" s="1"/>
  <c r="P110" i="94"/>
  <c r="Q110" i="94"/>
  <c r="AN110" i="94"/>
  <c r="B111" i="94"/>
  <c r="C111" i="94"/>
  <c r="D111" i="94"/>
  <c r="E111" i="94"/>
  <c r="F111" i="94"/>
  <c r="G111" i="94"/>
  <c r="H111" i="94"/>
  <c r="I111" i="94"/>
  <c r="J111" i="94"/>
  <c r="R111" i="94" s="1"/>
  <c r="K111" i="94"/>
  <c r="L111" i="94"/>
  <c r="M111" i="94"/>
  <c r="N111" i="94"/>
  <c r="O111" i="94"/>
  <c r="P111" i="94"/>
  <c r="Q111" i="94"/>
  <c r="AN111" i="94"/>
  <c r="B112" i="94"/>
  <c r="C112" i="94"/>
  <c r="D112" i="94"/>
  <c r="E112" i="94"/>
  <c r="F112" i="94"/>
  <c r="G112" i="94"/>
  <c r="H112" i="94"/>
  <c r="I112" i="94"/>
  <c r="J112" i="94"/>
  <c r="R112" i="94" s="1"/>
  <c r="K112" i="94"/>
  <c r="L112" i="94"/>
  <c r="M112" i="94"/>
  <c r="N112" i="94"/>
  <c r="O112" i="94"/>
  <c r="P112" i="94"/>
  <c r="Q112" i="94"/>
  <c r="S112" i="94"/>
  <c r="AN112" i="94"/>
  <c r="B113" i="94"/>
  <c r="C113" i="94"/>
  <c r="D113" i="94"/>
  <c r="E113" i="94"/>
  <c r="F113" i="94"/>
  <c r="G113" i="94"/>
  <c r="H113" i="94"/>
  <c r="I113" i="94"/>
  <c r="J113" i="94"/>
  <c r="R113" i="94" s="1"/>
  <c r="K113" i="94"/>
  <c r="L113" i="94"/>
  <c r="M113" i="94"/>
  <c r="V113" i="94" s="1"/>
  <c r="N113" i="94"/>
  <c r="O113" i="94"/>
  <c r="P113" i="94"/>
  <c r="Q113" i="94"/>
  <c r="W113" i="94"/>
  <c r="AN113" i="94"/>
  <c r="B114" i="94"/>
  <c r="C114" i="94"/>
  <c r="D114" i="94"/>
  <c r="E114" i="94"/>
  <c r="F114" i="94"/>
  <c r="G114" i="94"/>
  <c r="H114" i="94"/>
  <c r="T114" i="94" s="1"/>
  <c r="X114" i="94" s="1"/>
  <c r="I114" i="94"/>
  <c r="J114" i="94"/>
  <c r="K114" i="94"/>
  <c r="L114" i="94"/>
  <c r="M114" i="94"/>
  <c r="N114" i="94"/>
  <c r="O114" i="94"/>
  <c r="P114" i="94"/>
  <c r="Q114" i="94"/>
  <c r="R114" i="94" s="1"/>
  <c r="AN114" i="94"/>
  <c r="B115" i="94"/>
  <c r="C115" i="94"/>
  <c r="D115" i="94"/>
  <c r="E115" i="94"/>
  <c r="S115" i="94" s="1"/>
  <c r="F115" i="94"/>
  <c r="G115" i="94"/>
  <c r="H115" i="94"/>
  <c r="I115" i="94"/>
  <c r="J115" i="94"/>
  <c r="K115" i="94"/>
  <c r="L115" i="94"/>
  <c r="V115" i="94" s="1"/>
  <c r="M115" i="94"/>
  <c r="N115" i="94"/>
  <c r="O115" i="94"/>
  <c r="P115" i="94"/>
  <c r="Q115" i="94"/>
  <c r="R115" i="94"/>
  <c r="AN115" i="94"/>
  <c r="B116" i="94"/>
  <c r="C116" i="94"/>
  <c r="D116" i="94"/>
  <c r="E116" i="94"/>
  <c r="F116" i="94"/>
  <c r="G116" i="94"/>
  <c r="H116" i="94"/>
  <c r="I116" i="94"/>
  <c r="S116" i="94" s="1"/>
  <c r="J116" i="94"/>
  <c r="K116" i="94"/>
  <c r="L116" i="94"/>
  <c r="V116" i="94" s="1"/>
  <c r="M116" i="94"/>
  <c r="N116" i="94"/>
  <c r="O116" i="94"/>
  <c r="P116" i="94"/>
  <c r="Q116" i="94"/>
  <c r="R116" i="94" s="1"/>
  <c r="AN116" i="94"/>
  <c r="B117" i="94"/>
  <c r="C117" i="94"/>
  <c r="D117" i="94"/>
  <c r="E117" i="94"/>
  <c r="F117" i="94"/>
  <c r="G117" i="94"/>
  <c r="H117" i="94"/>
  <c r="I117" i="94"/>
  <c r="S117" i="94" s="1"/>
  <c r="J117" i="94"/>
  <c r="K117" i="94"/>
  <c r="L117" i="94"/>
  <c r="M117" i="94"/>
  <c r="N117" i="94"/>
  <c r="O117" i="94"/>
  <c r="P117" i="94"/>
  <c r="Q117" i="94"/>
  <c r="AN117" i="94"/>
  <c r="B118" i="94"/>
  <c r="C118" i="94"/>
  <c r="D118" i="94"/>
  <c r="E118" i="94"/>
  <c r="F118" i="94"/>
  <c r="G118" i="94"/>
  <c r="H118" i="94"/>
  <c r="I118" i="94"/>
  <c r="J118" i="94"/>
  <c r="R118" i="94" s="1"/>
  <c r="K118" i="94"/>
  <c r="L118" i="94"/>
  <c r="M118" i="94"/>
  <c r="N118" i="94"/>
  <c r="O118" i="94"/>
  <c r="P118" i="94"/>
  <c r="Q118" i="94"/>
  <c r="AN118" i="94"/>
  <c r="B119" i="94"/>
  <c r="C119" i="94"/>
  <c r="D119" i="94"/>
  <c r="E119" i="94"/>
  <c r="F119" i="94"/>
  <c r="G119" i="94"/>
  <c r="H119" i="94"/>
  <c r="I119" i="94"/>
  <c r="S119" i="94" s="1"/>
  <c r="J119" i="94"/>
  <c r="K119" i="94"/>
  <c r="L119" i="94"/>
  <c r="M119" i="94"/>
  <c r="N119" i="94"/>
  <c r="O119" i="94"/>
  <c r="P119" i="94"/>
  <c r="Q119" i="94"/>
  <c r="R119" i="94" s="1"/>
  <c r="V119" i="94"/>
  <c r="AN119" i="94"/>
  <c r="B120" i="94"/>
  <c r="C120" i="94"/>
  <c r="D120" i="94"/>
  <c r="E120" i="94"/>
  <c r="F120" i="94"/>
  <c r="G120" i="94"/>
  <c r="H120" i="94"/>
  <c r="I120" i="94"/>
  <c r="J120" i="94"/>
  <c r="R120" i="94" s="1"/>
  <c r="K120" i="94"/>
  <c r="L120" i="94"/>
  <c r="M120" i="94"/>
  <c r="N120" i="94"/>
  <c r="O120" i="94"/>
  <c r="W120" i="94" s="1"/>
  <c r="P120" i="94"/>
  <c r="Q120" i="94"/>
  <c r="AN120" i="94"/>
  <c r="B121" i="94"/>
  <c r="C121" i="94"/>
  <c r="D121" i="94"/>
  <c r="E121" i="94"/>
  <c r="F121" i="94"/>
  <c r="G121" i="94"/>
  <c r="H121" i="94"/>
  <c r="I121" i="94"/>
  <c r="S121" i="94" s="1"/>
  <c r="J121" i="94"/>
  <c r="K121" i="94"/>
  <c r="L121" i="94"/>
  <c r="M121" i="94"/>
  <c r="N121" i="94"/>
  <c r="O121" i="94"/>
  <c r="P121" i="94"/>
  <c r="Q121" i="94"/>
  <c r="W121" i="94"/>
  <c r="AN121" i="94"/>
  <c r="B122" i="94"/>
  <c r="C122" i="94"/>
  <c r="D122" i="94"/>
  <c r="E122" i="94"/>
  <c r="F122" i="94"/>
  <c r="G122" i="94"/>
  <c r="H122" i="94"/>
  <c r="I122" i="94"/>
  <c r="J122" i="94"/>
  <c r="R122" i="94" s="1"/>
  <c r="K122" i="94"/>
  <c r="L122" i="94"/>
  <c r="M122" i="94"/>
  <c r="N122" i="94"/>
  <c r="O122" i="94"/>
  <c r="P122" i="94"/>
  <c r="Q122" i="94"/>
  <c r="W122" i="94"/>
  <c r="AN122" i="94"/>
  <c r="B123" i="94"/>
  <c r="C123" i="94"/>
  <c r="D123" i="94"/>
  <c r="E123" i="94"/>
  <c r="F123" i="94"/>
  <c r="G123" i="94"/>
  <c r="H123" i="94"/>
  <c r="I123" i="94"/>
  <c r="J123" i="94"/>
  <c r="R123" i="94" s="1"/>
  <c r="K123" i="94"/>
  <c r="L123" i="94"/>
  <c r="M123" i="94"/>
  <c r="V123" i="94" s="1"/>
  <c r="N123" i="94"/>
  <c r="O123" i="94"/>
  <c r="P123" i="94"/>
  <c r="Q123" i="94"/>
  <c r="AN123" i="94"/>
  <c r="B124" i="94"/>
  <c r="C124" i="94"/>
  <c r="D124" i="94"/>
  <c r="E124" i="94"/>
  <c r="F124" i="94"/>
  <c r="G124" i="94"/>
  <c r="H124" i="94"/>
  <c r="I124" i="94"/>
  <c r="J124" i="94"/>
  <c r="K124" i="94"/>
  <c r="L124" i="94"/>
  <c r="M124" i="94"/>
  <c r="N124" i="94"/>
  <c r="W124" i="94" s="1"/>
  <c r="O124" i="94"/>
  <c r="P124" i="94"/>
  <c r="Q124" i="94"/>
  <c r="AN124" i="94"/>
  <c r="B125" i="94"/>
  <c r="C125" i="94"/>
  <c r="D125" i="94"/>
  <c r="E125" i="94"/>
  <c r="F125" i="94"/>
  <c r="G125" i="94"/>
  <c r="H125" i="94"/>
  <c r="I125" i="94"/>
  <c r="J125" i="94"/>
  <c r="K125" i="94"/>
  <c r="L125" i="94"/>
  <c r="M125" i="94"/>
  <c r="N125" i="94"/>
  <c r="O125" i="94"/>
  <c r="P125" i="94"/>
  <c r="W125" i="94" s="1"/>
  <c r="Q125" i="94"/>
  <c r="AN125" i="94"/>
  <c r="B126" i="94"/>
  <c r="C126" i="94"/>
  <c r="D126" i="94"/>
  <c r="E126" i="94"/>
  <c r="F126" i="94"/>
  <c r="G126" i="94"/>
  <c r="H126" i="94"/>
  <c r="I126" i="94"/>
  <c r="J126" i="94"/>
  <c r="R126" i="94" s="1"/>
  <c r="K126" i="94"/>
  <c r="L126" i="94"/>
  <c r="V126" i="94" s="1"/>
  <c r="M126" i="94"/>
  <c r="N126" i="94"/>
  <c r="O126" i="94"/>
  <c r="P126" i="94"/>
  <c r="Q126" i="94"/>
  <c r="T126" i="94"/>
  <c r="AN126" i="94"/>
  <c r="B127" i="94"/>
  <c r="C127" i="94"/>
  <c r="D127" i="94"/>
  <c r="E127" i="94"/>
  <c r="F127" i="94"/>
  <c r="G127" i="94"/>
  <c r="H127" i="94"/>
  <c r="I127" i="94"/>
  <c r="S127" i="94" s="1"/>
  <c r="J127" i="94"/>
  <c r="K127" i="94"/>
  <c r="L127" i="94"/>
  <c r="M127" i="94"/>
  <c r="N127" i="94"/>
  <c r="O127" i="94"/>
  <c r="P127" i="94"/>
  <c r="Q127" i="94"/>
  <c r="AN127" i="94"/>
  <c r="B128" i="94"/>
  <c r="C128" i="94"/>
  <c r="D128" i="94"/>
  <c r="E128" i="94"/>
  <c r="T128" i="94" s="1"/>
  <c r="F128" i="94"/>
  <c r="G128" i="94"/>
  <c r="H128" i="94"/>
  <c r="I128" i="94"/>
  <c r="J128" i="94"/>
  <c r="R128" i="94" s="1"/>
  <c r="K128" i="94"/>
  <c r="L128" i="94"/>
  <c r="M128" i="94"/>
  <c r="N128" i="94"/>
  <c r="O128" i="94"/>
  <c r="P128" i="94"/>
  <c r="Q128" i="94"/>
  <c r="AN128" i="94"/>
  <c r="B129" i="94"/>
  <c r="C129" i="94"/>
  <c r="D129" i="94"/>
  <c r="E129" i="94"/>
  <c r="F129" i="94"/>
  <c r="G129" i="94"/>
  <c r="H129" i="94"/>
  <c r="I129" i="94"/>
  <c r="J129" i="94"/>
  <c r="K129" i="94"/>
  <c r="L129" i="94"/>
  <c r="V129" i="94" s="1"/>
  <c r="M129" i="94"/>
  <c r="N129" i="94"/>
  <c r="O129" i="94"/>
  <c r="P129" i="94"/>
  <c r="Q129" i="94"/>
  <c r="AN129" i="94"/>
  <c r="B130" i="94"/>
  <c r="S130" i="94" s="1"/>
  <c r="C130" i="94"/>
  <c r="D130" i="94"/>
  <c r="E130" i="94"/>
  <c r="F130" i="94"/>
  <c r="G130" i="94"/>
  <c r="H130" i="94"/>
  <c r="I130" i="94"/>
  <c r="J130" i="94"/>
  <c r="K130" i="94"/>
  <c r="L130" i="94"/>
  <c r="M130" i="94"/>
  <c r="N130" i="94"/>
  <c r="O130" i="94"/>
  <c r="P130" i="94"/>
  <c r="Q130" i="94"/>
  <c r="T130" i="94"/>
  <c r="AN130" i="94"/>
  <c r="B131" i="94"/>
  <c r="C131" i="94"/>
  <c r="D131" i="94"/>
  <c r="E131" i="94"/>
  <c r="T131" i="94" s="1"/>
  <c r="X131" i="94" s="1"/>
  <c r="F131" i="94"/>
  <c r="G131" i="94"/>
  <c r="H131" i="94"/>
  <c r="I131" i="94"/>
  <c r="J131" i="94"/>
  <c r="K131" i="94"/>
  <c r="L131" i="94"/>
  <c r="M131" i="94"/>
  <c r="N131" i="94"/>
  <c r="O131" i="94"/>
  <c r="P131" i="94"/>
  <c r="Q131" i="94"/>
  <c r="AN131" i="94"/>
  <c r="B132" i="94"/>
  <c r="C132" i="94"/>
  <c r="D132" i="94"/>
  <c r="E132" i="94"/>
  <c r="F132" i="94"/>
  <c r="G132" i="94"/>
  <c r="H132" i="94"/>
  <c r="I132" i="94"/>
  <c r="J132" i="94"/>
  <c r="K132" i="94"/>
  <c r="L132" i="94"/>
  <c r="M132" i="94"/>
  <c r="N132" i="94"/>
  <c r="O132" i="94"/>
  <c r="P132" i="94"/>
  <c r="Q132" i="94"/>
  <c r="R132" i="94"/>
  <c r="T132" i="94"/>
  <c r="AN132" i="94"/>
  <c r="B133" i="94"/>
  <c r="C133" i="94"/>
  <c r="D133" i="94"/>
  <c r="E133" i="94"/>
  <c r="F133" i="94"/>
  <c r="G133" i="94"/>
  <c r="H133" i="94"/>
  <c r="I133" i="94"/>
  <c r="J133" i="94"/>
  <c r="K133" i="94"/>
  <c r="L133" i="94"/>
  <c r="M133" i="94"/>
  <c r="N133" i="94"/>
  <c r="O133" i="94"/>
  <c r="P133" i="94"/>
  <c r="Q133" i="94"/>
  <c r="AN133" i="94"/>
  <c r="B134" i="94"/>
  <c r="C134" i="94"/>
  <c r="D134" i="94"/>
  <c r="E134" i="94"/>
  <c r="F134" i="94"/>
  <c r="G134" i="94"/>
  <c r="H134" i="94"/>
  <c r="I134" i="94"/>
  <c r="J134" i="94"/>
  <c r="R134" i="94" s="1"/>
  <c r="K134" i="94"/>
  <c r="L134" i="94"/>
  <c r="M134" i="94"/>
  <c r="N134" i="94"/>
  <c r="O134" i="94"/>
  <c r="P134" i="94"/>
  <c r="W134" i="94" s="1"/>
  <c r="Q134" i="94"/>
  <c r="AN134" i="94"/>
  <c r="B135" i="94"/>
  <c r="C135" i="94"/>
  <c r="D135" i="94"/>
  <c r="E135" i="94"/>
  <c r="F135" i="94"/>
  <c r="G135" i="94"/>
  <c r="H135" i="94"/>
  <c r="I135" i="94"/>
  <c r="J135" i="94"/>
  <c r="R135" i="94" s="1"/>
  <c r="K135" i="94"/>
  <c r="L135" i="94"/>
  <c r="V135" i="94" s="1"/>
  <c r="M135" i="94"/>
  <c r="N135" i="94"/>
  <c r="O135" i="94"/>
  <c r="W135" i="94" s="1"/>
  <c r="P135" i="94"/>
  <c r="Q135" i="94"/>
  <c r="S135" i="94"/>
  <c r="Y135" i="94" s="1"/>
  <c r="T135" i="94"/>
  <c r="AN135" i="94"/>
  <c r="B136" i="94"/>
  <c r="C136" i="94"/>
  <c r="D136" i="94"/>
  <c r="E136" i="94"/>
  <c r="F136" i="94"/>
  <c r="G136" i="94"/>
  <c r="H136" i="94"/>
  <c r="I136" i="94"/>
  <c r="J136" i="94"/>
  <c r="K136" i="94"/>
  <c r="L136" i="94"/>
  <c r="M136" i="94"/>
  <c r="N136" i="94"/>
  <c r="O136" i="94"/>
  <c r="P136" i="94"/>
  <c r="Q136" i="94"/>
  <c r="R136" i="94" s="1"/>
  <c r="AN136" i="94"/>
  <c r="B137" i="94"/>
  <c r="C137" i="94"/>
  <c r="D137" i="94"/>
  <c r="E137" i="94"/>
  <c r="F137" i="94"/>
  <c r="G137" i="94"/>
  <c r="H137" i="94"/>
  <c r="I137" i="94"/>
  <c r="J137" i="94"/>
  <c r="K137" i="94"/>
  <c r="L137" i="94"/>
  <c r="M137" i="94"/>
  <c r="N137" i="94"/>
  <c r="W137" i="94" s="1"/>
  <c r="O137" i="94"/>
  <c r="P137" i="94"/>
  <c r="Q137" i="94"/>
  <c r="AN137" i="94"/>
  <c r="B138" i="94"/>
  <c r="C138" i="94"/>
  <c r="D138" i="94"/>
  <c r="E138" i="94"/>
  <c r="F138" i="94"/>
  <c r="G138" i="94"/>
  <c r="H138" i="94"/>
  <c r="I138" i="94"/>
  <c r="J138" i="94"/>
  <c r="K138" i="94"/>
  <c r="L138" i="94"/>
  <c r="M138" i="94"/>
  <c r="N138" i="94"/>
  <c r="O138" i="94"/>
  <c r="P138" i="94"/>
  <c r="Q138" i="94"/>
  <c r="R138" i="94"/>
  <c r="AN138" i="94"/>
  <c r="B139" i="94"/>
  <c r="C139" i="94"/>
  <c r="D139" i="94"/>
  <c r="E139" i="94"/>
  <c r="F139" i="94"/>
  <c r="G139" i="94"/>
  <c r="H139" i="94"/>
  <c r="I139" i="94"/>
  <c r="J139" i="94"/>
  <c r="K139" i="94"/>
  <c r="L139" i="94"/>
  <c r="M139" i="94"/>
  <c r="N139" i="94"/>
  <c r="O139" i="94"/>
  <c r="P139" i="94"/>
  <c r="Q139" i="94"/>
  <c r="R139" i="94"/>
  <c r="AN139" i="94"/>
  <c r="B140" i="94"/>
  <c r="C140" i="94"/>
  <c r="D140" i="94"/>
  <c r="E140" i="94"/>
  <c r="F140" i="94"/>
  <c r="G140" i="94"/>
  <c r="H140" i="94"/>
  <c r="I140" i="94"/>
  <c r="J140" i="94"/>
  <c r="K140" i="94"/>
  <c r="L140" i="94"/>
  <c r="M140" i="94"/>
  <c r="N140" i="94"/>
  <c r="O140" i="94"/>
  <c r="P140" i="94"/>
  <c r="Q140" i="94"/>
  <c r="R140" i="94" s="1"/>
  <c r="AN140" i="94"/>
  <c r="B141" i="94"/>
  <c r="C141" i="94"/>
  <c r="D141" i="94"/>
  <c r="E141" i="94"/>
  <c r="F141" i="94"/>
  <c r="G141" i="94"/>
  <c r="H141" i="94"/>
  <c r="I141" i="94"/>
  <c r="J141" i="94"/>
  <c r="K141" i="94"/>
  <c r="L141" i="94"/>
  <c r="M141" i="94"/>
  <c r="V141" i="94" s="1"/>
  <c r="N141" i="94"/>
  <c r="O141" i="94"/>
  <c r="W141" i="94" s="1"/>
  <c r="P141" i="94"/>
  <c r="Q141" i="94"/>
  <c r="R141" i="94" s="1"/>
  <c r="AN141" i="94"/>
  <c r="B142" i="94"/>
  <c r="S142" i="94" s="1"/>
  <c r="C142" i="94"/>
  <c r="D142" i="94"/>
  <c r="E142" i="94"/>
  <c r="F142" i="94"/>
  <c r="G142" i="94"/>
  <c r="H142" i="94"/>
  <c r="I142" i="94"/>
  <c r="J142" i="94"/>
  <c r="K142" i="94"/>
  <c r="L142" i="94"/>
  <c r="V142" i="94" s="1"/>
  <c r="M142" i="94"/>
  <c r="N142" i="94"/>
  <c r="O142" i="94"/>
  <c r="P142" i="94"/>
  <c r="Q142" i="94"/>
  <c r="R142" i="94"/>
  <c r="T142" i="94"/>
  <c r="AN142" i="94"/>
  <c r="B143" i="94"/>
  <c r="C143" i="94"/>
  <c r="D143" i="94"/>
  <c r="E143" i="94"/>
  <c r="F143" i="94"/>
  <c r="G143" i="94"/>
  <c r="H143" i="94"/>
  <c r="I143" i="94"/>
  <c r="J143" i="94"/>
  <c r="K143" i="94"/>
  <c r="V143" i="94" s="1"/>
  <c r="L143" i="94"/>
  <c r="M143" i="94"/>
  <c r="N143" i="94"/>
  <c r="O143" i="94"/>
  <c r="P143" i="94"/>
  <c r="Q143" i="94"/>
  <c r="R143" i="94" s="1"/>
  <c r="AN143" i="94"/>
  <c r="B144" i="94"/>
  <c r="C144" i="94"/>
  <c r="D144" i="94"/>
  <c r="E144" i="94"/>
  <c r="F144" i="94"/>
  <c r="G144" i="94"/>
  <c r="H144" i="94"/>
  <c r="I144" i="94"/>
  <c r="J144" i="94"/>
  <c r="K144" i="94"/>
  <c r="L144" i="94"/>
  <c r="V144" i="94" s="1"/>
  <c r="M144" i="94"/>
  <c r="N144" i="94"/>
  <c r="W144" i="94" s="1"/>
  <c r="O144" i="94"/>
  <c r="P144" i="94"/>
  <c r="Q144" i="94"/>
  <c r="AN144" i="94"/>
  <c r="B145" i="94"/>
  <c r="C145" i="94"/>
  <c r="D145" i="94"/>
  <c r="E145" i="94"/>
  <c r="T145" i="94" s="1"/>
  <c r="X145" i="94" s="1"/>
  <c r="F145" i="94"/>
  <c r="G145" i="94"/>
  <c r="H145" i="94"/>
  <c r="I145" i="94"/>
  <c r="S145" i="94" s="1"/>
  <c r="J145" i="94"/>
  <c r="K145" i="94"/>
  <c r="L145" i="94"/>
  <c r="M145" i="94"/>
  <c r="N145" i="94"/>
  <c r="O145" i="94"/>
  <c r="P145" i="94"/>
  <c r="Q145" i="94"/>
  <c r="R145" i="94" s="1"/>
  <c r="AN145" i="94"/>
  <c r="B146" i="94"/>
  <c r="C146" i="94"/>
  <c r="D146" i="94"/>
  <c r="E146" i="94"/>
  <c r="F146" i="94"/>
  <c r="G146" i="94"/>
  <c r="H146" i="94"/>
  <c r="I146" i="94"/>
  <c r="J146" i="94"/>
  <c r="K146" i="94"/>
  <c r="L146" i="94"/>
  <c r="M146" i="94"/>
  <c r="N146" i="94"/>
  <c r="O146" i="94"/>
  <c r="P146" i="94"/>
  <c r="Q146" i="94"/>
  <c r="AN146" i="94"/>
  <c r="B147" i="94"/>
  <c r="C147" i="94"/>
  <c r="D147" i="94"/>
  <c r="E147" i="94"/>
  <c r="F147" i="94"/>
  <c r="G147" i="94"/>
  <c r="H147" i="94"/>
  <c r="I147" i="94"/>
  <c r="J147" i="94"/>
  <c r="K147" i="94"/>
  <c r="L147" i="94"/>
  <c r="M147" i="94"/>
  <c r="N147" i="94"/>
  <c r="O147" i="94"/>
  <c r="P147" i="94"/>
  <c r="Q147" i="94"/>
  <c r="R147" i="94"/>
  <c r="AN147" i="94"/>
  <c r="B148" i="94"/>
  <c r="C148" i="94"/>
  <c r="D148" i="94"/>
  <c r="E148" i="94"/>
  <c r="F148" i="94"/>
  <c r="G148" i="94"/>
  <c r="H148" i="94"/>
  <c r="I148" i="94"/>
  <c r="J148" i="94"/>
  <c r="R148" i="94" s="1"/>
  <c r="K148" i="94"/>
  <c r="L148" i="94"/>
  <c r="M148" i="94"/>
  <c r="N148" i="94"/>
  <c r="O148" i="94"/>
  <c r="P148" i="94"/>
  <c r="W148" i="94" s="1"/>
  <c r="Q148" i="94"/>
  <c r="AN148" i="94"/>
  <c r="B149" i="94"/>
  <c r="C149" i="94"/>
  <c r="D149" i="94"/>
  <c r="E149" i="94"/>
  <c r="F149" i="94"/>
  <c r="G149" i="94"/>
  <c r="H149" i="94"/>
  <c r="I149" i="94"/>
  <c r="J149" i="94"/>
  <c r="R149" i="94" s="1"/>
  <c r="K149" i="94"/>
  <c r="L149" i="94"/>
  <c r="M149" i="94"/>
  <c r="N149" i="94"/>
  <c r="O149" i="94"/>
  <c r="P149" i="94"/>
  <c r="Q149" i="94"/>
  <c r="AN149" i="94"/>
  <c r="B150" i="94"/>
  <c r="C150" i="94"/>
  <c r="D150" i="94"/>
  <c r="E150" i="94"/>
  <c r="F150" i="94"/>
  <c r="G150" i="94"/>
  <c r="H150" i="94"/>
  <c r="I150" i="94"/>
  <c r="J150" i="94"/>
  <c r="K150" i="94"/>
  <c r="L150" i="94"/>
  <c r="M150" i="94"/>
  <c r="N150" i="94"/>
  <c r="O150" i="94"/>
  <c r="P150" i="94"/>
  <c r="Q150" i="94"/>
  <c r="AN150" i="94"/>
  <c r="B151" i="94"/>
  <c r="C151" i="94"/>
  <c r="D151" i="94"/>
  <c r="E151" i="94"/>
  <c r="F151" i="94"/>
  <c r="G151" i="94"/>
  <c r="H151" i="94"/>
  <c r="I151" i="94"/>
  <c r="J151" i="94"/>
  <c r="K151" i="94"/>
  <c r="L151" i="94"/>
  <c r="M151" i="94"/>
  <c r="N151" i="94"/>
  <c r="O151" i="94"/>
  <c r="P151" i="94"/>
  <c r="Q151" i="94"/>
  <c r="R151" i="94"/>
  <c r="AN151" i="94"/>
  <c r="B152" i="94"/>
  <c r="C152" i="94"/>
  <c r="D152" i="94"/>
  <c r="E152" i="94"/>
  <c r="F152" i="94"/>
  <c r="G152" i="94"/>
  <c r="H152" i="94"/>
  <c r="I152" i="94"/>
  <c r="J152" i="94"/>
  <c r="K152" i="94"/>
  <c r="V152" i="94" s="1"/>
  <c r="L152" i="94"/>
  <c r="M152" i="94"/>
  <c r="N152" i="94"/>
  <c r="O152" i="94"/>
  <c r="P152" i="94"/>
  <c r="Q152" i="94"/>
  <c r="R152" i="94" s="1"/>
  <c r="AN152" i="94"/>
  <c r="B153" i="94"/>
  <c r="C153" i="94"/>
  <c r="D153" i="94"/>
  <c r="E153" i="94"/>
  <c r="T153" i="94" s="1"/>
  <c r="F153" i="94"/>
  <c r="G153" i="94"/>
  <c r="H153" i="94"/>
  <c r="I153" i="94"/>
  <c r="J153" i="94"/>
  <c r="K153" i="94"/>
  <c r="L153" i="94"/>
  <c r="M153" i="94"/>
  <c r="N153" i="94"/>
  <c r="O153" i="94"/>
  <c r="P153" i="94"/>
  <c r="Q153" i="94"/>
  <c r="R153" i="94"/>
  <c r="AN153" i="94"/>
  <c r="B154" i="94"/>
  <c r="C154" i="94"/>
  <c r="D154" i="94"/>
  <c r="E154" i="94"/>
  <c r="F154" i="94"/>
  <c r="G154" i="94"/>
  <c r="H154" i="94"/>
  <c r="I154" i="94"/>
  <c r="J154" i="94"/>
  <c r="K154" i="94"/>
  <c r="V154" i="94" s="1"/>
  <c r="L154" i="94"/>
  <c r="M154" i="94"/>
  <c r="N154" i="94"/>
  <c r="O154" i="94"/>
  <c r="P154" i="94"/>
  <c r="Q154" i="94"/>
  <c r="R154" i="94" s="1"/>
  <c r="AN154" i="94"/>
  <c r="B155" i="94"/>
  <c r="C155" i="94"/>
  <c r="D155" i="94"/>
  <c r="E155" i="94"/>
  <c r="F155" i="94"/>
  <c r="G155" i="94"/>
  <c r="H155" i="94"/>
  <c r="I155" i="94"/>
  <c r="J155" i="94"/>
  <c r="K155" i="94"/>
  <c r="V155" i="94" s="1"/>
  <c r="L155" i="94"/>
  <c r="M155" i="94"/>
  <c r="N155" i="94"/>
  <c r="O155" i="94"/>
  <c r="P155" i="94"/>
  <c r="Q155" i="94"/>
  <c r="R155" i="94" s="1"/>
  <c r="AN155" i="94"/>
  <c r="B156" i="94"/>
  <c r="C156" i="94"/>
  <c r="D156" i="94"/>
  <c r="E156" i="94"/>
  <c r="F156" i="94"/>
  <c r="G156" i="94"/>
  <c r="H156" i="94"/>
  <c r="I156" i="94"/>
  <c r="J156" i="94"/>
  <c r="K156" i="94"/>
  <c r="L156" i="94"/>
  <c r="M156" i="94"/>
  <c r="N156" i="94"/>
  <c r="O156" i="94"/>
  <c r="P156" i="94"/>
  <c r="Q156" i="94"/>
  <c r="R156" i="94"/>
  <c r="AN156" i="94"/>
  <c r="B157" i="94"/>
  <c r="C157" i="94"/>
  <c r="D157" i="94"/>
  <c r="E157" i="94"/>
  <c r="F157" i="94"/>
  <c r="G157" i="94"/>
  <c r="H157" i="94"/>
  <c r="I157" i="94"/>
  <c r="J157" i="94"/>
  <c r="K157" i="94"/>
  <c r="L157" i="94"/>
  <c r="M157" i="94"/>
  <c r="N157" i="94"/>
  <c r="O157" i="94"/>
  <c r="P157" i="94"/>
  <c r="Q157" i="94"/>
  <c r="AN157" i="94"/>
  <c r="B158" i="94"/>
  <c r="C158" i="94"/>
  <c r="D158" i="94"/>
  <c r="E158" i="94"/>
  <c r="F158" i="94"/>
  <c r="G158" i="94"/>
  <c r="H158" i="94"/>
  <c r="I158" i="94"/>
  <c r="J158" i="94"/>
  <c r="K158" i="94"/>
  <c r="L158" i="94"/>
  <c r="M158" i="94"/>
  <c r="N158" i="94"/>
  <c r="O158" i="94"/>
  <c r="W158" i="94" s="1"/>
  <c r="P158" i="94"/>
  <c r="Q158" i="94"/>
  <c r="AN158" i="94"/>
  <c r="B159" i="94"/>
  <c r="C159" i="94"/>
  <c r="D159" i="94"/>
  <c r="E159" i="94"/>
  <c r="F159" i="94"/>
  <c r="G159" i="94"/>
  <c r="H159" i="94"/>
  <c r="I159" i="94"/>
  <c r="J159" i="94"/>
  <c r="R159" i="94" s="1"/>
  <c r="K159" i="94"/>
  <c r="L159" i="94"/>
  <c r="V159" i="94" s="1"/>
  <c r="M159" i="94"/>
  <c r="N159" i="94"/>
  <c r="O159" i="94"/>
  <c r="P159" i="94"/>
  <c r="Q159" i="94"/>
  <c r="AN159" i="94"/>
  <c r="B160" i="94"/>
  <c r="C160" i="94"/>
  <c r="D160" i="94"/>
  <c r="E160" i="94"/>
  <c r="T160" i="94" s="1"/>
  <c r="F160" i="94"/>
  <c r="G160" i="94"/>
  <c r="H160" i="94"/>
  <c r="I160" i="94"/>
  <c r="J160" i="94"/>
  <c r="K160" i="94"/>
  <c r="L160" i="94"/>
  <c r="M160" i="94"/>
  <c r="V160" i="94" s="1"/>
  <c r="N160" i="94"/>
  <c r="O160" i="94"/>
  <c r="P160" i="94"/>
  <c r="Q160" i="94"/>
  <c r="R160" i="94"/>
  <c r="AN160" i="94"/>
  <c r="B161" i="94"/>
  <c r="C161" i="94"/>
  <c r="D161" i="94"/>
  <c r="E161" i="94"/>
  <c r="F161" i="94"/>
  <c r="G161" i="94"/>
  <c r="H161" i="94"/>
  <c r="I161" i="94"/>
  <c r="J161" i="94"/>
  <c r="K161" i="94"/>
  <c r="L161" i="94"/>
  <c r="M161" i="94"/>
  <c r="N161" i="94"/>
  <c r="O161" i="94"/>
  <c r="P161" i="94"/>
  <c r="Q161" i="94"/>
  <c r="R161" i="94" s="1"/>
  <c r="AN161" i="94"/>
  <c r="B162" i="94"/>
  <c r="C162" i="94"/>
  <c r="D162" i="94"/>
  <c r="E162" i="94"/>
  <c r="F162" i="94"/>
  <c r="G162" i="94"/>
  <c r="H162" i="94"/>
  <c r="I162" i="94"/>
  <c r="J162" i="94"/>
  <c r="K162" i="94"/>
  <c r="L162" i="94"/>
  <c r="M162" i="94"/>
  <c r="N162" i="94"/>
  <c r="O162" i="94"/>
  <c r="P162" i="94"/>
  <c r="Q162" i="94"/>
  <c r="R162" i="94" s="1"/>
  <c r="AN162" i="94"/>
  <c r="B163" i="94"/>
  <c r="S163" i="94" s="1"/>
  <c r="C163" i="94"/>
  <c r="D163" i="94"/>
  <c r="E163" i="94"/>
  <c r="F163" i="94"/>
  <c r="G163" i="94"/>
  <c r="H163" i="94"/>
  <c r="I163" i="94"/>
  <c r="J163" i="94"/>
  <c r="R163" i="94" s="1"/>
  <c r="K163" i="94"/>
  <c r="L163" i="94"/>
  <c r="M163" i="94"/>
  <c r="N163" i="94"/>
  <c r="O163" i="94"/>
  <c r="P163" i="94"/>
  <c r="Q163" i="94"/>
  <c r="AN163" i="94"/>
  <c r="B164" i="94"/>
  <c r="C164" i="94"/>
  <c r="D164" i="94"/>
  <c r="E164" i="94"/>
  <c r="F164" i="94"/>
  <c r="G164" i="94"/>
  <c r="H164" i="94"/>
  <c r="I164" i="94"/>
  <c r="J164" i="94"/>
  <c r="K164" i="94"/>
  <c r="L164" i="94"/>
  <c r="M164" i="94"/>
  <c r="V164" i="94" s="1"/>
  <c r="N164" i="94"/>
  <c r="O164" i="94"/>
  <c r="P164" i="94"/>
  <c r="W164" i="94" s="1"/>
  <c r="Q164" i="94"/>
  <c r="R164" i="94" s="1"/>
  <c r="AN164" i="94"/>
  <c r="B165" i="94"/>
  <c r="C165" i="94"/>
  <c r="D165" i="94"/>
  <c r="E165" i="94"/>
  <c r="F165" i="94"/>
  <c r="G165" i="94"/>
  <c r="H165" i="94"/>
  <c r="I165" i="94"/>
  <c r="J165" i="94"/>
  <c r="K165" i="94"/>
  <c r="V165" i="94" s="1"/>
  <c r="L165" i="94"/>
  <c r="M165" i="94"/>
  <c r="N165" i="94"/>
  <c r="O165" i="94"/>
  <c r="W165" i="94" s="1"/>
  <c r="P165" i="94"/>
  <c r="Q165" i="94"/>
  <c r="R165" i="94" s="1"/>
  <c r="AN165" i="94"/>
  <c r="B166" i="94"/>
  <c r="C166" i="94"/>
  <c r="D166" i="94"/>
  <c r="E166" i="94"/>
  <c r="T166" i="94" s="1"/>
  <c r="F166" i="94"/>
  <c r="G166" i="94"/>
  <c r="H166" i="94"/>
  <c r="I166" i="94"/>
  <c r="J166" i="94"/>
  <c r="K166" i="94"/>
  <c r="L166" i="94"/>
  <c r="M166" i="94"/>
  <c r="N166" i="94"/>
  <c r="W166" i="94" s="1"/>
  <c r="O166" i="94"/>
  <c r="P166" i="94"/>
  <c r="Q166" i="94"/>
  <c r="AN166" i="94"/>
  <c r="B167" i="94"/>
  <c r="C167" i="94"/>
  <c r="D167" i="94"/>
  <c r="E167" i="94"/>
  <c r="F167" i="94"/>
  <c r="G167" i="94"/>
  <c r="H167" i="94"/>
  <c r="I167" i="94"/>
  <c r="J167" i="94"/>
  <c r="K167" i="94"/>
  <c r="L167" i="94"/>
  <c r="M167" i="94"/>
  <c r="N167" i="94"/>
  <c r="O167" i="94"/>
  <c r="P167" i="94"/>
  <c r="Q167" i="94"/>
  <c r="R167" i="94" s="1"/>
  <c r="AN167" i="94"/>
  <c r="B168" i="94"/>
  <c r="C168" i="94"/>
  <c r="D168" i="94"/>
  <c r="E168" i="94"/>
  <c r="F168" i="94"/>
  <c r="G168" i="94"/>
  <c r="H168" i="94"/>
  <c r="I168" i="94"/>
  <c r="J168" i="94"/>
  <c r="K168" i="94"/>
  <c r="L168" i="94"/>
  <c r="M168" i="94"/>
  <c r="N168" i="94"/>
  <c r="O168" i="94"/>
  <c r="W168" i="94" s="1"/>
  <c r="P168" i="94"/>
  <c r="Q168" i="94"/>
  <c r="R168" i="94" s="1"/>
  <c r="AN168" i="94"/>
  <c r="B169" i="94"/>
  <c r="C169" i="94"/>
  <c r="D169" i="94"/>
  <c r="E169" i="94"/>
  <c r="F169" i="94"/>
  <c r="G169" i="94"/>
  <c r="H169" i="94"/>
  <c r="I169" i="94"/>
  <c r="S169" i="94" s="1"/>
  <c r="J169" i="94"/>
  <c r="K169" i="94"/>
  <c r="L169" i="94"/>
  <c r="M169" i="94"/>
  <c r="N169" i="94"/>
  <c r="O169" i="94"/>
  <c r="P169" i="94"/>
  <c r="Q169" i="94"/>
  <c r="AN169" i="94"/>
  <c r="B170" i="94"/>
  <c r="C170" i="94"/>
  <c r="D170" i="94"/>
  <c r="E170" i="94"/>
  <c r="F170" i="94"/>
  <c r="G170" i="94"/>
  <c r="H170" i="94"/>
  <c r="I170" i="94"/>
  <c r="J170" i="94"/>
  <c r="K170" i="94"/>
  <c r="L170" i="94"/>
  <c r="M170" i="94"/>
  <c r="N170" i="94"/>
  <c r="O170" i="94"/>
  <c r="P170" i="94"/>
  <c r="Q170" i="94"/>
  <c r="AN170" i="94"/>
  <c r="B171" i="94"/>
  <c r="C171" i="94"/>
  <c r="D171" i="94"/>
  <c r="E171" i="94"/>
  <c r="F171" i="94"/>
  <c r="G171" i="94"/>
  <c r="H171" i="94"/>
  <c r="I171" i="94"/>
  <c r="J171" i="94"/>
  <c r="K171" i="94"/>
  <c r="V171" i="94" s="1"/>
  <c r="L171" i="94"/>
  <c r="M171" i="94"/>
  <c r="N171" i="94"/>
  <c r="O171" i="94"/>
  <c r="P171" i="94"/>
  <c r="Q171" i="94"/>
  <c r="R171" i="94" s="1"/>
  <c r="W171" i="94"/>
  <c r="AN171" i="94"/>
  <c r="B172" i="94"/>
  <c r="C172" i="94"/>
  <c r="D172" i="94"/>
  <c r="E172" i="94"/>
  <c r="F172" i="94"/>
  <c r="G172" i="94"/>
  <c r="H172" i="94"/>
  <c r="T172" i="94" s="1"/>
  <c r="I172" i="94"/>
  <c r="J172" i="94"/>
  <c r="K172" i="94"/>
  <c r="L172" i="94"/>
  <c r="M172" i="94"/>
  <c r="N172" i="94"/>
  <c r="O172" i="94"/>
  <c r="P172" i="94"/>
  <c r="Q172" i="94"/>
  <c r="R172" i="94" s="1"/>
  <c r="AN172" i="94"/>
  <c r="B173" i="94"/>
  <c r="C173" i="94"/>
  <c r="D173" i="94"/>
  <c r="E173" i="94"/>
  <c r="F173" i="94"/>
  <c r="G173" i="94"/>
  <c r="H173" i="94"/>
  <c r="I173" i="94"/>
  <c r="J173" i="94"/>
  <c r="R173" i="94" s="1"/>
  <c r="K173" i="94"/>
  <c r="L173" i="94"/>
  <c r="M173" i="94"/>
  <c r="N173" i="94"/>
  <c r="O173" i="94"/>
  <c r="P173" i="94"/>
  <c r="Q173" i="94"/>
  <c r="W173" i="94"/>
  <c r="AN173" i="94"/>
  <c r="B174" i="94"/>
  <c r="C174" i="94"/>
  <c r="D174" i="94"/>
  <c r="E174" i="94"/>
  <c r="F174" i="94"/>
  <c r="G174" i="94"/>
  <c r="H174" i="94"/>
  <c r="I174" i="94"/>
  <c r="J174" i="94"/>
  <c r="K174" i="94"/>
  <c r="V174" i="94" s="1"/>
  <c r="L174" i="94"/>
  <c r="M174" i="94"/>
  <c r="N174" i="94"/>
  <c r="O174" i="94"/>
  <c r="P174" i="94"/>
  <c r="Q174" i="94"/>
  <c r="AN174" i="94"/>
  <c r="B175" i="94"/>
  <c r="C175" i="94"/>
  <c r="D175" i="94"/>
  <c r="E175" i="94"/>
  <c r="F175" i="94"/>
  <c r="G175" i="94"/>
  <c r="H175" i="94"/>
  <c r="I175" i="94"/>
  <c r="J175" i="94"/>
  <c r="K175" i="94"/>
  <c r="L175" i="94"/>
  <c r="M175" i="94"/>
  <c r="N175" i="94"/>
  <c r="O175" i="94"/>
  <c r="P175" i="94"/>
  <c r="Q175" i="94"/>
  <c r="R175" i="94" s="1"/>
  <c r="AN175" i="94"/>
  <c r="B176" i="94"/>
  <c r="C176" i="94"/>
  <c r="D176" i="94"/>
  <c r="E176" i="94"/>
  <c r="F176" i="94"/>
  <c r="G176" i="94"/>
  <c r="H176" i="94"/>
  <c r="I176" i="94"/>
  <c r="S176" i="94" s="1"/>
  <c r="J176" i="94"/>
  <c r="K176" i="94"/>
  <c r="L176" i="94"/>
  <c r="M176" i="94"/>
  <c r="N176" i="94"/>
  <c r="O176" i="94"/>
  <c r="P176" i="94"/>
  <c r="Q176" i="94"/>
  <c r="AN176" i="94"/>
  <c r="B177" i="94"/>
  <c r="C177" i="94"/>
  <c r="D177" i="94"/>
  <c r="E177" i="94"/>
  <c r="F177" i="94"/>
  <c r="G177" i="94"/>
  <c r="H177" i="94"/>
  <c r="I177" i="94"/>
  <c r="J177" i="94"/>
  <c r="K177" i="94"/>
  <c r="V177" i="94" s="1"/>
  <c r="L177" i="94"/>
  <c r="M177" i="94"/>
  <c r="N177" i="94"/>
  <c r="O177" i="94"/>
  <c r="P177" i="94"/>
  <c r="Q177" i="94"/>
  <c r="AN177" i="94"/>
  <c r="B178" i="94"/>
  <c r="C178" i="94"/>
  <c r="D178" i="94"/>
  <c r="E178" i="94"/>
  <c r="F178" i="94"/>
  <c r="G178" i="94"/>
  <c r="H178" i="94"/>
  <c r="I178" i="94"/>
  <c r="J178" i="94"/>
  <c r="K178" i="94"/>
  <c r="L178" i="94"/>
  <c r="M178" i="94"/>
  <c r="N178" i="94"/>
  <c r="O178" i="94"/>
  <c r="P178" i="94"/>
  <c r="Q178" i="94"/>
  <c r="AN178" i="94"/>
  <c r="B179" i="94"/>
  <c r="C179" i="94"/>
  <c r="D179" i="94"/>
  <c r="E179" i="94"/>
  <c r="F179" i="94"/>
  <c r="G179" i="94"/>
  <c r="H179" i="94"/>
  <c r="I179" i="94"/>
  <c r="J179" i="94"/>
  <c r="K179" i="94"/>
  <c r="L179" i="94"/>
  <c r="M179" i="94"/>
  <c r="N179" i="94"/>
  <c r="O179" i="94"/>
  <c r="P179" i="94"/>
  <c r="Q179" i="94"/>
  <c r="W179" i="94"/>
  <c r="AN179" i="94"/>
  <c r="B180" i="94"/>
  <c r="C180" i="94"/>
  <c r="D180" i="94"/>
  <c r="E180" i="94"/>
  <c r="F180" i="94"/>
  <c r="G180" i="94"/>
  <c r="H180" i="94"/>
  <c r="I180" i="94"/>
  <c r="J180" i="94"/>
  <c r="R180" i="94" s="1"/>
  <c r="K180" i="94"/>
  <c r="L180" i="94"/>
  <c r="M180" i="94"/>
  <c r="N180" i="94"/>
  <c r="W180" i="94" s="1"/>
  <c r="O180" i="94"/>
  <c r="P180" i="94"/>
  <c r="Q180" i="94"/>
  <c r="T180" i="94"/>
  <c r="AN180" i="94"/>
  <c r="B181" i="94"/>
  <c r="C181" i="94"/>
  <c r="D181" i="94"/>
  <c r="E181" i="94"/>
  <c r="F181" i="94"/>
  <c r="G181" i="94"/>
  <c r="H181" i="94"/>
  <c r="I181" i="94"/>
  <c r="T181" i="94" s="1"/>
  <c r="J181" i="94"/>
  <c r="K181" i="94"/>
  <c r="V181" i="94" s="1"/>
  <c r="L181" i="94"/>
  <c r="M181" i="94"/>
  <c r="N181" i="94"/>
  <c r="O181" i="94"/>
  <c r="P181" i="94"/>
  <c r="Q181" i="94"/>
  <c r="R181" i="94" s="1"/>
  <c r="AN181" i="94"/>
  <c r="B182" i="94"/>
  <c r="C182" i="94"/>
  <c r="D182" i="94"/>
  <c r="E182" i="94"/>
  <c r="T182" i="94" s="1"/>
  <c r="F182" i="94"/>
  <c r="G182" i="94"/>
  <c r="H182" i="94"/>
  <c r="I182" i="94"/>
  <c r="J182" i="94"/>
  <c r="K182" i="94"/>
  <c r="V182" i="94" s="1"/>
  <c r="L182" i="94"/>
  <c r="M182" i="94"/>
  <c r="N182" i="94"/>
  <c r="O182" i="94"/>
  <c r="P182" i="94"/>
  <c r="Q182" i="94"/>
  <c r="AN182" i="94"/>
  <c r="B183" i="94"/>
  <c r="C183" i="94"/>
  <c r="D183" i="94"/>
  <c r="E183" i="94"/>
  <c r="F183" i="94"/>
  <c r="G183" i="94"/>
  <c r="H183" i="94"/>
  <c r="I183" i="94"/>
  <c r="J183" i="94"/>
  <c r="K183" i="94"/>
  <c r="L183" i="94"/>
  <c r="V183" i="94" s="1"/>
  <c r="M183" i="94"/>
  <c r="N183" i="94"/>
  <c r="O183" i="94"/>
  <c r="P183" i="94"/>
  <c r="Q183" i="94"/>
  <c r="R183" i="94" s="1"/>
  <c r="AN183" i="94"/>
  <c r="B184" i="94"/>
  <c r="C184" i="94"/>
  <c r="D184" i="94"/>
  <c r="E184" i="94"/>
  <c r="F184" i="94"/>
  <c r="G184" i="94"/>
  <c r="H184" i="94"/>
  <c r="I184" i="94"/>
  <c r="S184" i="94" s="1"/>
  <c r="J184" i="94"/>
  <c r="K184" i="94"/>
  <c r="L184" i="94"/>
  <c r="M184" i="94"/>
  <c r="N184" i="94"/>
  <c r="O184" i="94"/>
  <c r="P184" i="94"/>
  <c r="Q184" i="94"/>
  <c r="R184" i="94" s="1"/>
  <c r="AN184" i="94"/>
  <c r="B185" i="94"/>
  <c r="C185" i="94"/>
  <c r="D185" i="94"/>
  <c r="E185" i="94"/>
  <c r="F185" i="94"/>
  <c r="G185" i="94"/>
  <c r="H185" i="94"/>
  <c r="I185" i="94"/>
  <c r="J185" i="94"/>
  <c r="K185" i="94"/>
  <c r="L185" i="94"/>
  <c r="M185" i="94"/>
  <c r="N185" i="94"/>
  <c r="O185" i="94"/>
  <c r="P185" i="94"/>
  <c r="Q185" i="94"/>
  <c r="V185" i="94"/>
  <c r="AN185" i="94"/>
  <c r="B186" i="94"/>
  <c r="C186" i="94"/>
  <c r="D186" i="94"/>
  <c r="E186" i="94"/>
  <c r="F186" i="94"/>
  <c r="G186" i="94"/>
  <c r="H186" i="94"/>
  <c r="I186" i="94"/>
  <c r="J186" i="94"/>
  <c r="K186" i="94"/>
  <c r="L186" i="94"/>
  <c r="M186" i="94"/>
  <c r="N186" i="94"/>
  <c r="O186" i="94"/>
  <c r="P186" i="94"/>
  <c r="Q186" i="94"/>
  <c r="R186" i="94"/>
  <c r="AN186" i="94"/>
  <c r="B187" i="94"/>
  <c r="C187" i="94"/>
  <c r="D187" i="94"/>
  <c r="E187" i="94"/>
  <c r="F187" i="94"/>
  <c r="G187" i="94"/>
  <c r="H187" i="94"/>
  <c r="I187" i="94"/>
  <c r="J187" i="94"/>
  <c r="K187" i="94"/>
  <c r="L187" i="94"/>
  <c r="V187" i="94" s="1"/>
  <c r="M187" i="94"/>
  <c r="N187" i="94"/>
  <c r="O187" i="94"/>
  <c r="P187" i="94"/>
  <c r="Q187" i="94"/>
  <c r="R187" i="94"/>
  <c r="AN187" i="94"/>
  <c r="B188" i="94"/>
  <c r="C188" i="94"/>
  <c r="D188" i="94"/>
  <c r="E188" i="94"/>
  <c r="F188" i="94"/>
  <c r="G188" i="94"/>
  <c r="H188" i="94"/>
  <c r="I188" i="94"/>
  <c r="J188" i="94"/>
  <c r="R188" i="94" s="1"/>
  <c r="K188" i="94"/>
  <c r="L188" i="94"/>
  <c r="M188" i="94"/>
  <c r="N188" i="94"/>
  <c r="O188" i="94"/>
  <c r="P188" i="94"/>
  <c r="Q188" i="94"/>
  <c r="W188" i="94"/>
  <c r="AN188" i="94"/>
  <c r="B189" i="94"/>
  <c r="C189" i="94"/>
  <c r="D189" i="94"/>
  <c r="E189" i="94"/>
  <c r="F189" i="94"/>
  <c r="G189" i="94"/>
  <c r="H189" i="94"/>
  <c r="I189" i="94"/>
  <c r="J189" i="94"/>
  <c r="K189" i="94"/>
  <c r="L189" i="94"/>
  <c r="M189" i="94"/>
  <c r="N189" i="94"/>
  <c r="O189" i="94"/>
  <c r="P189" i="94"/>
  <c r="W189" i="94" s="1"/>
  <c r="Q189" i="94"/>
  <c r="AN189" i="94"/>
  <c r="B190" i="94"/>
  <c r="C190" i="94"/>
  <c r="D190" i="94"/>
  <c r="E190" i="94"/>
  <c r="F190" i="94"/>
  <c r="G190" i="94"/>
  <c r="H190" i="94"/>
  <c r="I190" i="94"/>
  <c r="S190" i="94" s="1"/>
  <c r="J190" i="94"/>
  <c r="K190" i="94"/>
  <c r="L190" i="94"/>
  <c r="M190" i="94"/>
  <c r="N190" i="94"/>
  <c r="O190" i="94"/>
  <c r="P190" i="94"/>
  <c r="Q190" i="94"/>
  <c r="AN190" i="94"/>
  <c r="B191" i="94"/>
  <c r="C191" i="94"/>
  <c r="D191" i="94"/>
  <c r="E191" i="94"/>
  <c r="F191" i="94"/>
  <c r="G191" i="94"/>
  <c r="H191" i="94"/>
  <c r="I191" i="94"/>
  <c r="J191" i="94"/>
  <c r="K191" i="94"/>
  <c r="L191" i="94"/>
  <c r="M191" i="94"/>
  <c r="N191" i="94"/>
  <c r="O191" i="94"/>
  <c r="P191" i="94"/>
  <c r="Q191" i="94"/>
  <c r="R191" i="94"/>
  <c r="AN191" i="94"/>
  <c r="B192" i="94"/>
  <c r="C192" i="94"/>
  <c r="D192" i="94"/>
  <c r="E192" i="94"/>
  <c r="F192" i="94"/>
  <c r="G192" i="94"/>
  <c r="H192" i="94"/>
  <c r="I192" i="94"/>
  <c r="J192" i="94"/>
  <c r="R192" i="94" s="1"/>
  <c r="K192" i="94"/>
  <c r="L192" i="94"/>
  <c r="V192" i="94" s="1"/>
  <c r="M192" i="94"/>
  <c r="N192" i="94"/>
  <c r="O192" i="94"/>
  <c r="P192" i="94"/>
  <c r="Q192" i="94"/>
  <c r="AN192" i="94"/>
  <c r="B193" i="94"/>
  <c r="C193" i="94"/>
  <c r="D193" i="94"/>
  <c r="E193" i="94"/>
  <c r="F193" i="94"/>
  <c r="G193" i="94"/>
  <c r="H193" i="94"/>
  <c r="I193" i="94"/>
  <c r="J193" i="94"/>
  <c r="K193" i="94"/>
  <c r="L193" i="94"/>
  <c r="V193" i="94" s="1"/>
  <c r="M193" i="94"/>
  <c r="N193" i="94"/>
  <c r="O193" i="94"/>
  <c r="P193" i="94"/>
  <c r="Q193" i="94"/>
  <c r="R193" i="94"/>
  <c r="AN193" i="94"/>
  <c r="B194" i="94"/>
  <c r="C194" i="94"/>
  <c r="D194" i="94"/>
  <c r="E194" i="94"/>
  <c r="F194" i="94"/>
  <c r="G194" i="94"/>
  <c r="H194" i="94"/>
  <c r="I194" i="94"/>
  <c r="J194" i="94"/>
  <c r="K194" i="94"/>
  <c r="V194" i="94" s="1"/>
  <c r="L194" i="94"/>
  <c r="M194" i="94"/>
  <c r="N194" i="94"/>
  <c r="O194" i="94"/>
  <c r="P194" i="94"/>
  <c r="Q194" i="94"/>
  <c r="AN194" i="94"/>
  <c r="B195" i="94"/>
  <c r="C195" i="94"/>
  <c r="D195" i="94"/>
  <c r="E195" i="94"/>
  <c r="F195" i="94"/>
  <c r="G195" i="94"/>
  <c r="H195" i="94"/>
  <c r="I195" i="94"/>
  <c r="S195" i="94" s="1"/>
  <c r="J195" i="94"/>
  <c r="K195" i="94"/>
  <c r="L195" i="94"/>
  <c r="M195" i="94"/>
  <c r="N195" i="94"/>
  <c r="O195" i="94"/>
  <c r="P195" i="94"/>
  <c r="Q195" i="94"/>
  <c r="AN195" i="94"/>
  <c r="B196" i="94"/>
  <c r="C196" i="94"/>
  <c r="D196" i="94"/>
  <c r="E196" i="94"/>
  <c r="F196" i="94"/>
  <c r="G196" i="94"/>
  <c r="H196" i="94"/>
  <c r="I196" i="94"/>
  <c r="J196" i="94"/>
  <c r="K196" i="94"/>
  <c r="L196" i="94"/>
  <c r="M196" i="94"/>
  <c r="V196" i="94" s="1"/>
  <c r="N196" i="94"/>
  <c r="O196" i="94"/>
  <c r="P196" i="94"/>
  <c r="Q196" i="94"/>
  <c r="AN196" i="94"/>
  <c r="B197" i="94"/>
  <c r="C197" i="94"/>
  <c r="D197" i="94"/>
  <c r="E197" i="94"/>
  <c r="F197" i="94"/>
  <c r="G197" i="94"/>
  <c r="H197" i="94"/>
  <c r="I197" i="94"/>
  <c r="J197" i="94"/>
  <c r="K197" i="94"/>
  <c r="L197" i="94"/>
  <c r="M197" i="94"/>
  <c r="V197" i="94" s="1"/>
  <c r="N197" i="94"/>
  <c r="O197" i="94"/>
  <c r="W197" i="94" s="1"/>
  <c r="P197" i="94"/>
  <c r="Q197" i="94"/>
  <c r="R197" i="94" s="1"/>
  <c r="AN197" i="94"/>
  <c r="B198" i="94"/>
  <c r="C198" i="94"/>
  <c r="D198" i="94"/>
  <c r="E198" i="94"/>
  <c r="F198" i="94"/>
  <c r="G198" i="94"/>
  <c r="H198" i="94"/>
  <c r="I198" i="94"/>
  <c r="J198" i="94"/>
  <c r="K198" i="94"/>
  <c r="L198" i="94"/>
  <c r="M198" i="94"/>
  <c r="N198" i="94"/>
  <c r="O198" i="94"/>
  <c r="P198" i="94"/>
  <c r="Q198" i="94"/>
  <c r="R198" i="94"/>
  <c r="AN198" i="94"/>
  <c r="B199" i="94"/>
  <c r="C199" i="94"/>
  <c r="D199" i="94"/>
  <c r="E199" i="94"/>
  <c r="F199" i="94"/>
  <c r="G199" i="94"/>
  <c r="H199" i="94"/>
  <c r="I199" i="94"/>
  <c r="J199" i="94"/>
  <c r="K199" i="94"/>
  <c r="L199" i="94"/>
  <c r="M199" i="94"/>
  <c r="N199" i="94"/>
  <c r="O199" i="94"/>
  <c r="P199" i="94"/>
  <c r="Q199" i="94"/>
  <c r="W199" i="94"/>
  <c r="AN199" i="94"/>
  <c r="B200" i="94"/>
  <c r="C200" i="94"/>
  <c r="D200" i="94"/>
  <c r="E200" i="94"/>
  <c r="F200" i="94"/>
  <c r="G200" i="94"/>
  <c r="H200" i="94"/>
  <c r="I200" i="94"/>
  <c r="J200" i="94"/>
  <c r="K200" i="94"/>
  <c r="L200" i="94"/>
  <c r="M200" i="94"/>
  <c r="N200" i="94"/>
  <c r="O200" i="94"/>
  <c r="P200" i="94"/>
  <c r="Q200" i="94"/>
  <c r="AN200" i="94"/>
  <c r="B201" i="94"/>
  <c r="C201" i="94"/>
  <c r="D201" i="94"/>
  <c r="E201" i="94"/>
  <c r="F201" i="94"/>
  <c r="G201" i="94"/>
  <c r="H201" i="94"/>
  <c r="I201" i="94"/>
  <c r="J201" i="94"/>
  <c r="K201" i="94"/>
  <c r="L201" i="94"/>
  <c r="M201" i="94"/>
  <c r="N201" i="94"/>
  <c r="O201" i="94"/>
  <c r="W201" i="94" s="1"/>
  <c r="P201" i="94"/>
  <c r="Q201" i="94"/>
  <c r="AN201" i="94"/>
  <c r="B202" i="94"/>
  <c r="C202" i="94"/>
  <c r="D202" i="94"/>
  <c r="E202" i="94"/>
  <c r="T202" i="94" s="1"/>
  <c r="F202" i="94"/>
  <c r="G202" i="94"/>
  <c r="H202" i="94"/>
  <c r="I202" i="94"/>
  <c r="J202" i="94"/>
  <c r="K202" i="94"/>
  <c r="L202" i="94"/>
  <c r="M202" i="94"/>
  <c r="V202" i="94" s="1"/>
  <c r="N202" i="94"/>
  <c r="W202" i="94" s="1"/>
  <c r="O202" i="94"/>
  <c r="P202" i="94"/>
  <c r="Q202" i="94"/>
  <c r="AN202" i="94"/>
  <c r="B203" i="94"/>
  <c r="C203" i="94"/>
  <c r="D203" i="94"/>
  <c r="E203" i="94"/>
  <c r="F203" i="94"/>
  <c r="G203" i="94"/>
  <c r="H203" i="94"/>
  <c r="I203" i="94"/>
  <c r="J203" i="94"/>
  <c r="K203" i="94"/>
  <c r="L203" i="94"/>
  <c r="M203" i="94"/>
  <c r="N203" i="94"/>
  <c r="O203" i="94"/>
  <c r="P203" i="94"/>
  <c r="Q203" i="94"/>
  <c r="AN203" i="94"/>
  <c r="B204" i="94"/>
  <c r="C204" i="94"/>
  <c r="D204" i="94"/>
  <c r="E204" i="94"/>
  <c r="F204" i="94"/>
  <c r="G204" i="94"/>
  <c r="H204" i="94"/>
  <c r="I204" i="94"/>
  <c r="J204" i="94"/>
  <c r="K204" i="94"/>
  <c r="L204" i="94"/>
  <c r="M204" i="94"/>
  <c r="N204" i="94"/>
  <c r="O204" i="94"/>
  <c r="P204" i="94"/>
  <c r="Q204" i="94"/>
  <c r="AN204" i="94"/>
  <c r="B205" i="94"/>
  <c r="S205" i="94" s="1"/>
  <c r="Y205" i="94" s="1"/>
  <c r="C205" i="94"/>
  <c r="D205" i="94"/>
  <c r="E205" i="94"/>
  <c r="F205" i="94"/>
  <c r="G205" i="94"/>
  <c r="H205" i="94"/>
  <c r="I205" i="94"/>
  <c r="T205" i="94" s="1"/>
  <c r="J205" i="94"/>
  <c r="R205" i="94" s="1"/>
  <c r="K205" i="94"/>
  <c r="L205" i="94"/>
  <c r="M205" i="94"/>
  <c r="N205" i="94"/>
  <c r="O205" i="94"/>
  <c r="P205" i="94"/>
  <c r="Q205" i="94"/>
  <c r="AN205" i="94"/>
  <c r="B206" i="94"/>
  <c r="C206" i="94"/>
  <c r="D206" i="94"/>
  <c r="E206" i="94"/>
  <c r="F206" i="94"/>
  <c r="G206" i="94"/>
  <c r="H206" i="94"/>
  <c r="I206" i="94"/>
  <c r="J206" i="94"/>
  <c r="K206" i="94"/>
  <c r="V206" i="94" s="1"/>
  <c r="L206" i="94"/>
  <c r="M206" i="94"/>
  <c r="N206" i="94"/>
  <c r="O206" i="94"/>
  <c r="P206" i="94"/>
  <c r="Q206" i="94"/>
  <c r="AN206" i="94"/>
  <c r="B207" i="94"/>
  <c r="C207" i="94"/>
  <c r="D207" i="94"/>
  <c r="E207" i="94"/>
  <c r="F207" i="94"/>
  <c r="G207" i="94"/>
  <c r="H207" i="94"/>
  <c r="I207" i="94"/>
  <c r="J207" i="94"/>
  <c r="K207" i="94"/>
  <c r="L207" i="94"/>
  <c r="M207" i="94"/>
  <c r="V207" i="94" s="1"/>
  <c r="N207" i="94"/>
  <c r="O207" i="94"/>
  <c r="P207" i="94"/>
  <c r="Q207" i="94"/>
  <c r="R207" i="94" s="1"/>
  <c r="W207" i="94"/>
  <c r="AN207" i="94"/>
  <c r="B208" i="94"/>
  <c r="C208" i="94"/>
  <c r="D208" i="94"/>
  <c r="E208" i="94"/>
  <c r="F208" i="94"/>
  <c r="G208" i="94"/>
  <c r="H208" i="94"/>
  <c r="T208" i="94" s="1"/>
  <c r="I208" i="94"/>
  <c r="J208" i="94"/>
  <c r="K208" i="94"/>
  <c r="L208" i="94"/>
  <c r="M208" i="94"/>
  <c r="N208" i="94"/>
  <c r="O208" i="94"/>
  <c r="P208" i="94"/>
  <c r="Q208" i="94"/>
  <c r="R208" i="94"/>
  <c r="S208" i="94"/>
  <c r="AN208" i="94"/>
  <c r="B209" i="94"/>
  <c r="C209" i="94"/>
  <c r="D209" i="94"/>
  <c r="E209" i="94"/>
  <c r="F209" i="94"/>
  <c r="G209" i="94"/>
  <c r="H209" i="94"/>
  <c r="T209" i="94" s="1"/>
  <c r="I209" i="94"/>
  <c r="J209" i="94"/>
  <c r="R209" i="94" s="1"/>
  <c r="K209" i="94"/>
  <c r="L209" i="94"/>
  <c r="M209" i="94"/>
  <c r="N209" i="94"/>
  <c r="O209" i="94"/>
  <c r="W209" i="94" s="1"/>
  <c r="P209" i="94"/>
  <c r="Q209" i="94"/>
  <c r="S209" i="94"/>
  <c r="Y209" i="94" s="1"/>
  <c r="X209" i="94"/>
  <c r="AN209" i="94"/>
  <c r="B210" i="94"/>
  <c r="C210" i="94"/>
  <c r="D210" i="94"/>
  <c r="E210" i="94"/>
  <c r="F210" i="94"/>
  <c r="G210" i="94"/>
  <c r="H210" i="94"/>
  <c r="I210" i="94"/>
  <c r="J210" i="94"/>
  <c r="K210" i="94"/>
  <c r="L210" i="94"/>
  <c r="M210" i="94"/>
  <c r="N210" i="94"/>
  <c r="W210" i="94" s="1"/>
  <c r="O210" i="94"/>
  <c r="P210" i="94"/>
  <c r="Q210" i="94"/>
  <c r="AN210" i="94"/>
  <c r="B211" i="94"/>
  <c r="C211" i="94"/>
  <c r="D211" i="94"/>
  <c r="E211" i="94"/>
  <c r="F211" i="94"/>
  <c r="G211" i="94"/>
  <c r="H211" i="94"/>
  <c r="I211" i="94"/>
  <c r="J211" i="94"/>
  <c r="K211" i="94"/>
  <c r="L211" i="94"/>
  <c r="M211" i="94"/>
  <c r="N211" i="94"/>
  <c r="O211" i="94"/>
  <c r="P211" i="94"/>
  <c r="Q211" i="94"/>
  <c r="AN211" i="94"/>
  <c r="B212" i="94"/>
  <c r="C212" i="94"/>
  <c r="D212" i="94"/>
  <c r="E212" i="94"/>
  <c r="F212" i="94"/>
  <c r="G212" i="94"/>
  <c r="H212" i="94"/>
  <c r="I212" i="94"/>
  <c r="J212" i="94"/>
  <c r="K212" i="94"/>
  <c r="L212" i="94"/>
  <c r="V212" i="94" s="1"/>
  <c r="M212" i="94"/>
  <c r="N212" i="94"/>
  <c r="W212" i="94" s="1"/>
  <c r="O212" i="94"/>
  <c r="P212" i="94"/>
  <c r="Q212" i="94"/>
  <c r="AN212" i="94"/>
  <c r="B213" i="94"/>
  <c r="C213" i="94"/>
  <c r="D213" i="94"/>
  <c r="E213" i="94"/>
  <c r="F213" i="94"/>
  <c r="G213" i="94"/>
  <c r="H213" i="94"/>
  <c r="I213" i="94"/>
  <c r="J213" i="94"/>
  <c r="K213" i="94"/>
  <c r="V213" i="94" s="1"/>
  <c r="L213" i="94"/>
  <c r="M213" i="94"/>
  <c r="N213" i="94"/>
  <c r="O213" i="94"/>
  <c r="W213" i="94" s="1"/>
  <c r="P213" i="94"/>
  <c r="Q213" i="94"/>
  <c r="R213" i="94" s="1"/>
  <c r="AN213" i="94"/>
  <c r="B214" i="94"/>
  <c r="C214" i="94"/>
  <c r="D214" i="94"/>
  <c r="E214" i="94"/>
  <c r="F214" i="94"/>
  <c r="G214" i="94"/>
  <c r="H214" i="94"/>
  <c r="I214" i="94"/>
  <c r="J214" i="94"/>
  <c r="R214" i="94" s="1"/>
  <c r="K214" i="94"/>
  <c r="L214" i="94"/>
  <c r="M214" i="94"/>
  <c r="N214" i="94"/>
  <c r="O214" i="94"/>
  <c r="P214" i="94"/>
  <c r="Q214" i="94"/>
  <c r="AN214" i="94"/>
  <c r="B215" i="94"/>
  <c r="C215" i="94"/>
  <c r="D215" i="94"/>
  <c r="E215" i="94"/>
  <c r="F215" i="94"/>
  <c r="G215" i="94"/>
  <c r="H215" i="94"/>
  <c r="I215" i="94"/>
  <c r="J215" i="94"/>
  <c r="K215" i="94"/>
  <c r="L215" i="94"/>
  <c r="M215" i="94"/>
  <c r="N215" i="94"/>
  <c r="O215" i="94"/>
  <c r="P215" i="94"/>
  <c r="Q215" i="94"/>
  <c r="R215" i="94" s="1"/>
  <c r="AN215" i="94"/>
  <c r="B216" i="94"/>
  <c r="C216" i="94"/>
  <c r="D216" i="94"/>
  <c r="E216" i="94"/>
  <c r="F216" i="94"/>
  <c r="G216" i="94"/>
  <c r="H216" i="94"/>
  <c r="I216" i="94"/>
  <c r="J216" i="94"/>
  <c r="K216" i="94"/>
  <c r="L216" i="94"/>
  <c r="M216" i="94"/>
  <c r="N216" i="94"/>
  <c r="O216" i="94"/>
  <c r="P216" i="94"/>
  <c r="Q216" i="94"/>
  <c r="R216" i="94"/>
  <c r="AN216" i="94"/>
  <c r="B217" i="94"/>
  <c r="C217" i="94"/>
  <c r="D217" i="94"/>
  <c r="E217" i="94"/>
  <c r="F217" i="94"/>
  <c r="G217" i="94"/>
  <c r="H217" i="94"/>
  <c r="I217" i="94"/>
  <c r="J217" i="94"/>
  <c r="R217" i="94" s="1"/>
  <c r="K217" i="94"/>
  <c r="L217" i="94"/>
  <c r="M217" i="94"/>
  <c r="N217" i="94"/>
  <c r="W217" i="94" s="1"/>
  <c r="O217" i="94"/>
  <c r="P217" i="94"/>
  <c r="Q217" i="94"/>
  <c r="AN217" i="94"/>
  <c r="B218" i="94"/>
  <c r="C218" i="94"/>
  <c r="D218" i="94"/>
  <c r="E218" i="94"/>
  <c r="F218" i="94"/>
  <c r="G218" i="94"/>
  <c r="H218" i="94"/>
  <c r="I218" i="94"/>
  <c r="J218" i="94"/>
  <c r="R218" i="94" s="1"/>
  <c r="K218" i="94"/>
  <c r="L218" i="94"/>
  <c r="M218" i="94"/>
  <c r="N218" i="94"/>
  <c r="W218" i="94" s="1"/>
  <c r="O218" i="94"/>
  <c r="P218" i="94"/>
  <c r="Q218" i="94"/>
  <c r="AN218" i="94"/>
  <c r="B219" i="94"/>
  <c r="C219" i="94"/>
  <c r="D219" i="94"/>
  <c r="E219" i="94"/>
  <c r="F219" i="94"/>
  <c r="G219" i="94"/>
  <c r="H219" i="94"/>
  <c r="I219" i="94"/>
  <c r="J219" i="94"/>
  <c r="K219" i="94"/>
  <c r="V219" i="94" s="1"/>
  <c r="L219" i="94"/>
  <c r="M219" i="94"/>
  <c r="N219" i="94"/>
  <c r="O219" i="94"/>
  <c r="P219" i="94"/>
  <c r="Q219" i="94"/>
  <c r="AN219" i="94"/>
  <c r="B220" i="94"/>
  <c r="C220" i="94"/>
  <c r="D220" i="94"/>
  <c r="E220" i="94"/>
  <c r="F220" i="94"/>
  <c r="G220" i="94"/>
  <c r="H220" i="94"/>
  <c r="I220" i="94"/>
  <c r="J220" i="94"/>
  <c r="K220" i="94"/>
  <c r="L220" i="94"/>
  <c r="M220" i="94"/>
  <c r="N220" i="94"/>
  <c r="O220" i="94"/>
  <c r="P220" i="94"/>
  <c r="Q220" i="94"/>
  <c r="R220" i="94"/>
  <c r="AN220" i="94"/>
  <c r="B221" i="94"/>
  <c r="C221" i="94"/>
  <c r="D221" i="94"/>
  <c r="E221" i="94"/>
  <c r="T221" i="94" s="1"/>
  <c r="X221" i="94" s="1"/>
  <c r="F221" i="94"/>
  <c r="G221" i="94"/>
  <c r="H221" i="94"/>
  <c r="I221" i="94"/>
  <c r="J221" i="94"/>
  <c r="K221" i="94"/>
  <c r="V221" i="94" s="1"/>
  <c r="L221" i="94"/>
  <c r="M221" i="94"/>
  <c r="N221" i="94"/>
  <c r="O221" i="94"/>
  <c r="P221" i="94"/>
  <c r="Q221" i="94"/>
  <c r="AN221" i="94"/>
  <c r="B222" i="94"/>
  <c r="C222" i="94"/>
  <c r="D222" i="94"/>
  <c r="E222" i="94"/>
  <c r="T222" i="94" s="1"/>
  <c r="F222" i="94"/>
  <c r="G222" i="94"/>
  <c r="H222" i="94"/>
  <c r="I222" i="94"/>
  <c r="J222" i="94"/>
  <c r="K222" i="94"/>
  <c r="L222" i="94"/>
  <c r="M222" i="94"/>
  <c r="N222" i="94"/>
  <c r="O222" i="94"/>
  <c r="P222" i="94"/>
  <c r="Q222" i="94"/>
  <c r="S222" i="94"/>
  <c r="W222" i="94"/>
  <c r="AN222" i="94"/>
  <c r="B223" i="94"/>
  <c r="S223" i="94" s="1"/>
  <c r="C223" i="94"/>
  <c r="D223" i="94"/>
  <c r="E223" i="94"/>
  <c r="F223" i="94"/>
  <c r="G223" i="94"/>
  <c r="H223" i="94"/>
  <c r="I223" i="94"/>
  <c r="J223" i="94"/>
  <c r="K223" i="94"/>
  <c r="L223" i="94"/>
  <c r="M223" i="94"/>
  <c r="N223" i="94"/>
  <c r="O223" i="94"/>
  <c r="P223" i="94"/>
  <c r="Q223" i="94"/>
  <c r="V223" i="94"/>
  <c r="AN223" i="94"/>
  <c r="B224" i="94"/>
  <c r="C224" i="94"/>
  <c r="D224" i="94"/>
  <c r="E224" i="94"/>
  <c r="F224" i="94"/>
  <c r="G224" i="94"/>
  <c r="H224" i="94"/>
  <c r="I224" i="94"/>
  <c r="J224" i="94"/>
  <c r="R224" i="94" s="1"/>
  <c r="K224" i="94"/>
  <c r="L224" i="94"/>
  <c r="M224" i="94"/>
  <c r="N224" i="94"/>
  <c r="O224" i="94"/>
  <c r="P224" i="94"/>
  <c r="Q224" i="94"/>
  <c r="AN224" i="94"/>
  <c r="B225" i="94"/>
  <c r="C225" i="94"/>
  <c r="D225" i="94"/>
  <c r="E225" i="94"/>
  <c r="F225" i="94"/>
  <c r="G225" i="94"/>
  <c r="H225" i="94"/>
  <c r="I225" i="94"/>
  <c r="J225" i="94"/>
  <c r="K225" i="94"/>
  <c r="L225" i="94"/>
  <c r="M225" i="94"/>
  <c r="N225" i="94"/>
  <c r="W225" i="94" s="1"/>
  <c r="O225" i="94"/>
  <c r="P225" i="94"/>
  <c r="Q225" i="94"/>
  <c r="T225" i="94"/>
  <c r="AN225" i="94"/>
  <c r="B226" i="94"/>
  <c r="C226" i="94"/>
  <c r="D226" i="94"/>
  <c r="E226" i="94"/>
  <c r="F226" i="94"/>
  <c r="G226" i="94"/>
  <c r="H226" i="94"/>
  <c r="I226" i="94"/>
  <c r="J226" i="94"/>
  <c r="K226" i="94"/>
  <c r="L226" i="94"/>
  <c r="M226" i="94"/>
  <c r="N226" i="94"/>
  <c r="O226" i="94"/>
  <c r="P226" i="94"/>
  <c r="Q226" i="94"/>
  <c r="R226" i="94" s="1"/>
  <c r="W226" i="94"/>
  <c r="AN226" i="94"/>
  <c r="B227" i="94"/>
  <c r="C227" i="94"/>
  <c r="D227" i="94"/>
  <c r="E227" i="94"/>
  <c r="F227" i="94"/>
  <c r="G227" i="94"/>
  <c r="H227" i="94"/>
  <c r="I227" i="94"/>
  <c r="J227" i="94"/>
  <c r="K227" i="94"/>
  <c r="V227" i="94" s="1"/>
  <c r="L227" i="94"/>
  <c r="M227" i="94"/>
  <c r="N227" i="94"/>
  <c r="O227" i="94"/>
  <c r="P227" i="94"/>
  <c r="Q227" i="94"/>
  <c r="R227" i="94"/>
  <c r="T227" i="94"/>
  <c r="X227" i="94" s="1"/>
  <c r="AN227" i="94"/>
  <c r="B228" i="94"/>
  <c r="C228" i="94"/>
  <c r="D228" i="94"/>
  <c r="E228" i="94"/>
  <c r="F228" i="94"/>
  <c r="G228" i="94"/>
  <c r="H228" i="94"/>
  <c r="I228" i="94"/>
  <c r="J228" i="94"/>
  <c r="K228" i="94"/>
  <c r="L228" i="94"/>
  <c r="M228" i="94"/>
  <c r="N228" i="94"/>
  <c r="O228" i="94"/>
  <c r="P228" i="94"/>
  <c r="Q228" i="94"/>
  <c r="AN228" i="94"/>
  <c r="B229" i="94"/>
  <c r="C229" i="94"/>
  <c r="D229" i="94"/>
  <c r="E229" i="94"/>
  <c r="T229" i="94" s="1"/>
  <c r="F229" i="94"/>
  <c r="G229" i="94"/>
  <c r="H229" i="94"/>
  <c r="I229" i="94"/>
  <c r="J229" i="94"/>
  <c r="K229" i="94"/>
  <c r="L229" i="94"/>
  <c r="M229" i="94"/>
  <c r="N229" i="94"/>
  <c r="O229" i="94"/>
  <c r="P229" i="94"/>
  <c r="Q229" i="94"/>
  <c r="AN229" i="94"/>
  <c r="B230" i="94"/>
  <c r="C230" i="94"/>
  <c r="D230" i="94"/>
  <c r="E230" i="94"/>
  <c r="T230" i="94" s="1"/>
  <c r="X230" i="94" s="1"/>
  <c r="F230" i="94"/>
  <c r="G230" i="94"/>
  <c r="H230" i="94"/>
  <c r="I230" i="94"/>
  <c r="J230" i="94"/>
  <c r="K230" i="94"/>
  <c r="L230" i="94"/>
  <c r="M230" i="94"/>
  <c r="N230" i="94"/>
  <c r="O230" i="94"/>
  <c r="P230" i="94"/>
  <c r="Q230" i="94"/>
  <c r="AN230" i="94"/>
  <c r="B231" i="94"/>
  <c r="C231" i="94"/>
  <c r="D231" i="94"/>
  <c r="E231" i="94"/>
  <c r="F231" i="94"/>
  <c r="G231" i="94"/>
  <c r="H231" i="94"/>
  <c r="I231" i="94"/>
  <c r="J231" i="94"/>
  <c r="R231" i="94" s="1"/>
  <c r="K231" i="94"/>
  <c r="L231" i="94"/>
  <c r="V231" i="94" s="1"/>
  <c r="M231" i="94"/>
  <c r="N231" i="94"/>
  <c r="W231" i="94" s="1"/>
  <c r="O231" i="94"/>
  <c r="P231" i="94"/>
  <c r="Q231" i="94"/>
  <c r="AN231" i="94"/>
  <c r="B232" i="94"/>
  <c r="C232" i="94"/>
  <c r="D232" i="94"/>
  <c r="E232" i="94"/>
  <c r="F232" i="94"/>
  <c r="G232" i="94"/>
  <c r="H232" i="94"/>
  <c r="T232" i="94" s="1"/>
  <c r="I232" i="94"/>
  <c r="J232" i="94"/>
  <c r="K232" i="94"/>
  <c r="L232" i="94"/>
  <c r="M232" i="94"/>
  <c r="N232" i="94"/>
  <c r="O232" i="94"/>
  <c r="P232" i="94"/>
  <c r="Q232" i="94"/>
  <c r="S232" i="94"/>
  <c r="Y232" i="94" s="1"/>
  <c r="AN232" i="94"/>
  <c r="B233" i="94"/>
  <c r="C233" i="94"/>
  <c r="D233" i="94"/>
  <c r="E233" i="94"/>
  <c r="F233" i="94"/>
  <c r="G233" i="94"/>
  <c r="H233" i="94"/>
  <c r="I233" i="94"/>
  <c r="J233" i="94"/>
  <c r="K233" i="94"/>
  <c r="L233" i="94"/>
  <c r="V233" i="94" s="1"/>
  <c r="M233" i="94"/>
  <c r="N233" i="94"/>
  <c r="W233" i="94" s="1"/>
  <c r="O233" i="94"/>
  <c r="P233" i="94"/>
  <c r="Q233" i="94"/>
  <c r="R233" i="94"/>
  <c r="AN233" i="94"/>
  <c r="B234" i="94"/>
  <c r="C234" i="94"/>
  <c r="D234" i="94"/>
  <c r="E234" i="94"/>
  <c r="F234" i="94"/>
  <c r="G234" i="94"/>
  <c r="H234" i="94"/>
  <c r="I234" i="94"/>
  <c r="J234" i="94"/>
  <c r="K234" i="94"/>
  <c r="L234" i="94"/>
  <c r="M234" i="94"/>
  <c r="N234" i="94"/>
  <c r="O234" i="94"/>
  <c r="P234" i="94"/>
  <c r="Q234" i="94"/>
  <c r="R234" i="94"/>
  <c r="AN234" i="94"/>
  <c r="B235" i="94"/>
  <c r="C235" i="94"/>
  <c r="D235" i="94"/>
  <c r="E235" i="94"/>
  <c r="F235" i="94"/>
  <c r="G235" i="94"/>
  <c r="H235" i="94"/>
  <c r="I235" i="94"/>
  <c r="J235" i="94"/>
  <c r="K235" i="94"/>
  <c r="L235" i="94"/>
  <c r="M235" i="94"/>
  <c r="N235" i="94"/>
  <c r="O235" i="94"/>
  <c r="P235" i="94"/>
  <c r="Q235" i="94"/>
  <c r="V235" i="94"/>
  <c r="AN235" i="94"/>
  <c r="B236" i="94"/>
  <c r="C236" i="94"/>
  <c r="D236" i="94"/>
  <c r="E236" i="94"/>
  <c r="F236" i="94"/>
  <c r="G236" i="94"/>
  <c r="H236" i="94"/>
  <c r="I236" i="94"/>
  <c r="J236" i="94"/>
  <c r="K236" i="94"/>
  <c r="L236" i="94"/>
  <c r="M236" i="94"/>
  <c r="N236" i="94"/>
  <c r="O236" i="94"/>
  <c r="P236" i="94"/>
  <c r="Q236" i="94"/>
  <c r="R236" i="94"/>
  <c r="AN236" i="94"/>
  <c r="B237" i="94"/>
  <c r="C237" i="94"/>
  <c r="D237" i="94"/>
  <c r="E237" i="94"/>
  <c r="T237" i="94" s="1"/>
  <c r="X237" i="94" s="1"/>
  <c r="F237" i="94"/>
  <c r="G237" i="94"/>
  <c r="H237" i="94"/>
  <c r="I237" i="94"/>
  <c r="J237" i="94"/>
  <c r="K237" i="94"/>
  <c r="L237" i="94"/>
  <c r="M237" i="94"/>
  <c r="N237" i="94"/>
  <c r="O237" i="94"/>
  <c r="W237" i="94" s="1"/>
  <c r="P237" i="94"/>
  <c r="Q237" i="94"/>
  <c r="R237" i="94"/>
  <c r="AN237" i="94"/>
  <c r="B238" i="94"/>
  <c r="C238" i="94"/>
  <c r="D238" i="94"/>
  <c r="E238" i="94"/>
  <c r="F238" i="94"/>
  <c r="G238" i="94"/>
  <c r="H238" i="94"/>
  <c r="I238" i="94"/>
  <c r="J238" i="94"/>
  <c r="K238" i="94"/>
  <c r="L238" i="94"/>
  <c r="M238" i="94"/>
  <c r="N238" i="94"/>
  <c r="O238" i="94"/>
  <c r="P238" i="94"/>
  <c r="Q238" i="94"/>
  <c r="T238" i="94"/>
  <c r="V238" i="94"/>
  <c r="AN238" i="94"/>
  <c r="B239" i="94"/>
  <c r="C239" i="94"/>
  <c r="D239" i="94"/>
  <c r="E239" i="94"/>
  <c r="F239" i="94"/>
  <c r="G239" i="94"/>
  <c r="H239" i="94"/>
  <c r="I239" i="94"/>
  <c r="J239" i="94"/>
  <c r="K239" i="94"/>
  <c r="L239" i="94"/>
  <c r="V239" i="94" s="1"/>
  <c r="M239" i="94"/>
  <c r="N239" i="94"/>
  <c r="W239" i="94" s="1"/>
  <c r="O239" i="94"/>
  <c r="P239" i="94"/>
  <c r="Q239" i="94"/>
  <c r="R239" i="94"/>
  <c r="AN239" i="94"/>
  <c r="B240" i="94"/>
  <c r="C240" i="94"/>
  <c r="D240" i="94"/>
  <c r="E240" i="94"/>
  <c r="F240" i="94"/>
  <c r="G240" i="94"/>
  <c r="H240" i="94"/>
  <c r="I240" i="94"/>
  <c r="J240" i="94"/>
  <c r="K240" i="94"/>
  <c r="L240" i="94"/>
  <c r="M240" i="94"/>
  <c r="N240" i="94"/>
  <c r="O240" i="94"/>
  <c r="P240" i="94"/>
  <c r="Q240" i="94"/>
  <c r="AN240" i="94"/>
  <c r="B241" i="94"/>
  <c r="C241" i="94"/>
  <c r="D241" i="94"/>
  <c r="E241" i="94"/>
  <c r="F241" i="94"/>
  <c r="G241" i="94"/>
  <c r="H241" i="94"/>
  <c r="I241" i="94"/>
  <c r="J241" i="94"/>
  <c r="R241" i="94" s="1"/>
  <c r="K241" i="94"/>
  <c r="L241" i="94"/>
  <c r="M241" i="94"/>
  <c r="N241" i="94"/>
  <c r="O241" i="94"/>
  <c r="P241" i="94"/>
  <c r="Q241" i="94"/>
  <c r="AN241" i="94"/>
  <c r="B242" i="94"/>
  <c r="C242" i="94"/>
  <c r="D242" i="94"/>
  <c r="E242" i="94"/>
  <c r="F242" i="94"/>
  <c r="G242" i="94"/>
  <c r="H242" i="94"/>
  <c r="I242" i="94"/>
  <c r="J242" i="94"/>
  <c r="K242" i="94"/>
  <c r="V242" i="94" s="1"/>
  <c r="L242" i="94"/>
  <c r="M242" i="94"/>
  <c r="N242" i="94"/>
  <c r="O242" i="94"/>
  <c r="P242" i="94"/>
  <c r="Q242" i="94"/>
  <c r="AN242" i="94"/>
  <c r="B243" i="94"/>
  <c r="C243" i="94"/>
  <c r="D243" i="94"/>
  <c r="E243" i="94"/>
  <c r="F243" i="94"/>
  <c r="G243" i="94"/>
  <c r="H243" i="94"/>
  <c r="I243" i="94"/>
  <c r="S243" i="94" s="1"/>
  <c r="J243" i="94"/>
  <c r="K243" i="94"/>
  <c r="L243" i="94"/>
  <c r="M243" i="94"/>
  <c r="N243" i="94"/>
  <c r="O243" i="94"/>
  <c r="P243" i="94"/>
  <c r="Q243" i="94"/>
  <c r="AN243" i="94"/>
  <c r="B244" i="94"/>
  <c r="C244" i="94"/>
  <c r="D244" i="94"/>
  <c r="E244" i="94"/>
  <c r="F244" i="94"/>
  <c r="G244" i="94"/>
  <c r="H244" i="94"/>
  <c r="T244" i="94" s="1"/>
  <c r="I244" i="94"/>
  <c r="S244" i="94" s="1"/>
  <c r="Y244" i="94" s="1"/>
  <c r="J244" i="94"/>
  <c r="K244" i="94"/>
  <c r="L244" i="94"/>
  <c r="M244" i="94"/>
  <c r="N244" i="94"/>
  <c r="O244" i="94"/>
  <c r="P244" i="94"/>
  <c r="Q244" i="94"/>
  <c r="AN244" i="94"/>
  <c r="B245" i="94"/>
  <c r="C245" i="94"/>
  <c r="D245" i="94"/>
  <c r="E245" i="94"/>
  <c r="T245" i="94" s="1"/>
  <c r="F245" i="94"/>
  <c r="G245" i="94"/>
  <c r="H245" i="94"/>
  <c r="I245" i="94"/>
  <c r="J245" i="94"/>
  <c r="K245" i="94"/>
  <c r="L245" i="94"/>
  <c r="M245" i="94"/>
  <c r="N245" i="94"/>
  <c r="O245" i="94"/>
  <c r="P245" i="94"/>
  <c r="Q245" i="94"/>
  <c r="R245" i="94" s="1"/>
  <c r="AN245" i="94"/>
  <c r="B246" i="94"/>
  <c r="C246" i="94"/>
  <c r="D246" i="94"/>
  <c r="E246" i="94"/>
  <c r="F246" i="94"/>
  <c r="G246" i="94"/>
  <c r="H246" i="94"/>
  <c r="I246" i="94"/>
  <c r="J246" i="94"/>
  <c r="K246" i="94"/>
  <c r="L246" i="94"/>
  <c r="M246" i="94"/>
  <c r="N246" i="94"/>
  <c r="O246" i="94"/>
  <c r="W246" i="94" s="1"/>
  <c r="P246" i="94"/>
  <c r="Q246" i="94"/>
  <c r="AN246" i="94"/>
  <c r="B247" i="94"/>
  <c r="C247" i="94"/>
  <c r="D247" i="94"/>
  <c r="E247" i="94"/>
  <c r="F247" i="94"/>
  <c r="G247" i="94"/>
  <c r="H247" i="94"/>
  <c r="I247" i="94"/>
  <c r="J247" i="94"/>
  <c r="K247" i="94"/>
  <c r="L247" i="94"/>
  <c r="M247" i="94"/>
  <c r="N247" i="94"/>
  <c r="O247" i="94"/>
  <c r="P247" i="94"/>
  <c r="Q247" i="94"/>
  <c r="R247" i="94"/>
  <c r="AN247" i="94"/>
  <c r="B248" i="94"/>
  <c r="C248" i="94"/>
  <c r="D248" i="94"/>
  <c r="E248" i="94"/>
  <c r="F248" i="94"/>
  <c r="G248" i="94"/>
  <c r="H248" i="94"/>
  <c r="I248" i="94"/>
  <c r="J248" i="94"/>
  <c r="K248" i="94"/>
  <c r="L248" i="94"/>
  <c r="M248" i="94"/>
  <c r="N248" i="94"/>
  <c r="O248" i="94"/>
  <c r="P248" i="94"/>
  <c r="Q248" i="94"/>
  <c r="R248" i="94" s="1"/>
  <c r="S248" i="94"/>
  <c r="AN248" i="94"/>
  <c r="B249" i="94"/>
  <c r="C249" i="94"/>
  <c r="D249" i="94"/>
  <c r="E249" i="94"/>
  <c r="F249" i="94"/>
  <c r="G249" i="94"/>
  <c r="H249" i="94"/>
  <c r="I249" i="94"/>
  <c r="J249" i="94"/>
  <c r="K249" i="94"/>
  <c r="L249" i="94"/>
  <c r="M249" i="94"/>
  <c r="N249" i="94"/>
  <c r="O249" i="94"/>
  <c r="P249" i="94"/>
  <c r="Q249" i="94"/>
  <c r="R249" i="94"/>
  <c r="AN249" i="94"/>
  <c r="B250" i="94"/>
  <c r="C250" i="94"/>
  <c r="D250" i="94"/>
  <c r="E250" i="94"/>
  <c r="T250" i="94" s="1"/>
  <c r="F250" i="94"/>
  <c r="G250" i="94"/>
  <c r="H250" i="94"/>
  <c r="I250" i="94"/>
  <c r="S250" i="94" s="1"/>
  <c r="J250" i="94"/>
  <c r="K250" i="94"/>
  <c r="L250" i="94"/>
  <c r="M250" i="94"/>
  <c r="N250" i="94"/>
  <c r="O250" i="94"/>
  <c r="P250" i="94"/>
  <c r="Q250" i="94"/>
  <c r="R250" i="94" s="1"/>
  <c r="AN250" i="94"/>
  <c r="B251" i="94"/>
  <c r="C251" i="94"/>
  <c r="D251" i="94"/>
  <c r="E251" i="94"/>
  <c r="F251" i="94"/>
  <c r="G251" i="94"/>
  <c r="H251" i="94"/>
  <c r="I251" i="94"/>
  <c r="J251" i="94"/>
  <c r="K251" i="94"/>
  <c r="L251" i="94"/>
  <c r="M251" i="94"/>
  <c r="N251" i="94"/>
  <c r="O251" i="94"/>
  <c r="P251" i="94"/>
  <c r="Q251" i="94"/>
  <c r="R251" i="94" s="1"/>
  <c r="AN251" i="94"/>
  <c r="B252" i="94"/>
  <c r="C252" i="94"/>
  <c r="D252" i="94"/>
  <c r="E252" i="94"/>
  <c r="F252" i="94"/>
  <c r="G252" i="94"/>
  <c r="H252" i="94"/>
  <c r="I252" i="94"/>
  <c r="S252" i="94" s="1"/>
  <c r="J252" i="94"/>
  <c r="K252" i="94"/>
  <c r="V252" i="94" s="1"/>
  <c r="L252" i="94"/>
  <c r="M252" i="94"/>
  <c r="N252" i="94"/>
  <c r="O252" i="94"/>
  <c r="P252" i="94"/>
  <c r="Q252" i="94"/>
  <c r="AN252" i="94"/>
  <c r="B253" i="94"/>
  <c r="C253" i="94"/>
  <c r="D253" i="94"/>
  <c r="E253" i="94"/>
  <c r="F253" i="94"/>
  <c r="G253" i="94"/>
  <c r="H253" i="94"/>
  <c r="I253" i="94"/>
  <c r="J253" i="94"/>
  <c r="K253" i="94"/>
  <c r="V253" i="94" s="1"/>
  <c r="L253" i="94"/>
  <c r="M253" i="94"/>
  <c r="N253" i="94"/>
  <c r="O253" i="94"/>
  <c r="P253" i="94"/>
  <c r="Q253" i="94"/>
  <c r="R253" i="94" s="1"/>
  <c r="AN253" i="94"/>
  <c r="B254" i="94"/>
  <c r="C254" i="94"/>
  <c r="D254" i="94"/>
  <c r="E254" i="94"/>
  <c r="F254" i="94"/>
  <c r="G254" i="94"/>
  <c r="H254" i="94"/>
  <c r="T254" i="94" s="1"/>
  <c r="I254" i="94"/>
  <c r="J254" i="94"/>
  <c r="K254" i="94"/>
  <c r="L254" i="94"/>
  <c r="M254" i="94"/>
  <c r="N254" i="94"/>
  <c r="W254" i="94" s="1"/>
  <c r="O254" i="94"/>
  <c r="P254" i="94"/>
  <c r="Q254" i="94"/>
  <c r="AN254" i="94"/>
  <c r="B255" i="94"/>
  <c r="C255" i="94"/>
  <c r="D255" i="94"/>
  <c r="E255" i="94"/>
  <c r="F255" i="94"/>
  <c r="G255" i="94"/>
  <c r="H255" i="94"/>
  <c r="I255" i="94"/>
  <c r="J255" i="94"/>
  <c r="K255" i="94"/>
  <c r="L255" i="94"/>
  <c r="M255" i="94"/>
  <c r="N255" i="94"/>
  <c r="O255" i="94"/>
  <c r="P255" i="94"/>
  <c r="Q255" i="94"/>
  <c r="AN255" i="94"/>
  <c r="B256" i="94"/>
  <c r="C256" i="94"/>
  <c r="D256" i="94"/>
  <c r="E256" i="94"/>
  <c r="F256" i="94"/>
  <c r="G256" i="94"/>
  <c r="H256" i="94"/>
  <c r="I256" i="94"/>
  <c r="J256" i="94"/>
  <c r="K256" i="94"/>
  <c r="L256" i="94"/>
  <c r="M256" i="94"/>
  <c r="N256" i="94"/>
  <c r="O256" i="94"/>
  <c r="P256" i="94"/>
  <c r="Q256" i="94"/>
  <c r="S256" i="94"/>
  <c r="W256" i="94"/>
  <c r="AN256" i="94"/>
  <c r="B257" i="94"/>
  <c r="C257" i="94"/>
  <c r="D257" i="94"/>
  <c r="E257" i="94"/>
  <c r="F257" i="94"/>
  <c r="G257" i="94"/>
  <c r="H257" i="94"/>
  <c r="I257" i="94"/>
  <c r="J257" i="94"/>
  <c r="K257" i="94"/>
  <c r="L257" i="94"/>
  <c r="M257" i="94"/>
  <c r="N257" i="94"/>
  <c r="O257" i="94"/>
  <c r="P257" i="94"/>
  <c r="Q257" i="94"/>
  <c r="R257" i="94"/>
  <c r="AN257" i="94"/>
  <c r="B258" i="94"/>
  <c r="C258" i="94"/>
  <c r="D258" i="94"/>
  <c r="E258" i="94"/>
  <c r="F258" i="94"/>
  <c r="G258" i="94"/>
  <c r="H258" i="94"/>
  <c r="I258" i="94"/>
  <c r="J258" i="94"/>
  <c r="R258" i="94" s="1"/>
  <c r="K258" i="94"/>
  <c r="L258" i="94"/>
  <c r="M258" i="94"/>
  <c r="N258" i="94"/>
  <c r="W258" i="94" s="1"/>
  <c r="O258" i="94"/>
  <c r="P258" i="94"/>
  <c r="Q258" i="94"/>
  <c r="T258" i="94"/>
  <c r="AN258" i="94"/>
  <c r="B259" i="94"/>
  <c r="C259" i="94"/>
  <c r="D259" i="94"/>
  <c r="E259" i="94"/>
  <c r="F259" i="94"/>
  <c r="G259" i="94"/>
  <c r="H259" i="94"/>
  <c r="I259" i="94"/>
  <c r="J259" i="94"/>
  <c r="R259" i="94" s="1"/>
  <c r="K259" i="94"/>
  <c r="L259" i="94"/>
  <c r="V259" i="94" s="1"/>
  <c r="M259" i="94"/>
  <c r="N259" i="94"/>
  <c r="O259" i="94"/>
  <c r="P259" i="94"/>
  <c r="Q259" i="94"/>
  <c r="AN259" i="94"/>
  <c r="B260" i="94"/>
  <c r="C260" i="94"/>
  <c r="D260" i="94"/>
  <c r="E260" i="94"/>
  <c r="F260" i="94"/>
  <c r="G260" i="94"/>
  <c r="H260" i="94"/>
  <c r="T260" i="94" s="1"/>
  <c r="I260" i="94"/>
  <c r="J260" i="94"/>
  <c r="K260" i="94"/>
  <c r="L260" i="94"/>
  <c r="M260" i="94"/>
  <c r="N260" i="94"/>
  <c r="O260" i="94"/>
  <c r="P260" i="94"/>
  <c r="Q260" i="94"/>
  <c r="S260" i="94"/>
  <c r="AN260" i="94"/>
  <c r="B261" i="94"/>
  <c r="C261" i="94"/>
  <c r="D261" i="94"/>
  <c r="E261" i="94"/>
  <c r="F261" i="94"/>
  <c r="G261" i="94"/>
  <c r="H261" i="94"/>
  <c r="I261" i="94"/>
  <c r="J261" i="94"/>
  <c r="R261" i="94" s="1"/>
  <c r="K261" i="94"/>
  <c r="L261" i="94"/>
  <c r="V261" i="94" s="1"/>
  <c r="M261" i="94"/>
  <c r="N261" i="94"/>
  <c r="O261" i="94"/>
  <c r="P261" i="94"/>
  <c r="W261" i="94" s="1"/>
  <c r="Q261" i="94"/>
  <c r="AN261" i="94"/>
  <c r="B262" i="94"/>
  <c r="C262" i="94"/>
  <c r="D262" i="94"/>
  <c r="E262" i="94"/>
  <c r="T262" i="94" s="1"/>
  <c r="F262" i="94"/>
  <c r="G262" i="94"/>
  <c r="H262" i="94"/>
  <c r="I262" i="94"/>
  <c r="J262" i="94"/>
  <c r="K262" i="94"/>
  <c r="L262" i="94"/>
  <c r="M262" i="94"/>
  <c r="N262" i="94"/>
  <c r="O262" i="94"/>
  <c r="W262" i="94" s="1"/>
  <c r="P262" i="94"/>
  <c r="Q262" i="94"/>
  <c r="R262" i="94" s="1"/>
  <c r="AN262" i="94"/>
  <c r="B263" i="94"/>
  <c r="C263" i="94"/>
  <c r="D263" i="94"/>
  <c r="E263" i="94"/>
  <c r="F263" i="94"/>
  <c r="G263" i="94"/>
  <c r="H263" i="94"/>
  <c r="I263" i="94"/>
  <c r="J263" i="94"/>
  <c r="K263" i="94"/>
  <c r="L263" i="94"/>
  <c r="M263" i="94"/>
  <c r="N263" i="94"/>
  <c r="O263" i="94"/>
  <c r="P263" i="94"/>
  <c r="Q263" i="94"/>
  <c r="AN263" i="94"/>
  <c r="B264" i="94"/>
  <c r="C264" i="94"/>
  <c r="D264" i="94"/>
  <c r="E264" i="94"/>
  <c r="F264" i="94"/>
  <c r="G264" i="94"/>
  <c r="H264" i="94"/>
  <c r="I264" i="94"/>
  <c r="J264" i="94"/>
  <c r="K264" i="94"/>
  <c r="L264" i="94"/>
  <c r="M264" i="94"/>
  <c r="N264" i="94"/>
  <c r="O264" i="94"/>
  <c r="W264" i="94" s="1"/>
  <c r="P264" i="94"/>
  <c r="Q264" i="94"/>
  <c r="R264" i="94" s="1"/>
  <c r="V264" i="94"/>
  <c r="AN264" i="94"/>
  <c r="B265" i="94"/>
  <c r="S265" i="94" s="1"/>
  <c r="C265" i="94"/>
  <c r="D265" i="94"/>
  <c r="E265" i="94"/>
  <c r="F265" i="94"/>
  <c r="G265" i="94"/>
  <c r="H265" i="94"/>
  <c r="I265" i="94"/>
  <c r="J265" i="94"/>
  <c r="R265" i="94" s="1"/>
  <c r="K265" i="94"/>
  <c r="L265" i="94"/>
  <c r="M265" i="94"/>
  <c r="N265" i="94"/>
  <c r="O265" i="94"/>
  <c r="W265" i="94" s="1"/>
  <c r="P265" i="94"/>
  <c r="Q265" i="94"/>
  <c r="T265" i="94"/>
  <c r="X265" i="94" s="1"/>
  <c r="AN265" i="94"/>
  <c r="B266" i="94"/>
  <c r="C266" i="94"/>
  <c r="D266" i="94"/>
  <c r="E266" i="94"/>
  <c r="F266" i="94"/>
  <c r="G266" i="94"/>
  <c r="H266" i="94"/>
  <c r="T266" i="94" s="1"/>
  <c r="I266" i="94"/>
  <c r="J266" i="94"/>
  <c r="K266" i="94"/>
  <c r="L266" i="94"/>
  <c r="M266" i="94"/>
  <c r="N266" i="94"/>
  <c r="O266" i="94"/>
  <c r="P266" i="94"/>
  <c r="Q266" i="94"/>
  <c r="AN266" i="94"/>
  <c r="B267" i="94"/>
  <c r="C267" i="94"/>
  <c r="D267" i="94"/>
  <c r="E267" i="94"/>
  <c r="F267" i="94"/>
  <c r="G267" i="94"/>
  <c r="H267" i="94"/>
  <c r="I267" i="94"/>
  <c r="J267" i="94"/>
  <c r="K267" i="94"/>
  <c r="L267" i="94"/>
  <c r="M267" i="94"/>
  <c r="N267" i="94"/>
  <c r="O267" i="94"/>
  <c r="P267" i="94"/>
  <c r="Q267" i="94"/>
  <c r="AN267" i="94"/>
  <c r="B268" i="94"/>
  <c r="C268" i="94"/>
  <c r="D268" i="94"/>
  <c r="E268" i="94"/>
  <c r="F268" i="94"/>
  <c r="G268" i="94"/>
  <c r="H268" i="94"/>
  <c r="I268" i="94"/>
  <c r="J268" i="94"/>
  <c r="R268" i="94" s="1"/>
  <c r="K268" i="94"/>
  <c r="L268" i="94"/>
  <c r="M268" i="94"/>
  <c r="N268" i="94"/>
  <c r="O268" i="94"/>
  <c r="P268" i="94"/>
  <c r="Q268" i="94"/>
  <c r="AN268" i="94"/>
  <c r="B269" i="94"/>
  <c r="C269" i="94"/>
  <c r="D269" i="94"/>
  <c r="E269" i="94"/>
  <c r="F269" i="94"/>
  <c r="G269" i="94"/>
  <c r="H269" i="94"/>
  <c r="I269" i="94"/>
  <c r="J269" i="94"/>
  <c r="R269" i="94" s="1"/>
  <c r="K269" i="94"/>
  <c r="V269" i="94" s="1"/>
  <c r="L269" i="94"/>
  <c r="M269" i="94"/>
  <c r="N269" i="94"/>
  <c r="O269" i="94"/>
  <c r="P269" i="94"/>
  <c r="Q269" i="94"/>
  <c r="AN269" i="94"/>
  <c r="B270" i="94"/>
  <c r="C270" i="94"/>
  <c r="D270" i="94"/>
  <c r="E270" i="94"/>
  <c r="F270" i="94"/>
  <c r="G270" i="94"/>
  <c r="H270" i="94"/>
  <c r="I270" i="94"/>
  <c r="J270" i="94"/>
  <c r="K270" i="94"/>
  <c r="L270" i="94"/>
  <c r="M270" i="94"/>
  <c r="N270" i="94"/>
  <c r="O270" i="94"/>
  <c r="P270" i="94"/>
  <c r="W270" i="94" s="1"/>
  <c r="Q270" i="94"/>
  <c r="R270" i="94" s="1"/>
  <c r="AN270" i="94"/>
  <c r="B271" i="94"/>
  <c r="C271" i="94"/>
  <c r="D271" i="94"/>
  <c r="E271" i="94"/>
  <c r="F271" i="94"/>
  <c r="G271" i="94"/>
  <c r="H271" i="94"/>
  <c r="I271" i="94"/>
  <c r="S271" i="94" s="1"/>
  <c r="J271" i="94"/>
  <c r="K271" i="94"/>
  <c r="L271" i="94"/>
  <c r="M271" i="94"/>
  <c r="N271" i="94"/>
  <c r="O271" i="94"/>
  <c r="P271" i="94"/>
  <c r="Q271" i="94"/>
  <c r="AN271" i="94"/>
  <c r="B272" i="94"/>
  <c r="C272" i="94"/>
  <c r="D272" i="94"/>
  <c r="E272" i="94"/>
  <c r="T272" i="94" s="1"/>
  <c r="F272" i="94"/>
  <c r="G272" i="94"/>
  <c r="H272" i="94"/>
  <c r="I272" i="94"/>
  <c r="J272" i="94"/>
  <c r="K272" i="94"/>
  <c r="V272" i="94" s="1"/>
  <c r="L272" i="94"/>
  <c r="M272" i="94"/>
  <c r="N272" i="94"/>
  <c r="O272" i="94"/>
  <c r="P272" i="94"/>
  <c r="Q272" i="94"/>
  <c r="W272" i="94"/>
  <c r="AN272" i="94"/>
  <c r="B273" i="94"/>
  <c r="C273" i="94"/>
  <c r="D273" i="94"/>
  <c r="E273" i="94"/>
  <c r="F273" i="94"/>
  <c r="G273" i="94"/>
  <c r="H273" i="94"/>
  <c r="I273" i="94"/>
  <c r="J273" i="94"/>
  <c r="K273" i="94"/>
  <c r="L273" i="94"/>
  <c r="M273" i="94"/>
  <c r="N273" i="94"/>
  <c r="O273" i="94"/>
  <c r="P273" i="94"/>
  <c r="Q273" i="94"/>
  <c r="R273" i="94" s="1"/>
  <c r="AN273" i="94"/>
  <c r="B274" i="94"/>
  <c r="C274" i="94"/>
  <c r="D274" i="94"/>
  <c r="E274" i="94"/>
  <c r="F274" i="94"/>
  <c r="G274" i="94"/>
  <c r="H274" i="94"/>
  <c r="I274" i="94"/>
  <c r="J274" i="94"/>
  <c r="K274" i="94"/>
  <c r="L274" i="94"/>
  <c r="V274" i="94" s="1"/>
  <c r="M274" i="94"/>
  <c r="N274" i="94"/>
  <c r="O274" i="94"/>
  <c r="P274" i="94"/>
  <c r="Q274" i="94"/>
  <c r="AN274" i="94"/>
  <c r="B275" i="94"/>
  <c r="C275" i="94"/>
  <c r="D275" i="94"/>
  <c r="E275" i="94"/>
  <c r="T275" i="94" s="1"/>
  <c r="F275" i="94"/>
  <c r="G275" i="94"/>
  <c r="H275" i="94"/>
  <c r="I275" i="94"/>
  <c r="J275" i="94"/>
  <c r="K275" i="94"/>
  <c r="L275" i="94"/>
  <c r="M275" i="94"/>
  <c r="N275" i="94"/>
  <c r="O275" i="94"/>
  <c r="P275" i="94"/>
  <c r="Q275" i="94"/>
  <c r="R275" i="94"/>
  <c r="AN275" i="94"/>
  <c r="B276" i="94"/>
  <c r="C276" i="94"/>
  <c r="D276" i="94"/>
  <c r="E276" i="94"/>
  <c r="F276" i="94"/>
  <c r="G276" i="94"/>
  <c r="H276" i="94"/>
  <c r="I276" i="94"/>
  <c r="J276" i="94"/>
  <c r="K276" i="94"/>
  <c r="L276" i="94"/>
  <c r="M276" i="94"/>
  <c r="N276" i="94"/>
  <c r="O276" i="94"/>
  <c r="P276" i="94"/>
  <c r="Q276" i="94"/>
  <c r="S276" i="94"/>
  <c r="T276" i="94"/>
  <c r="AN276" i="94"/>
  <c r="B277" i="94"/>
  <c r="C277" i="94"/>
  <c r="D277" i="94"/>
  <c r="E277" i="94"/>
  <c r="F277" i="94"/>
  <c r="G277" i="94"/>
  <c r="H277" i="94"/>
  <c r="I277" i="94"/>
  <c r="J277" i="94"/>
  <c r="R277" i="94" s="1"/>
  <c r="K277" i="94"/>
  <c r="L277" i="94"/>
  <c r="M277" i="94"/>
  <c r="N277" i="94"/>
  <c r="O277" i="94"/>
  <c r="P277" i="94"/>
  <c r="W277" i="94" s="1"/>
  <c r="Q277" i="94"/>
  <c r="AN277" i="94"/>
  <c r="B278" i="94"/>
  <c r="C278" i="94"/>
  <c r="D278" i="94"/>
  <c r="E278" i="94"/>
  <c r="F278" i="94"/>
  <c r="G278" i="94"/>
  <c r="H278" i="94"/>
  <c r="I278" i="94"/>
  <c r="J278" i="94"/>
  <c r="K278" i="94"/>
  <c r="L278" i="94"/>
  <c r="M278" i="94"/>
  <c r="N278" i="94"/>
  <c r="O278" i="94"/>
  <c r="P278" i="94"/>
  <c r="Q278" i="94"/>
  <c r="AN278" i="94"/>
  <c r="B279" i="94"/>
  <c r="C279" i="94"/>
  <c r="D279" i="94"/>
  <c r="E279" i="94"/>
  <c r="T279" i="94" s="1"/>
  <c r="F279" i="94"/>
  <c r="G279" i="94"/>
  <c r="H279" i="94"/>
  <c r="I279" i="94"/>
  <c r="J279" i="94"/>
  <c r="K279" i="94"/>
  <c r="L279" i="94"/>
  <c r="M279" i="94"/>
  <c r="N279" i="94"/>
  <c r="O279" i="94"/>
  <c r="P279" i="94"/>
  <c r="Q279" i="94"/>
  <c r="R279" i="94"/>
  <c r="AN279" i="94"/>
  <c r="B280" i="94"/>
  <c r="C280" i="94"/>
  <c r="D280" i="94"/>
  <c r="E280" i="94"/>
  <c r="F280" i="94"/>
  <c r="G280" i="94"/>
  <c r="H280" i="94"/>
  <c r="I280" i="94"/>
  <c r="S280" i="94" s="1"/>
  <c r="Y280" i="94" s="1"/>
  <c r="J280" i="94"/>
  <c r="K280" i="94"/>
  <c r="V280" i="94" s="1"/>
  <c r="L280" i="94"/>
  <c r="M280" i="94"/>
  <c r="N280" i="94"/>
  <c r="O280" i="94"/>
  <c r="P280" i="94"/>
  <c r="Q280" i="94"/>
  <c r="R280" i="94" s="1"/>
  <c r="T280" i="94"/>
  <c r="AN280" i="94"/>
  <c r="B281" i="94"/>
  <c r="C281" i="94"/>
  <c r="D281" i="94"/>
  <c r="E281" i="94"/>
  <c r="F281" i="94"/>
  <c r="G281" i="94"/>
  <c r="H281" i="94"/>
  <c r="I281" i="94"/>
  <c r="J281" i="94"/>
  <c r="K281" i="94"/>
  <c r="L281" i="94"/>
  <c r="V281" i="94" s="1"/>
  <c r="M281" i="94"/>
  <c r="N281" i="94"/>
  <c r="W281" i="94" s="1"/>
  <c r="O281" i="94"/>
  <c r="P281" i="94"/>
  <c r="Q281" i="94"/>
  <c r="R281" i="94" s="1"/>
  <c r="S281" i="94"/>
  <c r="AN281" i="94"/>
  <c r="B282" i="94"/>
  <c r="C282" i="94"/>
  <c r="D282" i="94"/>
  <c r="E282" i="94"/>
  <c r="F282" i="94"/>
  <c r="G282" i="94"/>
  <c r="H282" i="94"/>
  <c r="I282" i="94"/>
  <c r="S282" i="94" s="1"/>
  <c r="J282" i="94"/>
  <c r="K282" i="94"/>
  <c r="L282" i="94"/>
  <c r="M282" i="94"/>
  <c r="N282" i="94"/>
  <c r="O282" i="94"/>
  <c r="P282" i="94"/>
  <c r="Q282" i="94"/>
  <c r="AN282" i="94"/>
  <c r="B283" i="94"/>
  <c r="C283" i="94"/>
  <c r="D283" i="94"/>
  <c r="E283" i="94"/>
  <c r="F283" i="94"/>
  <c r="G283" i="94"/>
  <c r="H283" i="94"/>
  <c r="I283" i="94"/>
  <c r="J283" i="94"/>
  <c r="K283" i="94"/>
  <c r="L283" i="94"/>
  <c r="M283" i="94"/>
  <c r="N283" i="94"/>
  <c r="O283" i="94"/>
  <c r="P283" i="94"/>
  <c r="Q283" i="94"/>
  <c r="AN283" i="94"/>
  <c r="B284" i="94"/>
  <c r="C284" i="94"/>
  <c r="D284" i="94"/>
  <c r="E284" i="94"/>
  <c r="F284" i="94"/>
  <c r="G284" i="94"/>
  <c r="H284" i="94"/>
  <c r="I284" i="94"/>
  <c r="J284" i="94"/>
  <c r="K284" i="94"/>
  <c r="L284" i="94"/>
  <c r="M284" i="94"/>
  <c r="N284" i="94"/>
  <c r="O284" i="94"/>
  <c r="P284" i="94"/>
  <c r="Q284" i="94"/>
  <c r="AN284" i="94"/>
  <c r="B285" i="94"/>
  <c r="S285" i="94" s="1"/>
  <c r="C285" i="94"/>
  <c r="D285" i="94"/>
  <c r="E285" i="94"/>
  <c r="F285" i="94"/>
  <c r="G285" i="94"/>
  <c r="H285" i="94"/>
  <c r="I285" i="94"/>
  <c r="J285" i="94"/>
  <c r="K285" i="94"/>
  <c r="V285" i="94" s="1"/>
  <c r="L285" i="94"/>
  <c r="M285" i="94"/>
  <c r="N285" i="94"/>
  <c r="O285" i="94"/>
  <c r="W285" i="94" s="1"/>
  <c r="P285" i="94"/>
  <c r="Q285" i="94"/>
  <c r="R285" i="94"/>
  <c r="AN285" i="94"/>
  <c r="B286" i="94"/>
  <c r="C286" i="94"/>
  <c r="D286" i="94"/>
  <c r="E286" i="94"/>
  <c r="F286" i="94"/>
  <c r="G286" i="94"/>
  <c r="H286" i="94"/>
  <c r="I286" i="94"/>
  <c r="J286" i="94"/>
  <c r="K286" i="94"/>
  <c r="V286" i="94" s="1"/>
  <c r="L286" i="94"/>
  <c r="M286" i="94"/>
  <c r="N286" i="94"/>
  <c r="W286" i="94" s="1"/>
  <c r="O286" i="94"/>
  <c r="P286" i="94"/>
  <c r="Q286" i="94"/>
  <c r="R286" i="94"/>
  <c r="T286" i="94"/>
  <c r="AN286" i="94"/>
  <c r="B287" i="94"/>
  <c r="C287" i="94"/>
  <c r="D287" i="94"/>
  <c r="E287" i="94"/>
  <c r="F287" i="94"/>
  <c r="G287" i="94"/>
  <c r="H287" i="94"/>
  <c r="I287" i="94"/>
  <c r="J287" i="94"/>
  <c r="K287" i="94"/>
  <c r="L287" i="94"/>
  <c r="M287" i="94"/>
  <c r="N287" i="94"/>
  <c r="O287" i="94"/>
  <c r="P287" i="94"/>
  <c r="Q287" i="94"/>
  <c r="AN287" i="94"/>
  <c r="B288" i="94"/>
  <c r="C288" i="94"/>
  <c r="D288" i="94"/>
  <c r="E288" i="94"/>
  <c r="F288" i="94"/>
  <c r="G288" i="94"/>
  <c r="H288" i="94"/>
  <c r="I288" i="94"/>
  <c r="J288" i="94"/>
  <c r="R288" i="94" s="1"/>
  <c r="K288" i="94"/>
  <c r="L288" i="94"/>
  <c r="M288" i="94"/>
  <c r="N288" i="94"/>
  <c r="W288" i="94" s="1"/>
  <c r="O288" i="94"/>
  <c r="P288" i="94"/>
  <c r="Q288" i="94"/>
  <c r="S288" i="94"/>
  <c r="V288" i="94"/>
  <c r="AN288" i="94"/>
  <c r="B289" i="94"/>
  <c r="C289" i="94"/>
  <c r="D289" i="94"/>
  <c r="E289" i="94"/>
  <c r="F289" i="94"/>
  <c r="G289" i="94"/>
  <c r="H289" i="94"/>
  <c r="I289" i="94"/>
  <c r="J289" i="94"/>
  <c r="K289" i="94"/>
  <c r="L289" i="94"/>
  <c r="M289" i="94"/>
  <c r="N289" i="94"/>
  <c r="O289" i="94"/>
  <c r="P289" i="94"/>
  <c r="Q289" i="94"/>
  <c r="AN289" i="94"/>
  <c r="B290" i="94"/>
  <c r="C290" i="94"/>
  <c r="D290" i="94"/>
  <c r="E290" i="94"/>
  <c r="S290" i="94" s="1"/>
  <c r="F290" i="94"/>
  <c r="G290" i="94"/>
  <c r="H290" i="94"/>
  <c r="I290" i="94"/>
  <c r="J290" i="94"/>
  <c r="R290" i="94" s="1"/>
  <c r="K290" i="94"/>
  <c r="L290" i="94"/>
  <c r="M290" i="94"/>
  <c r="N290" i="94"/>
  <c r="O290" i="94"/>
  <c r="P290" i="94"/>
  <c r="Q290" i="94"/>
  <c r="AN290" i="94"/>
  <c r="B291" i="94"/>
  <c r="C291" i="94"/>
  <c r="D291" i="94"/>
  <c r="E291" i="94"/>
  <c r="T291" i="94" s="1"/>
  <c r="F291" i="94"/>
  <c r="G291" i="94"/>
  <c r="H291" i="94"/>
  <c r="I291" i="94"/>
  <c r="J291" i="94"/>
  <c r="K291" i="94"/>
  <c r="L291" i="94"/>
  <c r="M291" i="94"/>
  <c r="V291" i="94" s="1"/>
  <c r="N291" i="94"/>
  <c r="O291" i="94"/>
  <c r="P291" i="94"/>
  <c r="Q291" i="94"/>
  <c r="AN291" i="94"/>
  <c r="B292" i="94"/>
  <c r="S292" i="94" s="1"/>
  <c r="C292" i="94"/>
  <c r="D292" i="94"/>
  <c r="E292" i="94"/>
  <c r="F292" i="94"/>
  <c r="G292" i="94"/>
  <c r="H292" i="94"/>
  <c r="I292" i="94"/>
  <c r="J292" i="94"/>
  <c r="K292" i="94"/>
  <c r="V292" i="94" s="1"/>
  <c r="L292" i="94"/>
  <c r="M292" i="94"/>
  <c r="N292" i="94"/>
  <c r="O292" i="94"/>
  <c r="P292" i="94"/>
  <c r="Q292" i="94"/>
  <c r="R292" i="94"/>
  <c r="AN292" i="94"/>
  <c r="B293" i="94"/>
  <c r="S293" i="94" s="1"/>
  <c r="C293" i="94"/>
  <c r="D293" i="94"/>
  <c r="E293" i="94"/>
  <c r="F293" i="94"/>
  <c r="G293" i="94"/>
  <c r="H293" i="94"/>
  <c r="I293" i="94"/>
  <c r="J293" i="94"/>
  <c r="R293" i="94" s="1"/>
  <c r="K293" i="94"/>
  <c r="L293" i="94"/>
  <c r="V293" i="94" s="1"/>
  <c r="M293" i="94"/>
  <c r="N293" i="94"/>
  <c r="O293" i="94"/>
  <c r="W293" i="94" s="1"/>
  <c r="P293" i="94"/>
  <c r="Q293" i="94"/>
  <c r="AN293" i="94"/>
  <c r="B294" i="94"/>
  <c r="C294" i="94"/>
  <c r="D294" i="94"/>
  <c r="E294" i="94"/>
  <c r="F294" i="94"/>
  <c r="G294" i="94"/>
  <c r="H294" i="94"/>
  <c r="I294" i="94"/>
  <c r="J294" i="94"/>
  <c r="K294" i="94"/>
  <c r="L294" i="94"/>
  <c r="M294" i="94"/>
  <c r="N294" i="94"/>
  <c r="O294" i="94"/>
  <c r="P294" i="94"/>
  <c r="Q294" i="94"/>
  <c r="R294" i="94"/>
  <c r="AN294" i="94"/>
  <c r="B295" i="94"/>
  <c r="C295" i="94"/>
  <c r="D295" i="94"/>
  <c r="E295" i="94"/>
  <c r="F295" i="94"/>
  <c r="G295" i="94"/>
  <c r="H295" i="94"/>
  <c r="I295" i="94"/>
  <c r="J295" i="94"/>
  <c r="R295" i="94" s="1"/>
  <c r="K295" i="94"/>
  <c r="L295" i="94"/>
  <c r="M295" i="94"/>
  <c r="N295" i="94"/>
  <c r="O295" i="94"/>
  <c r="P295" i="94"/>
  <c r="Q295" i="94"/>
  <c r="AN295" i="94"/>
  <c r="B296" i="94"/>
  <c r="C296" i="94"/>
  <c r="D296" i="94"/>
  <c r="E296" i="94"/>
  <c r="F296" i="94"/>
  <c r="G296" i="94"/>
  <c r="H296" i="94"/>
  <c r="I296" i="94"/>
  <c r="J296" i="94"/>
  <c r="K296" i="94"/>
  <c r="L296" i="94"/>
  <c r="M296" i="94"/>
  <c r="N296" i="94"/>
  <c r="O296" i="94"/>
  <c r="W296" i="94" s="1"/>
  <c r="P296" i="94"/>
  <c r="Q296" i="94"/>
  <c r="V296" i="94"/>
  <c r="AN296" i="94"/>
  <c r="B297" i="94"/>
  <c r="C297" i="94"/>
  <c r="D297" i="94"/>
  <c r="E297" i="94"/>
  <c r="F297" i="94"/>
  <c r="G297" i="94"/>
  <c r="H297" i="94"/>
  <c r="I297" i="94"/>
  <c r="J297" i="94"/>
  <c r="R297" i="94" s="1"/>
  <c r="K297" i="94"/>
  <c r="L297" i="94"/>
  <c r="M297" i="94"/>
  <c r="N297" i="94"/>
  <c r="O297" i="94"/>
  <c r="P297" i="94"/>
  <c r="Q297" i="94"/>
  <c r="AN297" i="94"/>
  <c r="B298" i="94"/>
  <c r="C298" i="94"/>
  <c r="D298" i="94"/>
  <c r="E298" i="94"/>
  <c r="F298" i="94"/>
  <c r="G298" i="94"/>
  <c r="H298" i="94"/>
  <c r="I298" i="94"/>
  <c r="J298" i="94"/>
  <c r="K298" i="94"/>
  <c r="L298" i="94"/>
  <c r="V298" i="94" s="1"/>
  <c r="M298" i="94"/>
  <c r="N298" i="94"/>
  <c r="W298" i="94" s="1"/>
  <c r="O298" i="94"/>
  <c r="P298" i="94"/>
  <c r="Q298" i="94"/>
  <c r="R298" i="94" s="1"/>
  <c r="AN298" i="94"/>
  <c r="B299" i="94"/>
  <c r="C299" i="94"/>
  <c r="D299" i="94"/>
  <c r="E299" i="94"/>
  <c r="S299" i="94" s="1"/>
  <c r="F299" i="94"/>
  <c r="G299" i="94"/>
  <c r="H299" i="94"/>
  <c r="I299" i="94"/>
  <c r="J299" i="94"/>
  <c r="K299" i="94"/>
  <c r="L299" i="94"/>
  <c r="M299" i="94"/>
  <c r="N299" i="94"/>
  <c r="O299" i="94"/>
  <c r="P299" i="94"/>
  <c r="Q299" i="94"/>
  <c r="V299" i="94"/>
  <c r="AN299" i="94"/>
  <c r="B300" i="94"/>
  <c r="C300" i="94"/>
  <c r="D300" i="94"/>
  <c r="E300" i="94"/>
  <c r="F300" i="94"/>
  <c r="G300" i="94"/>
  <c r="H300" i="94"/>
  <c r="I300" i="94"/>
  <c r="J300" i="94"/>
  <c r="R300" i="94" s="1"/>
  <c r="K300" i="94"/>
  <c r="L300" i="94"/>
  <c r="M300" i="94"/>
  <c r="N300" i="94"/>
  <c r="O300" i="94"/>
  <c r="P300" i="94"/>
  <c r="W300" i="94" s="1"/>
  <c r="Q300" i="94"/>
  <c r="AN300" i="94"/>
  <c r="B301" i="94"/>
  <c r="C301" i="94"/>
  <c r="D301" i="94"/>
  <c r="E301" i="94"/>
  <c r="F301" i="94"/>
  <c r="G301" i="94"/>
  <c r="H301" i="94"/>
  <c r="I301" i="94"/>
  <c r="J301" i="94"/>
  <c r="R301" i="94" s="1"/>
  <c r="K301" i="94"/>
  <c r="L301" i="94"/>
  <c r="M301" i="94"/>
  <c r="N301" i="94"/>
  <c r="W301" i="94" s="1"/>
  <c r="O301" i="94"/>
  <c r="P301" i="94"/>
  <c r="Q301" i="94"/>
  <c r="AN301" i="94"/>
  <c r="B302" i="94"/>
  <c r="C302" i="94"/>
  <c r="D302" i="94"/>
  <c r="E302" i="94"/>
  <c r="T302" i="94" s="1"/>
  <c r="F302" i="94"/>
  <c r="G302" i="94"/>
  <c r="H302" i="94"/>
  <c r="I302" i="94"/>
  <c r="J302" i="94"/>
  <c r="K302" i="94"/>
  <c r="L302" i="94"/>
  <c r="M302" i="94"/>
  <c r="N302" i="94"/>
  <c r="O302" i="94"/>
  <c r="P302" i="94"/>
  <c r="Q302" i="94"/>
  <c r="R302" i="94" s="1"/>
  <c r="W302" i="94"/>
  <c r="AN302" i="94"/>
  <c r="B303" i="94"/>
  <c r="C303" i="94"/>
  <c r="D303" i="94"/>
  <c r="E303" i="94"/>
  <c r="F303" i="94"/>
  <c r="G303" i="94"/>
  <c r="H303" i="94"/>
  <c r="I303" i="94"/>
  <c r="J303" i="94"/>
  <c r="K303" i="94"/>
  <c r="L303" i="94"/>
  <c r="M303" i="94"/>
  <c r="N303" i="94"/>
  <c r="O303" i="94"/>
  <c r="P303" i="94"/>
  <c r="W303" i="94" s="1"/>
  <c r="Q303" i="94"/>
  <c r="AN303" i="94"/>
  <c r="B304" i="94"/>
  <c r="C304" i="94"/>
  <c r="D304" i="94"/>
  <c r="E304" i="94"/>
  <c r="F304" i="94"/>
  <c r="G304" i="94"/>
  <c r="H304" i="94"/>
  <c r="I304" i="94"/>
  <c r="J304" i="94"/>
  <c r="R304" i="94" s="1"/>
  <c r="K304" i="94"/>
  <c r="L304" i="94"/>
  <c r="M304" i="94"/>
  <c r="N304" i="94"/>
  <c r="O304" i="94"/>
  <c r="P304" i="94"/>
  <c r="Q304" i="94"/>
  <c r="S304" i="94"/>
  <c r="AN304" i="94"/>
  <c r="B305" i="94"/>
  <c r="C305" i="94"/>
  <c r="D305" i="94"/>
  <c r="E305" i="94"/>
  <c r="F305" i="94"/>
  <c r="G305" i="94"/>
  <c r="H305" i="94"/>
  <c r="I305" i="94"/>
  <c r="J305" i="94"/>
  <c r="K305" i="94"/>
  <c r="L305" i="94"/>
  <c r="M305" i="94"/>
  <c r="N305" i="94"/>
  <c r="O305" i="94"/>
  <c r="P305" i="94"/>
  <c r="Q305" i="94"/>
  <c r="R305" i="94" s="1"/>
  <c r="AN305" i="94"/>
  <c r="B306" i="94"/>
  <c r="C306" i="94"/>
  <c r="D306" i="94"/>
  <c r="E306" i="94"/>
  <c r="F306" i="94"/>
  <c r="G306" i="94"/>
  <c r="H306" i="94"/>
  <c r="I306" i="94"/>
  <c r="J306" i="94"/>
  <c r="K306" i="94"/>
  <c r="L306" i="94"/>
  <c r="M306" i="94"/>
  <c r="N306" i="94"/>
  <c r="O306" i="94"/>
  <c r="P306" i="94"/>
  <c r="Q306" i="94"/>
  <c r="AN306" i="94"/>
  <c r="B307" i="94"/>
  <c r="C307" i="94"/>
  <c r="D307" i="94"/>
  <c r="E307" i="94"/>
  <c r="F307" i="94"/>
  <c r="G307" i="94"/>
  <c r="H307" i="94"/>
  <c r="T307" i="94" s="1"/>
  <c r="I307" i="94"/>
  <c r="J307" i="94"/>
  <c r="K307" i="94"/>
  <c r="L307" i="94"/>
  <c r="M307" i="94"/>
  <c r="V307" i="94" s="1"/>
  <c r="N307" i="94"/>
  <c r="O307" i="94"/>
  <c r="P307" i="94"/>
  <c r="Q307" i="94"/>
  <c r="AN307" i="94"/>
  <c r="B308" i="94"/>
  <c r="C308" i="94"/>
  <c r="D308" i="94"/>
  <c r="E308" i="94"/>
  <c r="F308" i="94"/>
  <c r="G308" i="94"/>
  <c r="H308" i="94"/>
  <c r="I308" i="94"/>
  <c r="J308" i="94"/>
  <c r="K308" i="94"/>
  <c r="L308" i="94"/>
  <c r="M308" i="94"/>
  <c r="V308" i="94" s="1"/>
  <c r="N308" i="94"/>
  <c r="W308" i="94" s="1"/>
  <c r="O308" i="94"/>
  <c r="P308" i="94"/>
  <c r="Q308" i="94"/>
  <c r="R308" i="94"/>
  <c r="AN308" i="94"/>
  <c r="B309" i="94"/>
  <c r="S309" i="94" s="1"/>
  <c r="C309" i="94"/>
  <c r="D309" i="94"/>
  <c r="E309" i="94"/>
  <c r="F309" i="94"/>
  <c r="G309" i="94"/>
  <c r="H309" i="94"/>
  <c r="I309" i="94"/>
  <c r="J309" i="94"/>
  <c r="K309" i="94"/>
  <c r="L309" i="94"/>
  <c r="M309" i="94"/>
  <c r="N309" i="94"/>
  <c r="O309" i="94"/>
  <c r="P309" i="94"/>
  <c r="Q309" i="94"/>
  <c r="T309" i="94"/>
  <c r="X309" i="94"/>
  <c r="AN309" i="94"/>
  <c r="B310" i="94"/>
  <c r="C310" i="94"/>
  <c r="D310" i="94"/>
  <c r="E310" i="94"/>
  <c r="F310" i="94"/>
  <c r="G310" i="94"/>
  <c r="H310" i="94"/>
  <c r="T310" i="94" s="1"/>
  <c r="I310" i="94"/>
  <c r="J310" i="94"/>
  <c r="R310" i="94" s="1"/>
  <c r="K310" i="94"/>
  <c r="L310" i="94"/>
  <c r="M310" i="94"/>
  <c r="N310" i="94"/>
  <c r="O310" i="94"/>
  <c r="P310" i="94"/>
  <c r="Q310" i="94"/>
  <c r="AN310" i="94"/>
  <c r="B311" i="94"/>
  <c r="C311" i="94"/>
  <c r="D311" i="94"/>
  <c r="E311" i="94"/>
  <c r="F311" i="94"/>
  <c r="G311" i="94"/>
  <c r="H311" i="94"/>
  <c r="I311" i="94"/>
  <c r="S311" i="94" s="1"/>
  <c r="J311" i="94"/>
  <c r="K311" i="94"/>
  <c r="L311" i="94"/>
  <c r="V311" i="94" s="1"/>
  <c r="M311" i="94"/>
  <c r="N311" i="94"/>
  <c r="O311" i="94"/>
  <c r="P311" i="94"/>
  <c r="Q311" i="94"/>
  <c r="AN311" i="94"/>
  <c r="B312" i="94"/>
  <c r="C312" i="94"/>
  <c r="D312" i="94"/>
  <c r="E312" i="94"/>
  <c r="F312" i="94"/>
  <c r="G312" i="94"/>
  <c r="H312" i="94"/>
  <c r="I312" i="94"/>
  <c r="J312" i="94"/>
  <c r="R312" i="94" s="1"/>
  <c r="K312" i="94"/>
  <c r="L312" i="94"/>
  <c r="M312" i="94"/>
  <c r="N312" i="94"/>
  <c r="O312" i="94"/>
  <c r="P312" i="94"/>
  <c r="Q312" i="94"/>
  <c r="AN312" i="94"/>
  <c r="B313" i="94"/>
  <c r="C313" i="94"/>
  <c r="D313" i="94"/>
  <c r="E313" i="94"/>
  <c r="T313" i="94" s="1"/>
  <c r="X313" i="94" s="1"/>
  <c r="F313" i="94"/>
  <c r="G313" i="94"/>
  <c r="H313" i="94"/>
  <c r="I313" i="94"/>
  <c r="J313" i="94"/>
  <c r="K313" i="94"/>
  <c r="L313" i="94"/>
  <c r="M313" i="94"/>
  <c r="N313" i="94"/>
  <c r="O313" i="94"/>
  <c r="P313" i="94"/>
  <c r="Q313" i="94"/>
  <c r="W313" i="94"/>
  <c r="AN313" i="94"/>
  <c r="B314" i="94"/>
  <c r="C314" i="94"/>
  <c r="D314" i="94"/>
  <c r="E314" i="94"/>
  <c r="F314" i="94"/>
  <c r="G314" i="94"/>
  <c r="H314" i="94"/>
  <c r="I314" i="94"/>
  <c r="J314" i="94"/>
  <c r="K314" i="94"/>
  <c r="L314" i="94"/>
  <c r="M314" i="94"/>
  <c r="N314" i="94"/>
  <c r="O314" i="94"/>
  <c r="P314" i="94"/>
  <c r="Q314" i="94"/>
  <c r="AN314" i="94"/>
  <c r="B315" i="94"/>
  <c r="C315" i="94"/>
  <c r="D315" i="94"/>
  <c r="E315" i="94"/>
  <c r="F315" i="94"/>
  <c r="G315" i="94"/>
  <c r="H315" i="94"/>
  <c r="I315" i="94"/>
  <c r="J315" i="94"/>
  <c r="K315" i="94"/>
  <c r="L315" i="94"/>
  <c r="M315" i="94"/>
  <c r="N315" i="94"/>
  <c r="O315" i="94"/>
  <c r="P315" i="94"/>
  <c r="Q315" i="94"/>
  <c r="R315" i="94" s="1"/>
  <c r="AN315" i="94"/>
  <c r="B316" i="94"/>
  <c r="C316" i="94"/>
  <c r="D316" i="94"/>
  <c r="E316" i="94"/>
  <c r="T316" i="94" s="1"/>
  <c r="F316" i="94"/>
  <c r="G316" i="94"/>
  <c r="H316" i="94"/>
  <c r="I316" i="94"/>
  <c r="J316" i="94"/>
  <c r="R316" i="94" s="1"/>
  <c r="K316" i="94"/>
  <c r="L316" i="94"/>
  <c r="M316" i="94"/>
  <c r="N316" i="94"/>
  <c r="O316" i="94"/>
  <c r="P316" i="94"/>
  <c r="Q316" i="94"/>
  <c r="AN316" i="94"/>
  <c r="B317" i="94"/>
  <c r="C317" i="94"/>
  <c r="D317" i="94"/>
  <c r="E317" i="94"/>
  <c r="F317" i="94"/>
  <c r="G317" i="94"/>
  <c r="H317" i="94"/>
  <c r="I317" i="94"/>
  <c r="J317" i="94"/>
  <c r="K317" i="94"/>
  <c r="L317" i="94"/>
  <c r="M317" i="94"/>
  <c r="N317" i="94"/>
  <c r="W317" i="94" s="1"/>
  <c r="O317" i="94"/>
  <c r="P317" i="94"/>
  <c r="Q317" i="94"/>
  <c r="R317" i="94" s="1"/>
  <c r="AN317" i="94"/>
  <c r="B318" i="94"/>
  <c r="C318" i="94"/>
  <c r="D318" i="94"/>
  <c r="E318" i="94"/>
  <c r="F318" i="94"/>
  <c r="G318" i="94"/>
  <c r="H318" i="94"/>
  <c r="I318" i="94"/>
  <c r="S318" i="94" s="1"/>
  <c r="J318" i="94"/>
  <c r="K318" i="94"/>
  <c r="V318" i="94" s="1"/>
  <c r="L318" i="94"/>
  <c r="M318" i="94"/>
  <c r="N318" i="94"/>
  <c r="O318" i="94"/>
  <c r="P318" i="94"/>
  <c r="Q318" i="94"/>
  <c r="R318" i="94" s="1"/>
  <c r="W318" i="94"/>
  <c r="AN318" i="94"/>
  <c r="B319" i="94"/>
  <c r="C319" i="94"/>
  <c r="D319" i="94"/>
  <c r="E319" i="94"/>
  <c r="F319" i="94"/>
  <c r="G319" i="94"/>
  <c r="H319" i="94"/>
  <c r="I319" i="94"/>
  <c r="J319" i="94"/>
  <c r="K319" i="94"/>
  <c r="L319" i="94"/>
  <c r="M319" i="94"/>
  <c r="N319" i="94"/>
  <c r="O319" i="94"/>
  <c r="P319" i="94"/>
  <c r="Q319" i="94"/>
  <c r="R319" i="94"/>
  <c r="AN319" i="94"/>
  <c r="B320" i="94"/>
  <c r="C320" i="94"/>
  <c r="D320" i="94"/>
  <c r="E320" i="94"/>
  <c r="F320" i="94"/>
  <c r="G320" i="94"/>
  <c r="H320" i="94"/>
  <c r="I320" i="94"/>
  <c r="J320" i="94"/>
  <c r="K320" i="94"/>
  <c r="V320" i="94" s="1"/>
  <c r="L320" i="94"/>
  <c r="M320" i="94"/>
  <c r="N320" i="94"/>
  <c r="W320" i="94" s="1"/>
  <c r="O320" i="94"/>
  <c r="P320" i="94"/>
  <c r="Q320" i="94"/>
  <c r="AN320" i="94"/>
  <c r="B321" i="94"/>
  <c r="C321" i="94"/>
  <c r="D321" i="94"/>
  <c r="E321" i="94"/>
  <c r="F321" i="94"/>
  <c r="G321" i="94"/>
  <c r="H321" i="94"/>
  <c r="I321" i="94"/>
  <c r="J321" i="94"/>
  <c r="K321" i="94"/>
  <c r="L321" i="94"/>
  <c r="M321" i="94"/>
  <c r="N321" i="94"/>
  <c r="O321" i="94"/>
  <c r="P321" i="94"/>
  <c r="Q321" i="94"/>
  <c r="R321" i="94"/>
  <c r="AN321" i="94"/>
  <c r="B322" i="94"/>
  <c r="C322" i="94"/>
  <c r="D322" i="94"/>
  <c r="E322" i="94"/>
  <c r="F322" i="94"/>
  <c r="G322" i="94"/>
  <c r="H322" i="94"/>
  <c r="I322" i="94"/>
  <c r="J322" i="94"/>
  <c r="K322" i="94"/>
  <c r="L322" i="94"/>
  <c r="M322" i="94"/>
  <c r="N322" i="94"/>
  <c r="O322" i="94"/>
  <c r="P322" i="94"/>
  <c r="Q322" i="94"/>
  <c r="AN322" i="94"/>
  <c r="B323" i="94"/>
  <c r="C323" i="94"/>
  <c r="D323" i="94"/>
  <c r="E323" i="94"/>
  <c r="F323" i="94"/>
  <c r="G323" i="94"/>
  <c r="H323" i="94"/>
  <c r="I323" i="94"/>
  <c r="J323" i="94"/>
  <c r="K323" i="94"/>
  <c r="L323" i="94"/>
  <c r="M323" i="94"/>
  <c r="N323" i="94"/>
  <c r="O323" i="94"/>
  <c r="P323" i="94"/>
  <c r="Q323" i="94"/>
  <c r="AN323" i="94"/>
  <c r="B324" i="94"/>
  <c r="C324" i="94"/>
  <c r="D324" i="94"/>
  <c r="E324" i="94"/>
  <c r="T324" i="94" s="1"/>
  <c r="F324" i="94"/>
  <c r="G324" i="94"/>
  <c r="H324" i="94"/>
  <c r="I324" i="94"/>
  <c r="J324" i="94"/>
  <c r="K324" i="94"/>
  <c r="L324" i="94"/>
  <c r="M324" i="94"/>
  <c r="N324" i="94"/>
  <c r="W324" i="94" s="1"/>
  <c r="O324" i="94"/>
  <c r="P324" i="94"/>
  <c r="Q324" i="94"/>
  <c r="R324" i="94"/>
  <c r="AN324" i="94"/>
  <c r="B325" i="94"/>
  <c r="C325" i="94"/>
  <c r="D325" i="94"/>
  <c r="E325" i="94"/>
  <c r="F325" i="94"/>
  <c r="G325" i="94"/>
  <c r="H325" i="94"/>
  <c r="I325" i="94"/>
  <c r="J325" i="94"/>
  <c r="R325" i="94" s="1"/>
  <c r="K325" i="94"/>
  <c r="L325" i="94"/>
  <c r="M325" i="94"/>
  <c r="N325" i="94"/>
  <c r="O325" i="94"/>
  <c r="P325" i="94"/>
  <c r="Q325" i="94"/>
  <c r="T325" i="94"/>
  <c r="AN325" i="94"/>
  <c r="B326" i="94"/>
  <c r="C326" i="94"/>
  <c r="D326" i="94"/>
  <c r="E326" i="94"/>
  <c r="F326" i="94"/>
  <c r="G326" i="94"/>
  <c r="H326" i="94"/>
  <c r="I326" i="94"/>
  <c r="J326" i="94"/>
  <c r="K326" i="94"/>
  <c r="L326" i="94"/>
  <c r="M326" i="94"/>
  <c r="V326" i="94" s="1"/>
  <c r="N326" i="94"/>
  <c r="O326" i="94"/>
  <c r="P326" i="94"/>
  <c r="Q326" i="94"/>
  <c r="R326" i="94"/>
  <c r="AN326" i="94"/>
  <c r="B327" i="94"/>
  <c r="C327" i="94"/>
  <c r="D327" i="94"/>
  <c r="E327" i="94"/>
  <c r="F327" i="94"/>
  <c r="G327" i="94"/>
  <c r="H327" i="94"/>
  <c r="I327" i="94"/>
  <c r="J327" i="94"/>
  <c r="K327" i="94"/>
  <c r="L327" i="94"/>
  <c r="M327" i="94"/>
  <c r="N327" i="94"/>
  <c r="W327" i="94" s="1"/>
  <c r="O327" i="94"/>
  <c r="P327" i="94"/>
  <c r="Q327" i="94"/>
  <c r="AN327" i="94"/>
  <c r="B328" i="94"/>
  <c r="C328" i="94"/>
  <c r="D328" i="94"/>
  <c r="E328" i="94"/>
  <c r="F328" i="94"/>
  <c r="G328" i="94"/>
  <c r="H328" i="94"/>
  <c r="I328" i="94"/>
  <c r="J328" i="94"/>
  <c r="K328" i="94"/>
  <c r="V328" i="94" s="1"/>
  <c r="L328" i="94"/>
  <c r="M328" i="94"/>
  <c r="N328" i="94"/>
  <c r="O328" i="94"/>
  <c r="P328" i="94"/>
  <c r="Q328" i="94"/>
  <c r="AN328" i="94"/>
  <c r="B329" i="94"/>
  <c r="C329" i="94"/>
  <c r="D329" i="94"/>
  <c r="E329" i="94"/>
  <c r="F329" i="94"/>
  <c r="G329" i="94"/>
  <c r="H329" i="94"/>
  <c r="I329" i="94"/>
  <c r="J329" i="94"/>
  <c r="K329" i="94"/>
  <c r="L329" i="94"/>
  <c r="M329" i="94"/>
  <c r="N329" i="94"/>
  <c r="O329" i="94"/>
  <c r="P329" i="94"/>
  <c r="Q329" i="94"/>
  <c r="R329" i="94"/>
  <c r="V329" i="94"/>
  <c r="AN329" i="94"/>
  <c r="B330" i="94"/>
  <c r="C330" i="94"/>
  <c r="D330" i="94"/>
  <c r="E330" i="94"/>
  <c r="T330" i="94" s="1"/>
  <c r="F330" i="94"/>
  <c r="G330" i="94"/>
  <c r="H330" i="94"/>
  <c r="I330" i="94"/>
  <c r="J330" i="94"/>
  <c r="K330" i="94"/>
  <c r="L330" i="94"/>
  <c r="M330" i="94"/>
  <c r="N330" i="94"/>
  <c r="O330" i="94"/>
  <c r="P330" i="94"/>
  <c r="Q330" i="94"/>
  <c r="AN330" i="94"/>
  <c r="B331" i="94"/>
  <c r="C331" i="94"/>
  <c r="D331" i="94"/>
  <c r="E331" i="94"/>
  <c r="F331" i="94"/>
  <c r="G331" i="94"/>
  <c r="H331" i="94"/>
  <c r="I331" i="94"/>
  <c r="J331" i="94"/>
  <c r="K331" i="94"/>
  <c r="L331" i="94"/>
  <c r="M331" i="94"/>
  <c r="V331" i="94" s="1"/>
  <c r="N331" i="94"/>
  <c r="O331" i="94"/>
  <c r="P331" i="94"/>
  <c r="Q331" i="94"/>
  <c r="AN331" i="94"/>
  <c r="B332" i="94"/>
  <c r="C332" i="94"/>
  <c r="D332" i="94"/>
  <c r="E332" i="94"/>
  <c r="F332" i="94"/>
  <c r="G332" i="94"/>
  <c r="H332" i="94"/>
  <c r="I332" i="94"/>
  <c r="S332" i="94" s="1"/>
  <c r="J332" i="94"/>
  <c r="K332" i="94"/>
  <c r="L332" i="94"/>
  <c r="M332" i="94"/>
  <c r="N332" i="94"/>
  <c r="O332" i="94"/>
  <c r="W332" i="94" s="1"/>
  <c r="P332" i="94"/>
  <c r="Q332" i="94"/>
  <c r="R332" i="94" s="1"/>
  <c r="AN332" i="94"/>
  <c r="B333" i="94"/>
  <c r="C333" i="94"/>
  <c r="D333" i="94"/>
  <c r="E333" i="94"/>
  <c r="F333" i="94"/>
  <c r="G333" i="94"/>
  <c r="H333" i="94"/>
  <c r="I333" i="94"/>
  <c r="J333" i="94"/>
  <c r="K333" i="94"/>
  <c r="L333" i="94"/>
  <c r="M333" i="94"/>
  <c r="N333" i="94"/>
  <c r="O333" i="94"/>
  <c r="W333" i="94" s="1"/>
  <c r="P333" i="94"/>
  <c r="Q333" i="94"/>
  <c r="S333" i="94"/>
  <c r="AN333" i="94"/>
  <c r="B334" i="94"/>
  <c r="C334" i="94"/>
  <c r="D334" i="94"/>
  <c r="E334" i="94"/>
  <c r="T334" i="94" s="1"/>
  <c r="F334" i="94"/>
  <c r="G334" i="94"/>
  <c r="H334" i="94"/>
  <c r="I334" i="94"/>
  <c r="J334" i="94"/>
  <c r="K334" i="94"/>
  <c r="L334" i="94"/>
  <c r="M334" i="94"/>
  <c r="N334" i="94"/>
  <c r="O334" i="94"/>
  <c r="W334" i="94" s="1"/>
  <c r="P334" i="94"/>
  <c r="Q334" i="94"/>
  <c r="AN334" i="94"/>
  <c r="B335" i="94"/>
  <c r="C335" i="94"/>
  <c r="D335" i="94"/>
  <c r="E335" i="94"/>
  <c r="F335" i="94"/>
  <c r="G335" i="94"/>
  <c r="H335" i="94"/>
  <c r="I335" i="94"/>
  <c r="J335" i="94"/>
  <c r="K335" i="94"/>
  <c r="L335" i="94"/>
  <c r="M335" i="94"/>
  <c r="N335" i="94"/>
  <c r="W335" i="94" s="1"/>
  <c r="O335" i="94"/>
  <c r="P335" i="94"/>
  <c r="Q335" i="94"/>
  <c r="R335" i="94" s="1"/>
  <c r="AN335" i="94"/>
  <c r="B336" i="94"/>
  <c r="C336" i="94"/>
  <c r="D336" i="94"/>
  <c r="E336" i="94"/>
  <c r="F336" i="94"/>
  <c r="G336" i="94"/>
  <c r="H336" i="94"/>
  <c r="I336" i="94"/>
  <c r="J336" i="94"/>
  <c r="K336" i="94"/>
  <c r="V336" i="94" s="1"/>
  <c r="L336" i="94"/>
  <c r="M336" i="94"/>
  <c r="N336" i="94"/>
  <c r="O336" i="94"/>
  <c r="W336" i="94" s="1"/>
  <c r="P336" i="94"/>
  <c r="Q336" i="94"/>
  <c r="R336" i="94"/>
  <c r="AN336" i="94"/>
  <c r="B337" i="94"/>
  <c r="C337" i="94"/>
  <c r="D337" i="94"/>
  <c r="E337" i="94"/>
  <c r="T337" i="94" s="1"/>
  <c r="F337" i="94"/>
  <c r="G337" i="94"/>
  <c r="H337" i="94"/>
  <c r="I337" i="94"/>
  <c r="S337" i="94" s="1"/>
  <c r="Y337" i="94" s="1"/>
  <c r="J337" i="94"/>
  <c r="K337" i="94"/>
  <c r="L337" i="94"/>
  <c r="M337" i="94"/>
  <c r="N337" i="94"/>
  <c r="O337" i="94"/>
  <c r="P337" i="94"/>
  <c r="Q337" i="94"/>
  <c r="R337" i="94" s="1"/>
  <c r="AN337" i="94"/>
  <c r="B338" i="94"/>
  <c r="C338" i="94"/>
  <c r="D338" i="94"/>
  <c r="E338" i="94"/>
  <c r="F338" i="94"/>
  <c r="G338" i="94"/>
  <c r="H338" i="94"/>
  <c r="I338" i="94"/>
  <c r="J338" i="94"/>
  <c r="R338" i="94" s="1"/>
  <c r="K338" i="94"/>
  <c r="L338" i="94"/>
  <c r="M338" i="94"/>
  <c r="N338" i="94"/>
  <c r="O338" i="94"/>
  <c r="W338" i="94" s="1"/>
  <c r="P338" i="94"/>
  <c r="Q338" i="94"/>
  <c r="AN338" i="94"/>
  <c r="B339" i="94"/>
  <c r="C339" i="94"/>
  <c r="D339" i="94"/>
  <c r="E339" i="94"/>
  <c r="F339" i="94"/>
  <c r="G339" i="94"/>
  <c r="H339" i="94"/>
  <c r="I339" i="94"/>
  <c r="J339" i="94"/>
  <c r="K339" i="94"/>
  <c r="L339" i="94"/>
  <c r="M339" i="94"/>
  <c r="N339" i="94"/>
  <c r="O339" i="94"/>
  <c r="P339" i="94"/>
  <c r="Q339" i="94"/>
  <c r="R339" i="94"/>
  <c r="AN339" i="94"/>
  <c r="B340" i="94"/>
  <c r="C340" i="94"/>
  <c r="D340" i="94"/>
  <c r="E340" i="94"/>
  <c r="F340" i="94"/>
  <c r="G340" i="94"/>
  <c r="H340" i="94"/>
  <c r="I340" i="94"/>
  <c r="J340" i="94"/>
  <c r="K340" i="94"/>
  <c r="V340" i="94" s="1"/>
  <c r="L340" i="94"/>
  <c r="M340" i="94"/>
  <c r="N340" i="94"/>
  <c r="W340" i="94" s="1"/>
  <c r="O340" i="94"/>
  <c r="P340" i="94"/>
  <c r="Q340" i="94"/>
  <c r="R340" i="94"/>
  <c r="T340" i="94"/>
  <c r="AN340" i="94"/>
  <c r="B341" i="94"/>
  <c r="C341" i="94"/>
  <c r="D341" i="94"/>
  <c r="E341" i="94"/>
  <c r="F341" i="94"/>
  <c r="G341" i="94"/>
  <c r="H341" i="94"/>
  <c r="I341" i="94"/>
  <c r="J341" i="94"/>
  <c r="K341" i="94"/>
  <c r="V341" i="94" s="1"/>
  <c r="L341" i="94"/>
  <c r="M341" i="94"/>
  <c r="N341" i="94"/>
  <c r="O341" i="94"/>
  <c r="P341" i="94"/>
  <c r="Q341" i="94"/>
  <c r="AN341" i="94"/>
  <c r="B342" i="94"/>
  <c r="C342" i="94"/>
  <c r="D342" i="94"/>
  <c r="E342" i="94"/>
  <c r="F342" i="94"/>
  <c r="G342" i="94"/>
  <c r="H342" i="94"/>
  <c r="I342" i="94"/>
  <c r="S342" i="94" s="1"/>
  <c r="J342" i="94"/>
  <c r="K342" i="94"/>
  <c r="V342" i="94" s="1"/>
  <c r="L342" i="94"/>
  <c r="M342" i="94"/>
  <c r="N342" i="94"/>
  <c r="O342" i="94"/>
  <c r="P342" i="94"/>
  <c r="Q342" i="94"/>
  <c r="AN342" i="94"/>
  <c r="B343" i="94"/>
  <c r="C343" i="94"/>
  <c r="D343" i="94"/>
  <c r="E343" i="94"/>
  <c r="F343" i="94"/>
  <c r="G343" i="94"/>
  <c r="H343" i="94"/>
  <c r="I343" i="94"/>
  <c r="J343" i="94"/>
  <c r="R343" i="94" s="1"/>
  <c r="K343" i="94"/>
  <c r="L343" i="94"/>
  <c r="M343" i="94"/>
  <c r="N343" i="94"/>
  <c r="O343" i="94"/>
  <c r="P343" i="94"/>
  <c r="Q343" i="94"/>
  <c r="T343" i="94"/>
  <c r="AN343" i="94"/>
  <c r="B344" i="94"/>
  <c r="C344" i="94"/>
  <c r="D344" i="94"/>
  <c r="E344" i="94"/>
  <c r="F344" i="94"/>
  <c r="G344" i="94"/>
  <c r="H344" i="94"/>
  <c r="I344" i="94"/>
  <c r="J344" i="94"/>
  <c r="R344" i="94" s="1"/>
  <c r="K344" i="94"/>
  <c r="L344" i="94"/>
  <c r="M344" i="94"/>
  <c r="N344" i="94"/>
  <c r="O344" i="94"/>
  <c r="P344" i="94"/>
  <c r="Q344" i="94"/>
  <c r="AN344" i="94"/>
  <c r="B345" i="94"/>
  <c r="C345" i="94"/>
  <c r="D345" i="94"/>
  <c r="E345" i="94"/>
  <c r="F345" i="94"/>
  <c r="G345" i="94"/>
  <c r="H345" i="94"/>
  <c r="I345" i="94"/>
  <c r="J345" i="94"/>
  <c r="K345" i="94"/>
  <c r="L345" i="94"/>
  <c r="M345" i="94"/>
  <c r="N345" i="94"/>
  <c r="W345" i="94" s="1"/>
  <c r="O345" i="94"/>
  <c r="P345" i="94"/>
  <c r="Q345" i="94"/>
  <c r="AN345" i="94"/>
  <c r="B346" i="94"/>
  <c r="C346" i="94"/>
  <c r="D346" i="94"/>
  <c r="E346" i="94"/>
  <c r="F346" i="94"/>
  <c r="G346" i="94"/>
  <c r="H346" i="94"/>
  <c r="I346" i="94"/>
  <c r="J346" i="94"/>
  <c r="K346" i="94"/>
  <c r="L346" i="94"/>
  <c r="M346" i="94"/>
  <c r="N346" i="94"/>
  <c r="O346" i="94"/>
  <c r="P346" i="94"/>
  <c r="Q346" i="94"/>
  <c r="AN346" i="94"/>
  <c r="B347" i="94"/>
  <c r="S347" i="94" s="1"/>
  <c r="C347" i="94"/>
  <c r="D347" i="94"/>
  <c r="E347" i="94"/>
  <c r="F347" i="94"/>
  <c r="G347" i="94"/>
  <c r="H347" i="94"/>
  <c r="I347" i="94"/>
  <c r="J347" i="94"/>
  <c r="R347" i="94" s="1"/>
  <c r="K347" i="94"/>
  <c r="V347" i="94" s="1"/>
  <c r="L347" i="94"/>
  <c r="M347" i="94"/>
  <c r="N347" i="94"/>
  <c r="O347" i="94"/>
  <c r="P347" i="94"/>
  <c r="Q347" i="94"/>
  <c r="W347" i="94"/>
  <c r="AN347" i="94"/>
  <c r="B348" i="94"/>
  <c r="C348" i="94"/>
  <c r="D348" i="94"/>
  <c r="E348" i="94"/>
  <c r="F348" i="94"/>
  <c r="G348" i="94"/>
  <c r="H348" i="94"/>
  <c r="I348" i="94"/>
  <c r="J348" i="94"/>
  <c r="K348" i="94"/>
  <c r="L348" i="94"/>
  <c r="M348" i="94"/>
  <c r="N348" i="94"/>
  <c r="O348" i="94"/>
  <c r="P348" i="94"/>
  <c r="Q348" i="94"/>
  <c r="R348" i="94" s="1"/>
  <c r="AN348" i="94"/>
  <c r="B349" i="94"/>
  <c r="C349" i="94"/>
  <c r="D349" i="94"/>
  <c r="E349" i="94"/>
  <c r="S349" i="94" s="1"/>
  <c r="F349" i="94"/>
  <c r="G349" i="94"/>
  <c r="H349" i="94"/>
  <c r="I349" i="94"/>
  <c r="J349" i="94"/>
  <c r="K349" i="94"/>
  <c r="L349" i="94"/>
  <c r="M349" i="94"/>
  <c r="V349" i="94" s="1"/>
  <c r="N349" i="94"/>
  <c r="O349" i="94"/>
  <c r="P349" i="94"/>
  <c r="Q349" i="94"/>
  <c r="R349" i="94" s="1"/>
  <c r="AN349" i="94"/>
  <c r="B350" i="94"/>
  <c r="C350" i="94"/>
  <c r="D350" i="94"/>
  <c r="E350" i="94"/>
  <c r="F350" i="94"/>
  <c r="G350" i="94"/>
  <c r="H350" i="94"/>
  <c r="I350" i="94"/>
  <c r="J350" i="94"/>
  <c r="R350" i="94" s="1"/>
  <c r="K350" i="94"/>
  <c r="L350" i="94"/>
  <c r="M350" i="94"/>
  <c r="V350" i="94" s="1"/>
  <c r="N350" i="94"/>
  <c r="O350" i="94"/>
  <c r="P350" i="94"/>
  <c r="Q350" i="94"/>
  <c r="AN350" i="94"/>
  <c r="B351" i="94"/>
  <c r="C351" i="94"/>
  <c r="D351" i="94"/>
  <c r="E351" i="94"/>
  <c r="F351" i="94"/>
  <c r="G351" i="94"/>
  <c r="H351" i="94"/>
  <c r="I351" i="94"/>
  <c r="J351" i="94"/>
  <c r="K351" i="94"/>
  <c r="L351" i="94"/>
  <c r="V351" i="94" s="1"/>
  <c r="M351" i="94"/>
  <c r="N351" i="94"/>
  <c r="O351" i="94"/>
  <c r="P351" i="94"/>
  <c r="Q351" i="94"/>
  <c r="AN351" i="94"/>
  <c r="B352" i="94"/>
  <c r="C352" i="94"/>
  <c r="D352" i="94"/>
  <c r="E352" i="94"/>
  <c r="F352" i="94"/>
  <c r="G352" i="94"/>
  <c r="H352" i="94"/>
  <c r="I352" i="94"/>
  <c r="J352" i="94"/>
  <c r="R352" i="94" s="1"/>
  <c r="K352" i="94"/>
  <c r="L352" i="94"/>
  <c r="M352" i="94"/>
  <c r="N352" i="94"/>
  <c r="O352" i="94"/>
  <c r="P352" i="94"/>
  <c r="Q352" i="94"/>
  <c r="W352" i="94"/>
  <c r="AN352" i="94"/>
  <c r="B353" i="94"/>
  <c r="C353" i="94"/>
  <c r="D353" i="94"/>
  <c r="E353" i="94"/>
  <c r="F353" i="94"/>
  <c r="G353" i="94"/>
  <c r="H353" i="94"/>
  <c r="I353" i="94"/>
  <c r="J353" i="94"/>
  <c r="K353" i="94"/>
  <c r="L353" i="94"/>
  <c r="M353" i="94"/>
  <c r="N353" i="94"/>
  <c r="O353" i="94"/>
  <c r="P353" i="94"/>
  <c r="Q353" i="94"/>
  <c r="S353" i="94"/>
  <c r="Y353" i="94" s="1"/>
  <c r="T353" i="94"/>
  <c r="X353" i="94" s="1"/>
  <c r="V353" i="94"/>
  <c r="AN353" i="94"/>
  <c r="B354" i="94"/>
  <c r="C354" i="94"/>
  <c r="D354" i="94"/>
  <c r="E354" i="94"/>
  <c r="F354" i="94"/>
  <c r="G354" i="94"/>
  <c r="H354" i="94"/>
  <c r="I354" i="94"/>
  <c r="J354" i="94"/>
  <c r="K354" i="94"/>
  <c r="L354" i="94"/>
  <c r="V354" i="94" s="1"/>
  <c r="M354" i="94"/>
  <c r="N354" i="94"/>
  <c r="W354" i="94" s="1"/>
  <c r="O354" i="94"/>
  <c r="P354" i="94"/>
  <c r="Q354" i="94"/>
  <c r="R354" i="94"/>
  <c r="AN354" i="94"/>
  <c r="B355" i="94"/>
  <c r="C355" i="94"/>
  <c r="D355" i="94"/>
  <c r="E355" i="94"/>
  <c r="F355" i="94"/>
  <c r="G355" i="94"/>
  <c r="H355" i="94"/>
  <c r="I355" i="94"/>
  <c r="S355" i="94" s="1"/>
  <c r="J355" i="94"/>
  <c r="K355" i="94"/>
  <c r="L355" i="94"/>
  <c r="M355" i="94"/>
  <c r="N355" i="94"/>
  <c r="O355" i="94"/>
  <c r="P355" i="94"/>
  <c r="Q355" i="94"/>
  <c r="AN355" i="94"/>
  <c r="B356" i="94"/>
  <c r="C356" i="94"/>
  <c r="D356" i="94"/>
  <c r="E356" i="94"/>
  <c r="F356" i="94"/>
  <c r="G356" i="94"/>
  <c r="H356" i="94"/>
  <c r="I356" i="94"/>
  <c r="J356" i="94"/>
  <c r="K356" i="94"/>
  <c r="L356" i="94"/>
  <c r="M356" i="94"/>
  <c r="N356" i="94"/>
  <c r="O356" i="94"/>
  <c r="P356" i="94"/>
  <c r="Q356" i="94"/>
  <c r="R356" i="94" s="1"/>
  <c r="AN356" i="94"/>
  <c r="B357" i="94"/>
  <c r="C357" i="94"/>
  <c r="D357" i="94"/>
  <c r="E357" i="94"/>
  <c r="F357" i="94"/>
  <c r="G357" i="94"/>
  <c r="H357" i="94"/>
  <c r="I357" i="94"/>
  <c r="J357" i="94"/>
  <c r="K357" i="94"/>
  <c r="L357" i="94"/>
  <c r="M357" i="94"/>
  <c r="N357" i="94"/>
  <c r="O357" i="94"/>
  <c r="P357" i="94"/>
  <c r="Q357" i="94"/>
  <c r="AN357" i="94"/>
  <c r="B358" i="94"/>
  <c r="C358" i="94"/>
  <c r="D358" i="94"/>
  <c r="E358" i="94"/>
  <c r="F358" i="94"/>
  <c r="G358" i="94"/>
  <c r="H358" i="94"/>
  <c r="I358" i="94"/>
  <c r="J358" i="94"/>
  <c r="K358" i="94"/>
  <c r="L358" i="94"/>
  <c r="M358" i="94"/>
  <c r="N358" i="94"/>
  <c r="O358" i="94"/>
  <c r="P358" i="94"/>
  <c r="Q358" i="94"/>
  <c r="AN358" i="94"/>
  <c r="B359" i="94"/>
  <c r="C359" i="94"/>
  <c r="D359" i="94"/>
  <c r="E359" i="94"/>
  <c r="F359" i="94"/>
  <c r="G359" i="94"/>
  <c r="H359" i="94"/>
  <c r="I359" i="94"/>
  <c r="J359" i="94"/>
  <c r="K359" i="94"/>
  <c r="V359" i="94" s="1"/>
  <c r="L359" i="94"/>
  <c r="M359" i="94"/>
  <c r="N359" i="94"/>
  <c r="W359" i="94" s="1"/>
  <c r="O359" i="94"/>
  <c r="P359" i="94"/>
  <c r="Q359" i="94"/>
  <c r="R359" i="94"/>
  <c r="T359" i="94"/>
  <c r="X359" i="94" s="1"/>
  <c r="AN359" i="94"/>
  <c r="B360" i="94"/>
  <c r="C360" i="94"/>
  <c r="D360" i="94"/>
  <c r="E360" i="94"/>
  <c r="F360" i="94"/>
  <c r="G360" i="94"/>
  <c r="H360" i="94"/>
  <c r="I360" i="94"/>
  <c r="J360" i="94"/>
  <c r="K360" i="94"/>
  <c r="L360" i="94"/>
  <c r="V360" i="94" s="1"/>
  <c r="M360" i="94"/>
  <c r="N360" i="94"/>
  <c r="O360" i="94"/>
  <c r="P360" i="94"/>
  <c r="Q360" i="94"/>
  <c r="R360" i="94"/>
  <c r="T360" i="94"/>
  <c r="AN360" i="94"/>
  <c r="B361" i="94"/>
  <c r="C361" i="94"/>
  <c r="D361" i="94"/>
  <c r="E361" i="94"/>
  <c r="F361" i="94"/>
  <c r="G361" i="94"/>
  <c r="H361" i="94"/>
  <c r="I361" i="94"/>
  <c r="J361" i="94"/>
  <c r="K361" i="94"/>
  <c r="V361" i="94" s="1"/>
  <c r="L361" i="94"/>
  <c r="M361" i="94"/>
  <c r="N361" i="94"/>
  <c r="O361" i="94"/>
  <c r="P361" i="94"/>
  <c r="W361" i="94" s="1"/>
  <c r="Q361" i="94"/>
  <c r="AN361" i="94"/>
  <c r="B362" i="94"/>
  <c r="C362" i="94"/>
  <c r="D362" i="94"/>
  <c r="E362" i="94"/>
  <c r="F362" i="94"/>
  <c r="G362" i="94"/>
  <c r="H362" i="94"/>
  <c r="I362" i="94"/>
  <c r="J362" i="94"/>
  <c r="K362" i="94"/>
  <c r="L362" i="94"/>
  <c r="M362" i="94"/>
  <c r="N362" i="94"/>
  <c r="O362" i="94"/>
  <c r="P362" i="94"/>
  <c r="Q362" i="94"/>
  <c r="AN362" i="94"/>
  <c r="B363" i="94"/>
  <c r="C363" i="94"/>
  <c r="D363" i="94"/>
  <c r="E363" i="94"/>
  <c r="F363" i="94"/>
  <c r="G363" i="94"/>
  <c r="H363" i="94"/>
  <c r="I363" i="94"/>
  <c r="J363" i="94"/>
  <c r="R363" i="94" s="1"/>
  <c r="K363" i="94"/>
  <c r="L363" i="94"/>
  <c r="M363" i="94"/>
  <c r="V363" i="94" s="1"/>
  <c r="N363" i="94"/>
  <c r="O363" i="94"/>
  <c r="P363" i="94"/>
  <c r="Q363" i="94"/>
  <c r="AN363" i="94"/>
  <c r="B364" i="94"/>
  <c r="C364" i="94"/>
  <c r="D364" i="94"/>
  <c r="E364" i="94"/>
  <c r="F364" i="94"/>
  <c r="G364" i="94"/>
  <c r="H364" i="94"/>
  <c r="I364" i="94"/>
  <c r="J364" i="94"/>
  <c r="K364" i="94"/>
  <c r="L364" i="94"/>
  <c r="M364" i="94"/>
  <c r="V364" i="94" s="1"/>
  <c r="N364" i="94"/>
  <c r="O364" i="94"/>
  <c r="P364" i="94"/>
  <c r="Q364" i="94"/>
  <c r="AN364" i="94"/>
  <c r="B365" i="94"/>
  <c r="C365" i="94"/>
  <c r="D365" i="94"/>
  <c r="E365" i="94"/>
  <c r="F365" i="94"/>
  <c r="G365" i="94"/>
  <c r="H365" i="94"/>
  <c r="I365" i="94"/>
  <c r="J365" i="94"/>
  <c r="K365" i="94"/>
  <c r="L365" i="94"/>
  <c r="V365" i="94" s="1"/>
  <c r="M365" i="94"/>
  <c r="N365" i="94"/>
  <c r="O365" i="94"/>
  <c r="P365" i="94"/>
  <c r="Q365" i="94"/>
  <c r="AN365" i="94"/>
  <c r="B366" i="94"/>
  <c r="C366" i="94"/>
  <c r="D366" i="94"/>
  <c r="E366" i="94"/>
  <c r="S366" i="94" s="1"/>
  <c r="F366" i="94"/>
  <c r="G366" i="94"/>
  <c r="H366" i="94"/>
  <c r="I366" i="94"/>
  <c r="J366" i="94"/>
  <c r="K366" i="94"/>
  <c r="L366" i="94"/>
  <c r="M366" i="94"/>
  <c r="N366" i="94"/>
  <c r="O366" i="94"/>
  <c r="P366" i="94"/>
  <c r="Q366" i="94"/>
  <c r="R366" i="94"/>
  <c r="AN366" i="94"/>
  <c r="B367" i="94"/>
  <c r="S367" i="94" s="1"/>
  <c r="C367" i="94"/>
  <c r="D367" i="94"/>
  <c r="E367" i="94"/>
  <c r="F367" i="94"/>
  <c r="G367" i="94"/>
  <c r="H367" i="94"/>
  <c r="I367" i="94"/>
  <c r="J367" i="94"/>
  <c r="K367" i="94"/>
  <c r="L367" i="94"/>
  <c r="M367" i="94"/>
  <c r="V367" i="94" s="1"/>
  <c r="N367" i="94"/>
  <c r="O367" i="94"/>
  <c r="P367" i="94"/>
  <c r="W367" i="94" s="1"/>
  <c r="Q367" i="94"/>
  <c r="R367" i="94"/>
  <c r="AN367" i="94"/>
  <c r="B368" i="94"/>
  <c r="C368" i="94"/>
  <c r="D368" i="94"/>
  <c r="E368" i="94"/>
  <c r="F368" i="94"/>
  <c r="G368" i="94"/>
  <c r="H368" i="94"/>
  <c r="I368" i="94"/>
  <c r="J368" i="94"/>
  <c r="R368" i="94" s="1"/>
  <c r="K368" i="94"/>
  <c r="L368" i="94"/>
  <c r="M368" i="94"/>
  <c r="N368" i="94"/>
  <c r="O368" i="94"/>
  <c r="P368" i="94"/>
  <c r="Q368" i="94"/>
  <c r="AN368" i="94"/>
  <c r="B369" i="94"/>
  <c r="C369" i="94"/>
  <c r="D369" i="94"/>
  <c r="E369" i="94"/>
  <c r="F369" i="94"/>
  <c r="G369" i="94"/>
  <c r="H369" i="94"/>
  <c r="I369" i="94"/>
  <c r="J369" i="94"/>
  <c r="K369" i="94"/>
  <c r="L369" i="94"/>
  <c r="V369" i="94" s="1"/>
  <c r="M369" i="94"/>
  <c r="N369" i="94"/>
  <c r="O369" i="94"/>
  <c r="P369" i="94"/>
  <c r="Q369" i="94"/>
  <c r="S369" i="94"/>
  <c r="AN369" i="94"/>
  <c r="B370" i="94"/>
  <c r="C370" i="94"/>
  <c r="D370" i="94"/>
  <c r="E370" i="94"/>
  <c r="F370" i="94"/>
  <c r="G370" i="94"/>
  <c r="H370" i="94"/>
  <c r="I370" i="94"/>
  <c r="J370" i="94"/>
  <c r="K370" i="94"/>
  <c r="L370" i="94"/>
  <c r="M370" i="94"/>
  <c r="N370" i="94"/>
  <c r="O370" i="94"/>
  <c r="W370" i="94" s="1"/>
  <c r="P370" i="94"/>
  <c r="Q370" i="94"/>
  <c r="R370" i="94" s="1"/>
  <c r="AN370" i="94"/>
  <c r="B371" i="94"/>
  <c r="C371" i="94"/>
  <c r="D371" i="94"/>
  <c r="E371" i="94"/>
  <c r="T371" i="94" s="1"/>
  <c r="X371" i="94" s="1"/>
  <c r="F371" i="94"/>
  <c r="G371" i="94"/>
  <c r="H371" i="94"/>
  <c r="I371" i="94"/>
  <c r="J371" i="94"/>
  <c r="K371" i="94"/>
  <c r="L371" i="94"/>
  <c r="M371" i="94"/>
  <c r="N371" i="94"/>
  <c r="O371" i="94"/>
  <c r="P371" i="94"/>
  <c r="Q371" i="94"/>
  <c r="R371" i="94"/>
  <c r="AN371" i="94"/>
  <c r="B372" i="94"/>
  <c r="C372" i="94"/>
  <c r="D372" i="94"/>
  <c r="E372" i="94"/>
  <c r="S372" i="94" s="1"/>
  <c r="F372" i="94"/>
  <c r="G372" i="94"/>
  <c r="H372" i="94"/>
  <c r="I372" i="94"/>
  <c r="J372" i="94"/>
  <c r="K372" i="94"/>
  <c r="L372" i="94"/>
  <c r="M372" i="94"/>
  <c r="N372" i="94"/>
  <c r="O372" i="94"/>
  <c r="P372" i="94"/>
  <c r="Q372" i="94"/>
  <c r="R372" i="94"/>
  <c r="V372" i="94"/>
  <c r="AN372" i="94"/>
  <c r="B373" i="94"/>
  <c r="C373" i="94"/>
  <c r="D373" i="94"/>
  <c r="E373" i="94"/>
  <c r="F373" i="94"/>
  <c r="G373" i="94"/>
  <c r="H373" i="94"/>
  <c r="I373" i="94"/>
  <c r="J373" i="94"/>
  <c r="K373" i="94"/>
  <c r="L373" i="94"/>
  <c r="M373" i="94"/>
  <c r="N373" i="94"/>
  <c r="O373" i="94"/>
  <c r="P373" i="94"/>
  <c r="Q373" i="94"/>
  <c r="AN373" i="94"/>
  <c r="B374" i="94"/>
  <c r="C374" i="94"/>
  <c r="D374" i="94"/>
  <c r="E374" i="94"/>
  <c r="F374" i="94"/>
  <c r="G374" i="94"/>
  <c r="H374" i="94"/>
  <c r="I374" i="94"/>
  <c r="J374" i="94"/>
  <c r="R374" i="94" s="1"/>
  <c r="K374" i="94"/>
  <c r="L374" i="94"/>
  <c r="M374" i="94"/>
  <c r="N374" i="94"/>
  <c r="O374" i="94"/>
  <c r="P374" i="94"/>
  <c r="Q374" i="94"/>
  <c r="V374" i="94"/>
  <c r="AN374" i="94"/>
  <c r="B375" i="94"/>
  <c r="C375" i="94"/>
  <c r="D375" i="94"/>
  <c r="E375" i="94"/>
  <c r="S375" i="94" s="1"/>
  <c r="F375" i="94"/>
  <c r="G375" i="94"/>
  <c r="H375" i="94"/>
  <c r="I375" i="94"/>
  <c r="J375" i="94"/>
  <c r="R375" i="94" s="1"/>
  <c r="K375" i="94"/>
  <c r="L375" i="94"/>
  <c r="M375" i="94"/>
  <c r="N375" i="94"/>
  <c r="O375" i="94"/>
  <c r="P375" i="94"/>
  <c r="W375" i="94" s="1"/>
  <c r="Q375" i="94"/>
  <c r="AN375" i="94"/>
  <c r="B376" i="94"/>
  <c r="C376" i="94"/>
  <c r="D376" i="94"/>
  <c r="E376" i="94"/>
  <c r="F376" i="94"/>
  <c r="G376" i="94"/>
  <c r="H376" i="94"/>
  <c r="I376" i="94"/>
  <c r="S376" i="94" s="1"/>
  <c r="J376" i="94"/>
  <c r="K376" i="94"/>
  <c r="L376" i="94"/>
  <c r="V376" i="94" s="1"/>
  <c r="M376" i="94"/>
  <c r="N376" i="94"/>
  <c r="O376" i="94"/>
  <c r="P376" i="94"/>
  <c r="Q376" i="94"/>
  <c r="R376" i="94" s="1"/>
  <c r="AN376" i="94"/>
  <c r="B377" i="94"/>
  <c r="C377" i="94"/>
  <c r="D377" i="94"/>
  <c r="E377" i="94"/>
  <c r="F377" i="94"/>
  <c r="G377" i="94"/>
  <c r="H377" i="94"/>
  <c r="I377" i="94"/>
  <c r="S377" i="94" s="1"/>
  <c r="J377" i="94"/>
  <c r="K377" i="94"/>
  <c r="V377" i="94" s="1"/>
  <c r="L377" i="94"/>
  <c r="M377" i="94"/>
  <c r="N377" i="94"/>
  <c r="W377" i="94" s="1"/>
  <c r="O377" i="94"/>
  <c r="P377" i="94"/>
  <c r="Q377" i="94"/>
  <c r="AN377" i="94"/>
  <c r="B378" i="94"/>
  <c r="S378" i="94" s="1"/>
  <c r="C378" i="94"/>
  <c r="D378" i="94"/>
  <c r="E378" i="94"/>
  <c r="F378" i="94"/>
  <c r="G378" i="94"/>
  <c r="H378" i="94"/>
  <c r="I378" i="94"/>
  <c r="J378" i="94"/>
  <c r="K378" i="94"/>
  <c r="V378" i="94" s="1"/>
  <c r="L378" i="94"/>
  <c r="M378" i="94"/>
  <c r="N378" i="94"/>
  <c r="O378" i="94"/>
  <c r="P378" i="94"/>
  <c r="Q378" i="94"/>
  <c r="R378" i="94"/>
  <c r="AN378" i="94"/>
  <c r="B379" i="94"/>
  <c r="C379" i="94"/>
  <c r="D379" i="94"/>
  <c r="E379" i="94"/>
  <c r="F379" i="94"/>
  <c r="G379" i="94"/>
  <c r="H379" i="94"/>
  <c r="I379" i="94"/>
  <c r="S379" i="94" s="1"/>
  <c r="J379" i="94"/>
  <c r="K379" i="94"/>
  <c r="L379" i="94"/>
  <c r="M379" i="94"/>
  <c r="N379" i="94"/>
  <c r="O379" i="94"/>
  <c r="P379" i="94"/>
  <c r="Q379" i="94"/>
  <c r="R379" i="94" s="1"/>
  <c r="AN379" i="94"/>
  <c r="B380" i="94"/>
  <c r="C380" i="94"/>
  <c r="D380" i="94"/>
  <c r="E380" i="94"/>
  <c r="T380" i="94" s="1"/>
  <c r="F380" i="94"/>
  <c r="G380" i="94"/>
  <c r="H380" i="94"/>
  <c r="I380" i="94"/>
  <c r="J380" i="94"/>
  <c r="K380" i="94"/>
  <c r="L380" i="94"/>
  <c r="M380" i="94"/>
  <c r="V380" i="94" s="1"/>
  <c r="N380" i="94"/>
  <c r="O380" i="94"/>
  <c r="P380" i="94"/>
  <c r="Q380" i="94"/>
  <c r="R380" i="94"/>
  <c r="AN380" i="94"/>
  <c r="B381" i="94"/>
  <c r="C381" i="94"/>
  <c r="D381" i="94"/>
  <c r="E381" i="94"/>
  <c r="F381" i="94"/>
  <c r="G381" i="94"/>
  <c r="H381" i="94"/>
  <c r="I381" i="94"/>
  <c r="J381" i="94"/>
  <c r="K381" i="94"/>
  <c r="L381" i="94"/>
  <c r="M381" i="94"/>
  <c r="N381" i="94"/>
  <c r="O381" i="94"/>
  <c r="P381" i="94"/>
  <c r="Q381" i="94"/>
  <c r="AN381" i="94"/>
  <c r="B382" i="94"/>
  <c r="C382" i="94"/>
  <c r="D382" i="94"/>
  <c r="E382" i="94"/>
  <c r="F382" i="94"/>
  <c r="G382" i="94"/>
  <c r="H382" i="94"/>
  <c r="I382" i="94"/>
  <c r="J382" i="94"/>
  <c r="R382" i="94" s="1"/>
  <c r="K382" i="94"/>
  <c r="V382" i="94" s="1"/>
  <c r="L382" i="94"/>
  <c r="M382" i="94"/>
  <c r="N382" i="94"/>
  <c r="O382" i="94"/>
  <c r="P382" i="94"/>
  <c r="Q382" i="94"/>
  <c r="AN382" i="94"/>
  <c r="B383" i="94"/>
  <c r="C383" i="94"/>
  <c r="D383" i="94"/>
  <c r="E383" i="94"/>
  <c r="F383" i="94"/>
  <c r="G383" i="94"/>
  <c r="H383" i="94"/>
  <c r="I383" i="94"/>
  <c r="J383" i="94"/>
  <c r="K383" i="94"/>
  <c r="L383" i="94"/>
  <c r="M383" i="94"/>
  <c r="N383" i="94"/>
  <c r="O383" i="94"/>
  <c r="P383" i="94"/>
  <c r="W383" i="94" s="1"/>
  <c r="Q383" i="94"/>
  <c r="R383" i="94"/>
  <c r="AN383" i="94"/>
  <c r="B384" i="94"/>
  <c r="C384" i="94"/>
  <c r="D384" i="94"/>
  <c r="E384" i="94"/>
  <c r="F384" i="94"/>
  <c r="G384" i="94"/>
  <c r="H384" i="94"/>
  <c r="I384" i="94"/>
  <c r="J384" i="94"/>
  <c r="K384" i="94"/>
  <c r="L384" i="94"/>
  <c r="V384" i="94" s="1"/>
  <c r="M384" i="94"/>
  <c r="N384" i="94"/>
  <c r="O384" i="94"/>
  <c r="P384" i="94"/>
  <c r="Q384" i="94"/>
  <c r="AN384" i="94"/>
  <c r="B385" i="94"/>
  <c r="C385" i="94"/>
  <c r="D385" i="94"/>
  <c r="E385" i="94"/>
  <c r="T385" i="94" s="1"/>
  <c r="F385" i="94"/>
  <c r="G385" i="94"/>
  <c r="H385" i="94"/>
  <c r="I385" i="94"/>
  <c r="J385" i="94"/>
  <c r="K385" i="94"/>
  <c r="L385" i="94"/>
  <c r="M385" i="94"/>
  <c r="V385" i="94" s="1"/>
  <c r="N385" i="94"/>
  <c r="O385" i="94"/>
  <c r="P385" i="94"/>
  <c r="Q385" i="94"/>
  <c r="AN385" i="94"/>
  <c r="B386" i="94"/>
  <c r="C386" i="94"/>
  <c r="D386" i="94"/>
  <c r="E386" i="94"/>
  <c r="F386" i="94"/>
  <c r="G386" i="94"/>
  <c r="H386" i="94"/>
  <c r="I386" i="94"/>
  <c r="J386" i="94"/>
  <c r="K386" i="94"/>
  <c r="L386" i="94"/>
  <c r="M386" i="94"/>
  <c r="N386" i="94"/>
  <c r="O386" i="94"/>
  <c r="P386" i="94"/>
  <c r="Q386" i="94"/>
  <c r="R386" i="94" s="1"/>
  <c r="AN386" i="94"/>
  <c r="B387" i="94"/>
  <c r="C387" i="94"/>
  <c r="D387" i="94"/>
  <c r="E387" i="94"/>
  <c r="F387" i="94"/>
  <c r="G387" i="94"/>
  <c r="H387" i="94"/>
  <c r="I387" i="94"/>
  <c r="J387" i="94"/>
  <c r="K387" i="94"/>
  <c r="L387" i="94"/>
  <c r="M387" i="94"/>
  <c r="N387" i="94"/>
  <c r="W387" i="94" s="1"/>
  <c r="O387" i="94"/>
  <c r="P387" i="94"/>
  <c r="Q387" i="94"/>
  <c r="AN387" i="94"/>
  <c r="B388" i="94"/>
  <c r="C388" i="94"/>
  <c r="D388" i="94"/>
  <c r="E388" i="94"/>
  <c r="F388" i="94"/>
  <c r="G388" i="94"/>
  <c r="H388" i="94"/>
  <c r="I388" i="94"/>
  <c r="J388" i="94"/>
  <c r="R388" i="94" s="1"/>
  <c r="K388" i="94"/>
  <c r="L388" i="94"/>
  <c r="V388" i="94" s="1"/>
  <c r="M388" i="94"/>
  <c r="N388" i="94"/>
  <c r="O388" i="94"/>
  <c r="P388" i="94"/>
  <c r="Q388" i="94"/>
  <c r="S388" i="94"/>
  <c r="AN388" i="94"/>
  <c r="B389" i="94"/>
  <c r="C389" i="94"/>
  <c r="D389" i="94"/>
  <c r="E389" i="94"/>
  <c r="F389" i="94"/>
  <c r="G389" i="94"/>
  <c r="H389" i="94"/>
  <c r="I389" i="94"/>
  <c r="S389" i="94" s="1"/>
  <c r="J389" i="94"/>
  <c r="K389" i="94"/>
  <c r="L389" i="94"/>
  <c r="V389" i="94" s="1"/>
  <c r="M389" i="94"/>
  <c r="N389" i="94"/>
  <c r="O389" i="94"/>
  <c r="P389" i="94"/>
  <c r="Q389" i="94"/>
  <c r="R389" i="94" s="1"/>
  <c r="AN389" i="94"/>
  <c r="B390" i="94"/>
  <c r="C390" i="94"/>
  <c r="D390" i="94"/>
  <c r="E390" i="94"/>
  <c r="F390" i="94"/>
  <c r="G390" i="94"/>
  <c r="H390" i="94"/>
  <c r="I390" i="94"/>
  <c r="J390" i="94"/>
  <c r="K390" i="94"/>
  <c r="L390" i="94"/>
  <c r="M390" i="94"/>
  <c r="N390" i="94"/>
  <c r="O390" i="94"/>
  <c r="P390" i="94"/>
  <c r="W390" i="94" s="1"/>
  <c r="Q390" i="94"/>
  <c r="R390" i="94" s="1"/>
  <c r="AN390" i="94"/>
  <c r="B391" i="94"/>
  <c r="C391" i="94"/>
  <c r="D391" i="94"/>
  <c r="E391" i="94"/>
  <c r="F391" i="94"/>
  <c r="G391" i="94"/>
  <c r="H391" i="94"/>
  <c r="I391" i="94"/>
  <c r="J391" i="94"/>
  <c r="K391" i="94"/>
  <c r="V391" i="94" s="1"/>
  <c r="L391" i="94"/>
  <c r="M391" i="94"/>
  <c r="N391" i="94"/>
  <c r="W391" i="94" s="1"/>
  <c r="O391" i="94"/>
  <c r="P391" i="94"/>
  <c r="Q391" i="94"/>
  <c r="R391" i="94" s="1"/>
  <c r="T391" i="94"/>
  <c r="AN391" i="94"/>
  <c r="B392" i="94"/>
  <c r="C392" i="94"/>
  <c r="D392" i="94"/>
  <c r="E392" i="94"/>
  <c r="F392" i="94"/>
  <c r="G392" i="94"/>
  <c r="H392" i="94"/>
  <c r="I392" i="94"/>
  <c r="S392" i="94" s="1"/>
  <c r="J392" i="94"/>
  <c r="K392" i="94"/>
  <c r="L392" i="94"/>
  <c r="M392" i="94"/>
  <c r="N392" i="94"/>
  <c r="W392" i="94" s="1"/>
  <c r="O392" i="94"/>
  <c r="P392" i="94"/>
  <c r="Q392" i="94"/>
  <c r="AN392" i="94"/>
  <c r="B393" i="94"/>
  <c r="C393" i="94"/>
  <c r="D393" i="94"/>
  <c r="E393" i="94"/>
  <c r="F393" i="94"/>
  <c r="G393" i="94"/>
  <c r="H393" i="94"/>
  <c r="I393" i="94"/>
  <c r="J393" i="94"/>
  <c r="K393" i="94"/>
  <c r="L393" i="94"/>
  <c r="M393" i="94"/>
  <c r="N393" i="94"/>
  <c r="O393" i="94"/>
  <c r="W393" i="94" s="1"/>
  <c r="P393" i="94"/>
  <c r="Q393" i="94"/>
  <c r="R393" i="94" s="1"/>
  <c r="AN393" i="94"/>
  <c r="B394" i="94"/>
  <c r="C394" i="94"/>
  <c r="D394" i="94"/>
  <c r="E394" i="94"/>
  <c r="F394" i="94"/>
  <c r="G394" i="94"/>
  <c r="H394" i="94"/>
  <c r="I394" i="94"/>
  <c r="J394" i="94"/>
  <c r="K394" i="94"/>
  <c r="L394" i="94"/>
  <c r="M394" i="94"/>
  <c r="N394" i="94"/>
  <c r="O394" i="94"/>
  <c r="P394" i="94"/>
  <c r="Q394" i="94"/>
  <c r="AN394" i="94"/>
  <c r="B395" i="94"/>
  <c r="C395" i="94"/>
  <c r="D395" i="94"/>
  <c r="E395" i="94"/>
  <c r="F395" i="94"/>
  <c r="G395" i="94"/>
  <c r="H395" i="94"/>
  <c r="I395" i="94"/>
  <c r="J395" i="94"/>
  <c r="K395" i="94"/>
  <c r="L395" i="94"/>
  <c r="M395" i="94"/>
  <c r="N395" i="94"/>
  <c r="O395" i="94"/>
  <c r="W395" i="94" s="1"/>
  <c r="P395" i="94"/>
  <c r="Q395" i="94"/>
  <c r="R395" i="94"/>
  <c r="AN395" i="94"/>
  <c r="B396" i="94"/>
  <c r="C396" i="94"/>
  <c r="D396" i="94"/>
  <c r="E396" i="94"/>
  <c r="F396" i="94"/>
  <c r="G396" i="94"/>
  <c r="H396" i="94"/>
  <c r="I396" i="94"/>
  <c r="J396" i="94"/>
  <c r="K396" i="94"/>
  <c r="L396" i="94"/>
  <c r="M396" i="94"/>
  <c r="N396" i="94"/>
  <c r="O396" i="94"/>
  <c r="P396" i="94"/>
  <c r="Q396" i="94"/>
  <c r="T396" i="94"/>
  <c r="AN396" i="94"/>
  <c r="B397" i="94"/>
  <c r="C397" i="94"/>
  <c r="D397" i="94"/>
  <c r="E397" i="94"/>
  <c r="F397" i="94"/>
  <c r="G397" i="94"/>
  <c r="H397" i="94"/>
  <c r="I397" i="94"/>
  <c r="J397" i="94"/>
  <c r="K397" i="94"/>
  <c r="L397" i="94"/>
  <c r="M397" i="94"/>
  <c r="N397" i="94"/>
  <c r="O397" i="94"/>
  <c r="P397" i="94"/>
  <c r="Q397" i="94"/>
  <c r="AN397" i="94"/>
  <c r="B398" i="94"/>
  <c r="C398" i="94"/>
  <c r="D398" i="94"/>
  <c r="E398" i="94"/>
  <c r="F398" i="94"/>
  <c r="G398" i="94"/>
  <c r="H398" i="94"/>
  <c r="I398" i="94"/>
  <c r="J398" i="94"/>
  <c r="K398" i="94"/>
  <c r="L398" i="94"/>
  <c r="M398" i="94"/>
  <c r="N398" i="94"/>
  <c r="W398" i="94" s="1"/>
  <c r="O398" i="94"/>
  <c r="P398" i="94"/>
  <c r="Q398" i="94"/>
  <c r="R398" i="94" s="1"/>
  <c r="AN398" i="94"/>
  <c r="B399" i="94"/>
  <c r="C399" i="94"/>
  <c r="D399" i="94"/>
  <c r="E399" i="94"/>
  <c r="F399" i="94"/>
  <c r="G399" i="94"/>
  <c r="H399" i="94"/>
  <c r="I399" i="94"/>
  <c r="J399" i="94"/>
  <c r="K399" i="94"/>
  <c r="L399" i="94"/>
  <c r="M399" i="94"/>
  <c r="N399" i="94"/>
  <c r="W399" i="94" s="1"/>
  <c r="O399" i="94"/>
  <c r="P399" i="94"/>
  <c r="Q399" i="94"/>
  <c r="AN399" i="94"/>
  <c r="B400" i="94"/>
  <c r="C400" i="94"/>
  <c r="D400" i="94"/>
  <c r="E400" i="94"/>
  <c r="F400" i="94"/>
  <c r="G400" i="94"/>
  <c r="H400" i="94"/>
  <c r="I400" i="94"/>
  <c r="S400" i="94" s="1"/>
  <c r="J400" i="94"/>
  <c r="K400" i="94"/>
  <c r="L400" i="94"/>
  <c r="M400" i="94"/>
  <c r="N400" i="94"/>
  <c r="O400" i="94"/>
  <c r="P400" i="94"/>
  <c r="Q400" i="94"/>
  <c r="R400" i="94"/>
  <c r="AN400" i="94"/>
  <c r="B401" i="94"/>
  <c r="C401" i="94"/>
  <c r="D401" i="94"/>
  <c r="E401" i="94"/>
  <c r="F401" i="94"/>
  <c r="G401" i="94"/>
  <c r="H401" i="94"/>
  <c r="I401" i="94"/>
  <c r="J401" i="94"/>
  <c r="K401" i="94"/>
  <c r="L401" i="94"/>
  <c r="M401" i="94"/>
  <c r="N401" i="94"/>
  <c r="O401" i="94"/>
  <c r="P401" i="94"/>
  <c r="Q401" i="94"/>
  <c r="AN401" i="94"/>
  <c r="B402" i="94"/>
  <c r="C402" i="94"/>
  <c r="D402" i="94"/>
  <c r="E402" i="94"/>
  <c r="F402" i="94"/>
  <c r="G402" i="94"/>
  <c r="H402" i="94"/>
  <c r="I402" i="94"/>
  <c r="S402" i="94" s="1"/>
  <c r="J402" i="94"/>
  <c r="K402" i="94"/>
  <c r="L402" i="94"/>
  <c r="M402" i="94"/>
  <c r="N402" i="94"/>
  <c r="O402" i="94"/>
  <c r="P402" i="94"/>
  <c r="Q402" i="94"/>
  <c r="R402" i="94" s="1"/>
  <c r="AN402" i="94"/>
  <c r="B403" i="94"/>
  <c r="C403" i="94"/>
  <c r="D403" i="94"/>
  <c r="E403" i="94"/>
  <c r="T403" i="94" s="1"/>
  <c r="F403" i="94"/>
  <c r="G403" i="94"/>
  <c r="H403" i="94"/>
  <c r="I403" i="94"/>
  <c r="J403" i="94"/>
  <c r="R403" i="94" s="1"/>
  <c r="K403" i="94"/>
  <c r="L403" i="94"/>
  <c r="M403" i="94"/>
  <c r="N403" i="94"/>
  <c r="W403" i="94" s="1"/>
  <c r="O403" i="94"/>
  <c r="P403" i="94"/>
  <c r="Q403" i="94"/>
  <c r="AN403" i="94"/>
  <c r="B404" i="94"/>
  <c r="C404" i="94"/>
  <c r="D404" i="94"/>
  <c r="E404" i="94"/>
  <c r="F404" i="94"/>
  <c r="G404" i="94"/>
  <c r="H404" i="94"/>
  <c r="I404" i="94"/>
  <c r="J404" i="94"/>
  <c r="R404" i="94" s="1"/>
  <c r="K404" i="94"/>
  <c r="V404" i="94" s="1"/>
  <c r="L404" i="94"/>
  <c r="M404" i="94"/>
  <c r="N404" i="94"/>
  <c r="O404" i="94"/>
  <c r="P404" i="94"/>
  <c r="Q404" i="94"/>
  <c r="T404" i="94"/>
  <c r="X404" i="94" s="1"/>
  <c r="AN404" i="94"/>
  <c r="B405" i="94"/>
  <c r="C405" i="94"/>
  <c r="D405" i="94"/>
  <c r="E405" i="94"/>
  <c r="F405" i="94"/>
  <c r="G405" i="94"/>
  <c r="H405" i="94"/>
  <c r="I405" i="94"/>
  <c r="S405" i="94" s="1"/>
  <c r="J405" i="94"/>
  <c r="K405" i="94"/>
  <c r="L405" i="94"/>
  <c r="M405" i="94"/>
  <c r="N405" i="94"/>
  <c r="O405" i="94"/>
  <c r="P405" i="94"/>
  <c r="Q405" i="94"/>
  <c r="AN405" i="94"/>
  <c r="B406" i="94"/>
  <c r="C406" i="94"/>
  <c r="D406" i="94"/>
  <c r="E406" i="94"/>
  <c r="F406" i="94"/>
  <c r="G406" i="94"/>
  <c r="H406" i="94"/>
  <c r="I406" i="94"/>
  <c r="J406" i="94"/>
  <c r="K406" i="94"/>
  <c r="V406" i="94" s="1"/>
  <c r="L406" i="94"/>
  <c r="M406" i="94"/>
  <c r="N406" i="94"/>
  <c r="O406" i="94"/>
  <c r="P406" i="94"/>
  <c r="Q406" i="94"/>
  <c r="AN406" i="94"/>
  <c r="B407" i="94"/>
  <c r="C407" i="94"/>
  <c r="D407" i="94"/>
  <c r="E407" i="94"/>
  <c r="F407" i="94"/>
  <c r="G407" i="94"/>
  <c r="H407" i="94"/>
  <c r="I407" i="94"/>
  <c r="J407" i="94"/>
  <c r="K407" i="94"/>
  <c r="L407" i="94"/>
  <c r="M407" i="94"/>
  <c r="N407" i="94"/>
  <c r="O407" i="94"/>
  <c r="P407" i="94"/>
  <c r="Q407" i="94"/>
  <c r="W407" i="94"/>
  <c r="AN407" i="94"/>
  <c r="B408" i="94"/>
  <c r="C408" i="94"/>
  <c r="D408" i="94"/>
  <c r="E408" i="94"/>
  <c r="F408" i="94"/>
  <c r="G408" i="94"/>
  <c r="H408" i="94"/>
  <c r="I408" i="94"/>
  <c r="J408" i="94"/>
  <c r="R408" i="94" s="1"/>
  <c r="K408" i="94"/>
  <c r="L408" i="94"/>
  <c r="M408" i="94"/>
  <c r="N408" i="94"/>
  <c r="O408" i="94"/>
  <c r="P408" i="94"/>
  <c r="Q408" i="94"/>
  <c r="AN408" i="94"/>
  <c r="B409" i="94"/>
  <c r="C409" i="94"/>
  <c r="D409" i="94"/>
  <c r="E409" i="94"/>
  <c r="F409" i="94"/>
  <c r="G409" i="94"/>
  <c r="H409" i="94"/>
  <c r="I409" i="94"/>
  <c r="S409" i="94" s="1"/>
  <c r="J409" i="94"/>
  <c r="K409" i="94"/>
  <c r="L409" i="94"/>
  <c r="M409" i="94"/>
  <c r="N409" i="94"/>
  <c r="O409" i="94"/>
  <c r="P409" i="94"/>
  <c r="W409" i="94" s="1"/>
  <c r="Q409" i="94"/>
  <c r="AN409" i="94"/>
  <c r="B410" i="94"/>
  <c r="C410" i="94"/>
  <c r="D410" i="94"/>
  <c r="E410" i="94"/>
  <c r="F410" i="94"/>
  <c r="G410" i="94"/>
  <c r="H410" i="94"/>
  <c r="I410" i="94"/>
  <c r="J410" i="94"/>
  <c r="K410" i="94"/>
  <c r="L410" i="94"/>
  <c r="M410" i="94"/>
  <c r="V410" i="94" s="1"/>
  <c r="N410" i="94"/>
  <c r="O410" i="94"/>
  <c r="P410" i="94"/>
  <c r="Q410" i="94"/>
  <c r="R410" i="94"/>
  <c r="AN410" i="94"/>
  <c r="B411" i="94"/>
  <c r="C411" i="94"/>
  <c r="D411" i="94"/>
  <c r="E411" i="94"/>
  <c r="T411" i="94" s="1"/>
  <c r="F411" i="94"/>
  <c r="G411" i="94"/>
  <c r="H411" i="94"/>
  <c r="I411" i="94"/>
  <c r="J411" i="94"/>
  <c r="R411" i="94" s="1"/>
  <c r="K411" i="94"/>
  <c r="L411" i="94"/>
  <c r="M411" i="94"/>
  <c r="N411" i="94"/>
  <c r="O411" i="94"/>
  <c r="P411" i="94"/>
  <c r="Q411" i="94"/>
  <c r="AN411" i="94"/>
  <c r="B412" i="94"/>
  <c r="C412" i="94"/>
  <c r="D412" i="94"/>
  <c r="E412" i="94"/>
  <c r="F412" i="94"/>
  <c r="G412" i="94"/>
  <c r="H412" i="94"/>
  <c r="I412" i="94"/>
  <c r="J412" i="94"/>
  <c r="R412" i="94" s="1"/>
  <c r="K412" i="94"/>
  <c r="L412" i="94"/>
  <c r="M412" i="94"/>
  <c r="N412" i="94"/>
  <c r="O412" i="94"/>
  <c r="P412" i="94"/>
  <c r="Q412" i="94"/>
  <c r="W412" i="94"/>
  <c r="AN412" i="94"/>
  <c r="B413" i="94"/>
  <c r="C413" i="94"/>
  <c r="D413" i="94"/>
  <c r="E413" i="94"/>
  <c r="F413" i="94"/>
  <c r="G413" i="94"/>
  <c r="H413" i="94"/>
  <c r="I413" i="94"/>
  <c r="J413" i="94"/>
  <c r="K413" i="94"/>
  <c r="L413" i="94"/>
  <c r="M413" i="94"/>
  <c r="N413" i="94"/>
  <c r="O413" i="94"/>
  <c r="P413" i="94"/>
  <c r="Q413" i="94"/>
  <c r="R413" i="94" s="1"/>
  <c r="AN413" i="94"/>
  <c r="B414" i="94"/>
  <c r="C414" i="94"/>
  <c r="D414" i="94"/>
  <c r="E414" i="94"/>
  <c r="F414" i="94"/>
  <c r="G414" i="94"/>
  <c r="H414" i="94"/>
  <c r="I414" i="94"/>
  <c r="J414" i="94"/>
  <c r="K414" i="94"/>
  <c r="L414" i="94"/>
  <c r="M414" i="94"/>
  <c r="N414" i="94"/>
  <c r="O414" i="94"/>
  <c r="P414" i="94"/>
  <c r="Q414" i="94"/>
  <c r="R414" i="94"/>
  <c r="AN414" i="94"/>
  <c r="B415" i="94"/>
  <c r="C415" i="94"/>
  <c r="D415" i="94"/>
  <c r="E415" i="94"/>
  <c r="S415" i="94" s="1"/>
  <c r="F415" i="94"/>
  <c r="G415" i="94"/>
  <c r="H415" i="94"/>
  <c r="I415" i="94"/>
  <c r="J415" i="94"/>
  <c r="K415" i="94"/>
  <c r="L415" i="94"/>
  <c r="M415" i="94"/>
  <c r="N415" i="94"/>
  <c r="O415" i="94"/>
  <c r="W415" i="94" s="1"/>
  <c r="P415" i="94"/>
  <c r="Q415" i="94"/>
  <c r="R415" i="94"/>
  <c r="T415" i="94"/>
  <c r="U415" i="94" s="1"/>
  <c r="AN415" i="94"/>
  <c r="B416" i="94"/>
  <c r="C416" i="94"/>
  <c r="D416" i="94"/>
  <c r="E416" i="94"/>
  <c r="F416" i="94"/>
  <c r="G416" i="94"/>
  <c r="H416" i="94"/>
  <c r="I416" i="94"/>
  <c r="S416" i="94" s="1"/>
  <c r="J416" i="94"/>
  <c r="K416" i="94"/>
  <c r="L416" i="94"/>
  <c r="M416" i="94"/>
  <c r="N416" i="94"/>
  <c r="O416" i="94"/>
  <c r="P416" i="94"/>
  <c r="Q416" i="94"/>
  <c r="R416" i="94" s="1"/>
  <c r="AN416" i="94"/>
  <c r="B417" i="94"/>
  <c r="C417" i="94"/>
  <c r="D417" i="94"/>
  <c r="E417" i="94"/>
  <c r="F417" i="94"/>
  <c r="G417" i="94"/>
  <c r="H417" i="94"/>
  <c r="I417" i="94"/>
  <c r="S417" i="94" s="1"/>
  <c r="J417" i="94"/>
  <c r="K417" i="94"/>
  <c r="L417" i="94"/>
  <c r="V417" i="94" s="1"/>
  <c r="M417" i="94"/>
  <c r="N417" i="94"/>
  <c r="W417" i="94" s="1"/>
  <c r="O417" i="94"/>
  <c r="P417" i="94"/>
  <c r="Q417" i="94"/>
  <c r="R417" i="94" s="1"/>
  <c r="AN417" i="94"/>
  <c r="B418" i="94"/>
  <c r="C418" i="94"/>
  <c r="D418" i="94"/>
  <c r="E418" i="94"/>
  <c r="F418" i="94"/>
  <c r="G418" i="94"/>
  <c r="H418" i="94"/>
  <c r="I418" i="94"/>
  <c r="J418" i="94"/>
  <c r="K418" i="94"/>
  <c r="V418" i="94" s="1"/>
  <c r="L418" i="94"/>
  <c r="M418" i="94"/>
  <c r="N418" i="94"/>
  <c r="O418" i="94"/>
  <c r="P418" i="94"/>
  <c r="Q418" i="94"/>
  <c r="R418" i="94"/>
  <c r="AN418" i="94"/>
  <c r="B419" i="94"/>
  <c r="C419" i="94"/>
  <c r="D419" i="94"/>
  <c r="E419" i="94"/>
  <c r="F419" i="94"/>
  <c r="G419" i="94"/>
  <c r="H419" i="94"/>
  <c r="I419" i="94"/>
  <c r="S419" i="94" s="1"/>
  <c r="J419" i="94"/>
  <c r="K419" i="94"/>
  <c r="L419" i="94"/>
  <c r="M419" i="94"/>
  <c r="N419" i="94"/>
  <c r="O419" i="94"/>
  <c r="P419" i="94"/>
  <c r="Q419" i="94"/>
  <c r="AN419" i="94"/>
  <c r="B420" i="94"/>
  <c r="C420" i="94"/>
  <c r="D420" i="94"/>
  <c r="E420" i="94"/>
  <c r="F420" i="94"/>
  <c r="G420" i="94"/>
  <c r="H420" i="94"/>
  <c r="I420" i="94"/>
  <c r="J420" i="94"/>
  <c r="K420" i="94"/>
  <c r="L420" i="94"/>
  <c r="M420" i="94"/>
  <c r="N420" i="94"/>
  <c r="O420" i="94"/>
  <c r="P420" i="94"/>
  <c r="Q420" i="94"/>
  <c r="AN420" i="94"/>
  <c r="B421" i="94"/>
  <c r="C421" i="94"/>
  <c r="D421" i="94"/>
  <c r="E421" i="94"/>
  <c r="F421" i="94"/>
  <c r="G421" i="94"/>
  <c r="H421" i="94"/>
  <c r="I421" i="94"/>
  <c r="J421" i="94"/>
  <c r="K421" i="94"/>
  <c r="L421" i="94"/>
  <c r="M421" i="94"/>
  <c r="V421" i="94" s="1"/>
  <c r="N421" i="94"/>
  <c r="O421" i="94"/>
  <c r="P421" i="94"/>
  <c r="Q421" i="94"/>
  <c r="AN421" i="94"/>
  <c r="B422" i="94"/>
  <c r="C422" i="94"/>
  <c r="D422" i="94"/>
  <c r="E422" i="94"/>
  <c r="S422" i="94" s="1"/>
  <c r="F422" i="94"/>
  <c r="G422" i="94"/>
  <c r="H422" i="94"/>
  <c r="I422" i="94"/>
  <c r="J422" i="94"/>
  <c r="R422" i="94" s="1"/>
  <c r="K422" i="94"/>
  <c r="L422" i="94"/>
  <c r="M422" i="94"/>
  <c r="N422" i="94"/>
  <c r="O422" i="94"/>
  <c r="P422" i="94"/>
  <c r="Q422" i="94"/>
  <c r="AN422" i="94"/>
  <c r="B423" i="94"/>
  <c r="C423" i="94"/>
  <c r="D423" i="94"/>
  <c r="E423" i="94"/>
  <c r="F423" i="94"/>
  <c r="G423" i="94"/>
  <c r="H423" i="94"/>
  <c r="I423" i="94"/>
  <c r="J423" i="94"/>
  <c r="R423" i="94" s="1"/>
  <c r="K423" i="94"/>
  <c r="V423" i="94" s="1"/>
  <c r="L423" i="94"/>
  <c r="M423" i="94"/>
  <c r="N423" i="94"/>
  <c r="O423" i="94"/>
  <c r="P423" i="94"/>
  <c r="W423" i="94" s="1"/>
  <c r="Q423" i="94"/>
  <c r="AN423" i="94"/>
  <c r="B424" i="94"/>
  <c r="C424" i="94"/>
  <c r="D424" i="94"/>
  <c r="E424" i="94"/>
  <c r="F424" i="94"/>
  <c r="G424" i="94"/>
  <c r="H424" i="94"/>
  <c r="I424" i="94"/>
  <c r="T424" i="94" s="1"/>
  <c r="J424" i="94"/>
  <c r="K424" i="94"/>
  <c r="L424" i="94"/>
  <c r="M424" i="94"/>
  <c r="N424" i="94"/>
  <c r="O424" i="94"/>
  <c r="P424" i="94"/>
  <c r="Q424" i="94"/>
  <c r="V424" i="94"/>
  <c r="AN424" i="94"/>
  <c r="B425" i="94"/>
  <c r="C425" i="94"/>
  <c r="D425" i="94"/>
  <c r="E425" i="94"/>
  <c r="F425" i="94"/>
  <c r="G425" i="94"/>
  <c r="H425" i="94"/>
  <c r="I425" i="94"/>
  <c r="J425" i="94"/>
  <c r="R425" i="94" s="1"/>
  <c r="K425" i="94"/>
  <c r="L425" i="94"/>
  <c r="V425" i="94" s="1"/>
  <c r="M425" i="94"/>
  <c r="N425" i="94"/>
  <c r="O425" i="94"/>
  <c r="P425" i="94"/>
  <c r="Q425" i="94"/>
  <c r="AN425" i="94"/>
  <c r="B426" i="94"/>
  <c r="S426" i="94" s="1"/>
  <c r="C426" i="94"/>
  <c r="D426" i="94"/>
  <c r="E426" i="94"/>
  <c r="F426" i="94"/>
  <c r="G426" i="94"/>
  <c r="H426" i="94"/>
  <c r="I426" i="94"/>
  <c r="J426" i="94"/>
  <c r="K426" i="94"/>
  <c r="V426" i="94" s="1"/>
  <c r="L426" i="94"/>
  <c r="M426" i="94"/>
  <c r="N426" i="94"/>
  <c r="O426" i="94"/>
  <c r="P426" i="94"/>
  <c r="Q426" i="94"/>
  <c r="R426" i="94"/>
  <c r="AN426" i="94"/>
  <c r="B427" i="94"/>
  <c r="C427" i="94"/>
  <c r="D427" i="94"/>
  <c r="E427" i="94"/>
  <c r="T427" i="94" s="1"/>
  <c r="F427" i="94"/>
  <c r="G427" i="94"/>
  <c r="H427" i="94"/>
  <c r="I427" i="94"/>
  <c r="J427" i="94"/>
  <c r="K427" i="94"/>
  <c r="L427" i="94"/>
  <c r="M427" i="94"/>
  <c r="N427" i="94"/>
  <c r="O427" i="94"/>
  <c r="W427" i="94" s="1"/>
  <c r="P427" i="94"/>
  <c r="Q427" i="94"/>
  <c r="AN427" i="94"/>
  <c r="B428" i="94"/>
  <c r="C428" i="94"/>
  <c r="D428" i="94"/>
  <c r="E428" i="94"/>
  <c r="F428" i="94"/>
  <c r="G428" i="94"/>
  <c r="H428" i="94"/>
  <c r="I428" i="94"/>
  <c r="J428" i="94"/>
  <c r="K428" i="94"/>
  <c r="L428" i="94"/>
  <c r="V428" i="94" s="1"/>
  <c r="M428" i="94"/>
  <c r="N428" i="94"/>
  <c r="O428" i="94"/>
  <c r="P428" i="94"/>
  <c r="Q428" i="94"/>
  <c r="W428" i="94"/>
  <c r="AN428" i="94"/>
  <c r="B429" i="94"/>
  <c r="C429" i="94"/>
  <c r="D429" i="94"/>
  <c r="E429" i="94"/>
  <c r="F429" i="94"/>
  <c r="G429" i="94"/>
  <c r="H429" i="94"/>
  <c r="I429" i="94"/>
  <c r="J429" i="94"/>
  <c r="K429" i="94"/>
  <c r="L429" i="94"/>
  <c r="M429" i="94"/>
  <c r="N429" i="94"/>
  <c r="O429" i="94"/>
  <c r="P429" i="94"/>
  <c r="Q429" i="94"/>
  <c r="AN429" i="94"/>
  <c r="B430" i="94"/>
  <c r="C430" i="94"/>
  <c r="D430" i="94"/>
  <c r="E430" i="94"/>
  <c r="F430" i="94"/>
  <c r="G430" i="94"/>
  <c r="H430" i="94"/>
  <c r="I430" i="94"/>
  <c r="J430" i="94"/>
  <c r="K430" i="94"/>
  <c r="L430" i="94"/>
  <c r="M430" i="94"/>
  <c r="N430" i="94"/>
  <c r="O430" i="94"/>
  <c r="W430" i="94" s="1"/>
  <c r="P430" i="94"/>
  <c r="Q430" i="94"/>
  <c r="R430" i="94" s="1"/>
  <c r="AN430" i="94"/>
  <c r="B431" i="94"/>
  <c r="C431" i="94"/>
  <c r="D431" i="94"/>
  <c r="E431" i="94"/>
  <c r="T431" i="94" s="1"/>
  <c r="F431" i="94"/>
  <c r="G431" i="94"/>
  <c r="H431" i="94"/>
  <c r="I431" i="94"/>
  <c r="J431" i="94"/>
  <c r="K431" i="94"/>
  <c r="L431" i="94"/>
  <c r="M431" i="94"/>
  <c r="N431" i="94"/>
  <c r="O431" i="94"/>
  <c r="P431" i="94"/>
  <c r="Q431" i="94"/>
  <c r="R431" i="94" s="1"/>
  <c r="AN431" i="94"/>
  <c r="B432" i="94"/>
  <c r="C432" i="94"/>
  <c r="D432" i="94"/>
  <c r="E432" i="94"/>
  <c r="F432" i="94"/>
  <c r="G432" i="94"/>
  <c r="H432" i="94"/>
  <c r="I432" i="94"/>
  <c r="J432" i="94"/>
  <c r="K432" i="94"/>
  <c r="L432" i="94"/>
  <c r="M432" i="94"/>
  <c r="N432" i="94"/>
  <c r="O432" i="94"/>
  <c r="W432" i="94" s="1"/>
  <c r="P432" i="94"/>
  <c r="Q432" i="94"/>
  <c r="AN432" i="94"/>
  <c r="B433" i="94"/>
  <c r="C433" i="94"/>
  <c r="D433" i="94"/>
  <c r="E433" i="94"/>
  <c r="F433" i="94"/>
  <c r="G433" i="94"/>
  <c r="H433" i="94"/>
  <c r="I433" i="94"/>
  <c r="J433" i="94"/>
  <c r="K433" i="94"/>
  <c r="L433" i="94"/>
  <c r="M433" i="94"/>
  <c r="N433" i="94"/>
  <c r="O433" i="94"/>
  <c r="P433" i="94"/>
  <c r="Q433" i="94"/>
  <c r="T433" i="94"/>
  <c r="X433" i="94" s="1"/>
  <c r="AN433" i="94"/>
  <c r="B434" i="94"/>
  <c r="C434" i="94"/>
  <c r="D434" i="94"/>
  <c r="E434" i="94"/>
  <c r="F434" i="94"/>
  <c r="G434" i="94"/>
  <c r="H434" i="94"/>
  <c r="I434" i="94"/>
  <c r="J434" i="94"/>
  <c r="K434" i="94"/>
  <c r="L434" i="94"/>
  <c r="M434" i="94"/>
  <c r="N434" i="94"/>
  <c r="O434" i="94"/>
  <c r="P434" i="94"/>
  <c r="Q434" i="94"/>
  <c r="R434" i="94" s="1"/>
  <c r="AN434" i="94"/>
  <c r="B435" i="94"/>
  <c r="C435" i="94"/>
  <c r="D435" i="94"/>
  <c r="E435" i="94"/>
  <c r="T435" i="94" s="1"/>
  <c r="F435" i="94"/>
  <c r="G435" i="94"/>
  <c r="H435" i="94"/>
  <c r="I435" i="94"/>
  <c r="J435" i="94"/>
  <c r="R435" i="94" s="1"/>
  <c r="K435" i="94"/>
  <c r="L435" i="94"/>
  <c r="V435" i="94" s="1"/>
  <c r="M435" i="94"/>
  <c r="N435" i="94"/>
  <c r="W435" i="94" s="1"/>
  <c r="O435" i="94"/>
  <c r="P435" i="94"/>
  <c r="Q435" i="94"/>
  <c r="AN435" i="94"/>
  <c r="B436" i="94"/>
  <c r="S436" i="94" s="1"/>
  <c r="C436" i="94"/>
  <c r="D436" i="94"/>
  <c r="E436" i="94"/>
  <c r="F436" i="94"/>
  <c r="G436" i="94"/>
  <c r="H436" i="94"/>
  <c r="I436" i="94"/>
  <c r="J436" i="94"/>
  <c r="R436" i="94" s="1"/>
  <c r="K436" i="94"/>
  <c r="L436" i="94"/>
  <c r="M436" i="94"/>
  <c r="N436" i="94"/>
  <c r="O436" i="94"/>
  <c r="P436" i="94"/>
  <c r="Q436" i="94"/>
  <c r="AN436" i="94"/>
  <c r="B437" i="94"/>
  <c r="C437" i="94"/>
  <c r="D437" i="94"/>
  <c r="E437" i="94"/>
  <c r="F437" i="94"/>
  <c r="G437" i="94"/>
  <c r="H437" i="94"/>
  <c r="I437" i="94"/>
  <c r="J437" i="94"/>
  <c r="K437" i="94"/>
  <c r="L437" i="94"/>
  <c r="M437" i="94"/>
  <c r="N437" i="94"/>
  <c r="O437" i="94"/>
  <c r="P437" i="94"/>
  <c r="Q437" i="94"/>
  <c r="T437" i="94"/>
  <c r="AN437" i="94"/>
  <c r="B438" i="94"/>
  <c r="C438" i="94"/>
  <c r="D438" i="94"/>
  <c r="E438" i="94"/>
  <c r="F438" i="94"/>
  <c r="G438" i="94"/>
  <c r="H438" i="94"/>
  <c r="I438" i="94"/>
  <c r="J438" i="94"/>
  <c r="K438" i="94"/>
  <c r="L438" i="94"/>
  <c r="M438" i="94"/>
  <c r="N438" i="94"/>
  <c r="W438" i="94" s="1"/>
  <c r="O438" i="94"/>
  <c r="P438" i="94"/>
  <c r="Q438" i="94"/>
  <c r="AN438" i="94"/>
  <c r="B439" i="94"/>
  <c r="C439" i="94"/>
  <c r="D439" i="94"/>
  <c r="E439" i="94"/>
  <c r="F439" i="94"/>
  <c r="G439" i="94"/>
  <c r="H439" i="94"/>
  <c r="I439" i="94"/>
  <c r="J439" i="94"/>
  <c r="K439" i="94"/>
  <c r="V439" i="94" s="1"/>
  <c r="L439" i="94"/>
  <c r="M439" i="94"/>
  <c r="N439" i="94"/>
  <c r="O439" i="94"/>
  <c r="W439" i="94" s="1"/>
  <c r="P439" i="94"/>
  <c r="Q439" i="94"/>
  <c r="AN439" i="94"/>
  <c r="B440" i="94"/>
  <c r="C440" i="94"/>
  <c r="D440" i="94"/>
  <c r="E440" i="94"/>
  <c r="F440" i="94"/>
  <c r="G440" i="94"/>
  <c r="H440" i="94"/>
  <c r="I440" i="94"/>
  <c r="J440" i="94"/>
  <c r="R440" i="94" s="1"/>
  <c r="K440" i="94"/>
  <c r="L440" i="94"/>
  <c r="V440" i="94" s="1"/>
  <c r="M440" i="94"/>
  <c r="N440" i="94"/>
  <c r="O440" i="94"/>
  <c r="P440" i="94"/>
  <c r="Q440" i="94"/>
  <c r="AN440" i="94"/>
  <c r="B441" i="94"/>
  <c r="C441" i="94"/>
  <c r="D441" i="94"/>
  <c r="E441" i="94"/>
  <c r="F441" i="94"/>
  <c r="G441" i="94"/>
  <c r="H441" i="94"/>
  <c r="I441" i="94"/>
  <c r="J441" i="94"/>
  <c r="R441" i="94" s="1"/>
  <c r="K441" i="94"/>
  <c r="V441" i="94" s="1"/>
  <c r="L441" i="94"/>
  <c r="M441" i="94"/>
  <c r="N441" i="94"/>
  <c r="O441" i="94"/>
  <c r="P441" i="94"/>
  <c r="Q441" i="94"/>
  <c r="W441" i="94"/>
  <c r="AN441" i="94"/>
  <c r="B442" i="94"/>
  <c r="C442" i="94"/>
  <c r="D442" i="94"/>
  <c r="E442" i="94"/>
  <c r="F442" i="94"/>
  <c r="G442" i="94"/>
  <c r="H442" i="94"/>
  <c r="I442" i="94"/>
  <c r="J442" i="94"/>
  <c r="K442" i="94"/>
  <c r="L442" i="94"/>
  <c r="M442" i="94"/>
  <c r="N442" i="94"/>
  <c r="O442" i="94"/>
  <c r="P442" i="94"/>
  <c r="Q442" i="94"/>
  <c r="R442" i="94" s="1"/>
  <c r="AN442" i="94"/>
  <c r="B443" i="94"/>
  <c r="C443" i="94"/>
  <c r="D443" i="94"/>
  <c r="E443" i="94"/>
  <c r="F443" i="94"/>
  <c r="G443" i="94"/>
  <c r="H443" i="94"/>
  <c r="I443" i="94"/>
  <c r="J443" i="94"/>
  <c r="K443" i="94"/>
  <c r="L443" i="94"/>
  <c r="M443" i="94"/>
  <c r="N443" i="94"/>
  <c r="O443" i="94"/>
  <c r="W443" i="94" s="1"/>
  <c r="P443" i="94"/>
  <c r="Q443" i="94"/>
  <c r="R443" i="94"/>
  <c r="AN443" i="94"/>
  <c r="B444" i="94"/>
  <c r="C444" i="94"/>
  <c r="D444" i="94"/>
  <c r="E444" i="94"/>
  <c r="T444" i="94" s="1"/>
  <c r="F444" i="94"/>
  <c r="G444" i="94"/>
  <c r="H444" i="94"/>
  <c r="I444" i="94"/>
  <c r="J444" i="94"/>
  <c r="K444" i="94"/>
  <c r="L444" i="94"/>
  <c r="M444" i="94"/>
  <c r="N444" i="94"/>
  <c r="O444" i="94"/>
  <c r="P444" i="94"/>
  <c r="Q444" i="94"/>
  <c r="R444" i="94"/>
  <c r="AN444" i="94"/>
  <c r="B445" i="94"/>
  <c r="C445" i="94"/>
  <c r="D445" i="94"/>
  <c r="E445" i="94"/>
  <c r="F445" i="94"/>
  <c r="G445" i="94"/>
  <c r="H445" i="94"/>
  <c r="I445" i="94"/>
  <c r="J445" i="94"/>
  <c r="K445" i="94"/>
  <c r="L445" i="94"/>
  <c r="M445" i="94"/>
  <c r="N445" i="94"/>
  <c r="O445" i="94"/>
  <c r="P445" i="94"/>
  <c r="Q445" i="94"/>
  <c r="T445" i="94"/>
  <c r="AN445" i="94"/>
  <c r="B446" i="94"/>
  <c r="C446" i="94"/>
  <c r="D446" i="94"/>
  <c r="E446" i="94"/>
  <c r="F446" i="94"/>
  <c r="G446" i="94"/>
  <c r="H446" i="94"/>
  <c r="I446" i="94"/>
  <c r="J446" i="94"/>
  <c r="K446" i="94"/>
  <c r="L446" i="94"/>
  <c r="M446" i="94"/>
  <c r="N446" i="94"/>
  <c r="O446" i="94"/>
  <c r="P446" i="94"/>
  <c r="Q446" i="94"/>
  <c r="R446" i="94" s="1"/>
  <c r="AN446" i="94"/>
  <c r="B447" i="94"/>
  <c r="C447" i="94"/>
  <c r="D447" i="94"/>
  <c r="E447" i="94"/>
  <c r="S447" i="94" s="1"/>
  <c r="F447" i="94"/>
  <c r="G447" i="94"/>
  <c r="H447" i="94"/>
  <c r="I447" i="94"/>
  <c r="J447" i="94"/>
  <c r="K447" i="94"/>
  <c r="L447" i="94"/>
  <c r="M447" i="94"/>
  <c r="N447" i="94"/>
  <c r="O447" i="94"/>
  <c r="P447" i="94"/>
  <c r="Q447" i="94"/>
  <c r="R447" i="94"/>
  <c r="AN447" i="94"/>
  <c r="B448" i="94"/>
  <c r="C448" i="94"/>
  <c r="D448" i="94"/>
  <c r="E448" i="94"/>
  <c r="T448" i="94" s="1"/>
  <c r="F448" i="94"/>
  <c r="G448" i="94"/>
  <c r="H448" i="94"/>
  <c r="I448" i="94"/>
  <c r="J448" i="94"/>
  <c r="K448" i="94"/>
  <c r="V448" i="94" s="1"/>
  <c r="L448" i="94"/>
  <c r="M448" i="94"/>
  <c r="N448" i="94"/>
  <c r="O448" i="94"/>
  <c r="P448" i="94"/>
  <c r="Q448" i="94"/>
  <c r="R448" i="94"/>
  <c r="AN448" i="94"/>
  <c r="B449" i="94"/>
  <c r="C449" i="94"/>
  <c r="D449" i="94"/>
  <c r="E449" i="94"/>
  <c r="F449" i="94"/>
  <c r="G449" i="94"/>
  <c r="H449" i="94"/>
  <c r="I449" i="94"/>
  <c r="S449" i="94" s="1"/>
  <c r="J449" i="94"/>
  <c r="K449" i="94"/>
  <c r="V449" i="94" s="1"/>
  <c r="L449" i="94"/>
  <c r="M449" i="94"/>
  <c r="N449" i="94"/>
  <c r="O449" i="94"/>
  <c r="P449" i="94"/>
  <c r="Q449" i="94"/>
  <c r="R449" i="94" s="1"/>
  <c r="AN449" i="94"/>
  <c r="B450" i="94"/>
  <c r="C450" i="94"/>
  <c r="D450" i="94"/>
  <c r="E450" i="94"/>
  <c r="F450" i="94"/>
  <c r="G450" i="94"/>
  <c r="H450" i="94"/>
  <c r="I450" i="94"/>
  <c r="J450" i="94"/>
  <c r="R450" i="94" s="1"/>
  <c r="K450" i="94"/>
  <c r="L450" i="94"/>
  <c r="M450" i="94"/>
  <c r="N450" i="94"/>
  <c r="O450" i="94"/>
  <c r="P450" i="94"/>
  <c r="Q450" i="94"/>
  <c r="V450" i="94"/>
  <c r="AN450" i="94"/>
  <c r="B451" i="94"/>
  <c r="C451" i="94"/>
  <c r="D451" i="94"/>
  <c r="E451" i="94"/>
  <c r="F451" i="94"/>
  <c r="G451" i="94"/>
  <c r="H451" i="94"/>
  <c r="I451" i="94"/>
  <c r="J451" i="94"/>
  <c r="K451" i="94"/>
  <c r="L451" i="94"/>
  <c r="V451" i="94" s="1"/>
  <c r="M451" i="94"/>
  <c r="N451" i="94"/>
  <c r="W451" i="94" s="1"/>
  <c r="O451" i="94"/>
  <c r="P451" i="94"/>
  <c r="Q451" i="94"/>
  <c r="AN451" i="94"/>
  <c r="B452" i="94"/>
  <c r="C452" i="94"/>
  <c r="D452" i="94"/>
  <c r="E452" i="94"/>
  <c r="F452" i="94"/>
  <c r="G452" i="94"/>
  <c r="H452" i="94"/>
  <c r="I452" i="94"/>
  <c r="J452" i="94"/>
  <c r="K452" i="94"/>
  <c r="V452" i="94" s="1"/>
  <c r="L452" i="94"/>
  <c r="M452" i="94"/>
  <c r="N452" i="94"/>
  <c r="O452" i="94"/>
  <c r="P452" i="94"/>
  <c r="Q452" i="94"/>
  <c r="R452" i="94"/>
  <c r="S452" i="94"/>
  <c r="T452" i="94"/>
  <c r="AN452" i="94"/>
  <c r="B453" i="94"/>
  <c r="C453" i="94"/>
  <c r="D453" i="94"/>
  <c r="E453" i="94"/>
  <c r="T453" i="94" s="1"/>
  <c r="F453" i="94"/>
  <c r="G453" i="94"/>
  <c r="H453" i="94"/>
  <c r="I453" i="94"/>
  <c r="J453" i="94"/>
  <c r="K453" i="94"/>
  <c r="L453" i="94"/>
  <c r="M453" i="94"/>
  <c r="N453" i="94"/>
  <c r="O453" i="94"/>
  <c r="P453" i="94"/>
  <c r="Q453" i="94"/>
  <c r="AN453" i="94"/>
  <c r="B454" i="94"/>
  <c r="C454" i="94"/>
  <c r="D454" i="94"/>
  <c r="E454" i="94"/>
  <c r="F454" i="94"/>
  <c r="G454" i="94"/>
  <c r="H454" i="94"/>
  <c r="I454" i="94"/>
  <c r="J454" i="94"/>
  <c r="R454" i="94" s="1"/>
  <c r="K454" i="94"/>
  <c r="L454" i="94"/>
  <c r="M454" i="94"/>
  <c r="N454" i="94"/>
  <c r="O454" i="94"/>
  <c r="P454" i="94"/>
  <c r="Q454" i="94"/>
  <c r="AN454" i="94"/>
  <c r="B455" i="94"/>
  <c r="C455" i="94"/>
  <c r="D455" i="94"/>
  <c r="E455" i="94"/>
  <c r="F455" i="94"/>
  <c r="G455" i="94"/>
  <c r="H455" i="94"/>
  <c r="I455" i="94"/>
  <c r="J455" i="94"/>
  <c r="K455" i="94"/>
  <c r="V455" i="94" s="1"/>
  <c r="L455" i="94"/>
  <c r="M455" i="94"/>
  <c r="N455" i="94"/>
  <c r="O455" i="94"/>
  <c r="P455" i="94"/>
  <c r="Q455" i="94"/>
  <c r="AN455" i="94"/>
  <c r="B456" i="94"/>
  <c r="C456" i="94"/>
  <c r="D456" i="94"/>
  <c r="E456" i="94"/>
  <c r="F456" i="94"/>
  <c r="G456" i="94"/>
  <c r="H456" i="94"/>
  <c r="I456" i="94"/>
  <c r="J456" i="94"/>
  <c r="R456" i="94" s="1"/>
  <c r="K456" i="94"/>
  <c r="L456" i="94"/>
  <c r="M456" i="94"/>
  <c r="N456" i="94"/>
  <c r="O456" i="94"/>
  <c r="P456" i="94"/>
  <c r="Q456" i="94"/>
  <c r="AN456" i="94"/>
  <c r="B457" i="94"/>
  <c r="C457" i="94"/>
  <c r="D457" i="94"/>
  <c r="E457" i="94"/>
  <c r="F457" i="94"/>
  <c r="G457" i="94"/>
  <c r="H457" i="94"/>
  <c r="I457" i="94"/>
  <c r="J457" i="94"/>
  <c r="K457" i="94"/>
  <c r="L457" i="94"/>
  <c r="M457" i="94"/>
  <c r="N457" i="94"/>
  <c r="O457" i="94"/>
  <c r="P457" i="94"/>
  <c r="Q457" i="94"/>
  <c r="AN457" i="94"/>
  <c r="B458" i="94"/>
  <c r="C458" i="94"/>
  <c r="D458" i="94"/>
  <c r="E458" i="94"/>
  <c r="F458" i="94"/>
  <c r="G458" i="94"/>
  <c r="H458" i="94"/>
  <c r="I458" i="94"/>
  <c r="J458" i="94"/>
  <c r="K458" i="94"/>
  <c r="L458" i="94"/>
  <c r="M458" i="94"/>
  <c r="N458" i="94"/>
  <c r="O458" i="94"/>
  <c r="P458" i="94"/>
  <c r="Q458" i="94"/>
  <c r="R458" i="94" s="1"/>
  <c r="AN458" i="94"/>
  <c r="B459" i="94"/>
  <c r="C459" i="94"/>
  <c r="D459" i="94"/>
  <c r="E459" i="94"/>
  <c r="S459" i="94" s="1"/>
  <c r="F459" i="94"/>
  <c r="G459" i="94"/>
  <c r="H459" i="94"/>
  <c r="I459" i="94"/>
  <c r="J459" i="94"/>
  <c r="K459" i="94"/>
  <c r="V459" i="94" s="1"/>
  <c r="L459" i="94"/>
  <c r="M459" i="94"/>
  <c r="N459" i="94"/>
  <c r="O459" i="94"/>
  <c r="P459" i="94"/>
  <c r="Q459" i="94"/>
  <c r="W459" i="94"/>
  <c r="AN459" i="94"/>
  <c r="B460" i="94"/>
  <c r="C460" i="94"/>
  <c r="D460" i="94"/>
  <c r="E460" i="94"/>
  <c r="F460" i="94"/>
  <c r="G460" i="94"/>
  <c r="H460" i="94"/>
  <c r="I460" i="94"/>
  <c r="J460" i="94"/>
  <c r="K460" i="94"/>
  <c r="L460" i="94"/>
  <c r="M460" i="94"/>
  <c r="N460" i="94"/>
  <c r="O460" i="94"/>
  <c r="P460" i="94"/>
  <c r="Q460" i="94"/>
  <c r="AN460" i="94"/>
  <c r="B461" i="94"/>
  <c r="C461" i="94"/>
  <c r="D461" i="94"/>
  <c r="E461" i="94"/>
  <c r="F461" i="94"/>
  <c r="G461" i="94"/>
  <c r="H461" i="94"/>
  <c r="I461" i="94"/>
  <c r="J461" i="94"/>
  <c r="K461" i="94"/>
  <c r="L461" i="94"/>
  <c r="M461" i="94"/>
  <c r="N461" i="94"/>
  <c r="O461" i="94"/>
  <c r="P461" i="94"/>
  <c r="Q461" i="94"/>
  <c r="AN461" i="94"/>
  <c r="B462" i="94"/>
  <c r="C462" i="94"/>
  <c r="D462" i="94"/>
  <c r="E462" i="94"/>
  <c r="T462" i="94" s="1"/>
  <c r="X462" i="94" s="1"/>
  <c r="F462" i="94"/>
  <c r="G462" i="94"/>
  <c r="H462" i="94"/>
  <c r="I462" i="94"/>
  <c r="J462" i="94"/>
  <c r="R462" i="94" s="1"/>
  <c r="K462" i="94"/>
  <c r="L462" i="94"/>
  <c r="M462" i="94"/>
  <c r="N462" i="94"/>
  <c r="O462" i="94"/>
  <c r="P462" i="94"/>
  <c r="Q462" i="94"/>
  <c r="AN462" i="94"/>
  <c r="B463" i="94"/>
  <c r="C463" i="94"/>
  <c r="D463" i="94"/>
  <c r="E463" i="94"/>
  <c r="F463" i="94"/>
  <c r="G463" i="94"/>
  <c r="H463" i="94"/>
  <c r="I463" i="94"/>
  <c r="J463" i="94"/>
  <c r="R463" i="94" s="1"/>
  <c r="K463" i="94"/>
  <c r="V463" i="94" s="1"/>
  <c r="L463" i="94"/>
  <c r="M463" i="94"/>
  <c r="N463" i="94"/>
  <c r="O463" i="94"/>
  <c r="P463" i="94"/>
  <c r="W463" i="94" s="1"/>
  <c r="Q463" i="94"/>
  <c r="AN463" i="94"/>
  <c r="B464" i="94"/>
  <c r="C464" i="94"/>
  <c r="D464" i="94"/>
  <c r="E464" i="94"/>
  <c r="F464" i="94"/>
  <c r="G464" i="94"/>
  <c r="H464" i="94"/>
  <c r="I464" i="94"/>
  <c r="S464" i="94" s="1"/>
  <c r="J464" i="94"/>
  <c r="K464" i="94"/>
  <c r="V464" i="94" s="1"/>
  <c r="L464" i="94"/>
  <c r="M464" i="94"/>
  <c r="N464" i="94"/>
  <c r="W464" i="94" s="1"/>
  <c r="O464" i="94"/>
  <c r="P464" i="94"/>
  <c r="Q464" i="94"/>
  <c r="R464" i="94"/>
  <c r="AN464" i="94"/>
  <c r="B465" i="94"/>
  <c r="C465" i="94"/>
  <c r="D465" i="94"/>
  <c r="E465" i="94"/>
  <c r="T465" i="94" s="1"/>
  <c r="F465" i="94"/>
  <c r="G465" i="94"/>
  <c r="H465" i="94"/>
  <c r="I465" i="94"/>
  <c r="S465" i="94" s="1"/>
  <c r="Y465" i="94" s="1"/>
  <c r="J465" i="94"/>
  <c r="K465" i="94"/>
  <c r="L465" i="94"/>
  <c r="M465" i="94"/>
  <c r="N465" i="94"/>
  <c r="O465" i="94"/>
  <c r="P465" i="94"/>
  <c r="Q465" i="94"/>
  <c r="AN465" i="94"/>
  <c r="B466" i="94"/>
  <c r="C466" i="94"/>
  <c r="D466" i="94"/>
  <c r="E466" i="94"/>
  <c r="F466" i="94"/>
  <c r="G466" i="94"/>
  <c r="H466" i="94"/>
  <c r="I466" i="94"/>
  <c r="J466" i="94"/>
  <c r="R466" i="94" s="1"/>
  <c r="K466" i="94"/>
  <c r="L466" i="94"/>
  <c r="M466" i="94"/>
  <c r="N466" i="94"/>
  <c r="O466" i="94"/>
  <c r="P466" i="94"/>
  <c r="Q466" i="94"/>
  <c r="S466" i="94"/>
  <c r="Y466" i="94" s="1"/>
  <c r="T466" i="94"/>
  <c r="V466" i="94"/>
  <c r="AN466" i="94"/>
  <c r="B467" i="94"/>
  <c r="C467" i="94"/>
  <c r="D467" i="94"/>
  <c r="E467" i="94"/>
  <c r="F467" i="94"/>
  <c r="G467" i="94"/>
  <c r="H467" i="94"/>
  <c r="I467" i="94"/>
  <c r="J467" i="94"/>
  <c r="R467" i="94" s="1"/>
  <c r="K467" i="94"/>
  <c r="L467" i="94"/>
  <c r="M467" i="94"/>
  <c r="V467" i="94" s="1"/>
  <c r="N467" i="94"/>
  <c r="W467" i="94" s="1"/>
  <c r="O467" i="94"/>
  <c r="P467" i="94"/>
  <c r="Q467" i="94"/>
  <c r="AN467" i="94"/>
  <c r="B468" i="94"/>
  <c r="C468" i="94"/>
  <c r="D468" i="94"/>
  <c r="E468" i="94"/>
  <c r="F468" i="94"/>
  <c r="G468" i="94"/>
  <c r="H468" i="94"/>
  <c r="I468" i="94"/>
  <c r="J468" i="94"/>
  <c r="K468" i="94"/>
  <c r="L468" i="94"/>
  <c r="M468" i="94"/>
  <c r="N468" i="94"/>
  <c r="O468" i="94"/>
  <c r="P468" i="94"/>
  <c r="Q468" i="94"/>
  <c r="AN468" i="94"/>
  <c r="B469" i="94"/>
  <c r="C469" i="94"/>
  <c r="D469" i="94"/>
  <c r="E469" i="94"/>
  <c r="F469" i="94"/>
  <c r="G469" i="94"/>
  <c r="H469" i="94"/>
  <c r="I469" i="94"/>
  <c r="J469" i="94"/>
  <c r="R469" i="94" s="1"/>
  <c r="K469" i="94"/>
  <c r="L469" i="94"/>
  <c r="M469" i="94"/>
  <c r="N469" i="94"/>
  <c r="O469" i="94"/>
  <c r="P469" i="94"/>
  <c r="Q469" i="94"/>
  <c r="W469" i="94"/>
  <c r="AN469" i="94"/>
  <c r="B470" i="94"/>
  <c r="S470" i="94" s="1"/>
  <c r="C470" i="94"/>
  <c r="D470" i="94"/>
  <c r="E470" i="94"/>
  <c r="F470" i="94"/>
  <c r="G470" i="94"/>
  <c r="H470" i="94"/>
  <c r="I470" i="94"/>
  <c r="J470" i="94"/>
  <c r="K470" i="94"/>
  <c r="L470" i="94"/>
  <c r="V470" i="94" s="1"/>
  <c r="M470" i="94"/>
  <c r="N470" i="94"/>
  <c r="O470" i="94"/>
  <c r="P470" i="94"/>
  <c r="Q470" i="94"/>
  <c r="R470" i="94"/>
  <c r="AN470" i="94"/>
  <c r="B471" i="94"/>
  <c r="C471" i="94"/>
  <c r="D471" i="94"/>
  <c r="E471" i="94"/>
  <c r="F471" i="94"/>
  <c r="G471" i="94"/>
  <c r="H471" i="94"/>
  <c r="I471" i="94"/>
  <c r="J471" i="94"/>
  <c r="K471" i="94"/>
  <c r="L471" i="94"/>
  <c r="M471" i="94"/>
  <c r="N471" i="94"/>
  <c r="W471" i="94" s="1"/>
  <c r="O471" i="94"/>
  <c r="P471" i="94"/>
  <c r="Q471" i="94"/>
  <c r="R471" i="94" s="1"/>
  <c r="AN471" i="94"/>
  <c r="B472" i="94"/>
  <c r="C472" i="94"/>
  <c r="D472" i="94"/>
  <c r="E472" i="94"/>
  <c r="F472" i="94"/>
  <c r="G472" i="94"/>
  <c r="H472" i="94"/>
  <c r="I472" i="94"/>
  <c r="J472" i="94"/>
  <c r="K472" i="94"/>
  <c r="L472" i="94"/>
  <c r="M472" i="94"/>
  <c r="V472" i="94" s="1"/>
  <c r="N472" i="94"/>
  <c r="O472" i="94"/>
  <c r="P472" i="94"/>
  <c r="Q472" i="94"/>
  <c r="R472" i="94"/>
  <c r="AN472" i="94"/>
  <c r="B473" i="94"/>
  <c r="C473" i="94"/>
  <c r="D473" i="94"/>
  <c r="E473" i="94"/>
  <c r="F473" i="94"/>
  <c r="G473" i="94"/>
  <c r="H473" i="94"/>
  <c r="I473" i="94"/>
  <c r="J473" i="94"/>
  <c r="R473" i="94" s="1"/>
  <c r="K473" i="94"/>
  <c r="L473" i="94"/>
  <c r="M473" i="94"/>
  <c r="N473" i="94"/>
  <c r="O473" i="94"/>
  <c r="P473" i="94"/>
  <c r="Q473" i="94"/>
  <c r="AN473" i="94"/>
  <c r="B474" i="94"/>
  <c r="C474" i="94"/>
  <c r="D474" i="94"/>
  <c r="E474" i="94"/>
  <c r="F474" i="94"/>
  <c r="G474" i="94"/>
  <c r="H474" i="94"/>
  <c r="I474" i="94"/>
  <c r="J474" i="94"/>
  <c r="K474" i="94"/>
  <c r="V474" i="94" s="1"/>
  <c r="L474" i="94"/>
  <c r="M474" i="94"/>
  <c r="N474" i="94"/>
  <c r="O474" i="94"/>
  <c r="P474" i="94"/>
  <c r="Q474" i="94"/>
  <c r="AN474" i="94"/>
  <c r="B475" i="94"/>
  <c r="C475" i="94"/>
  <c r="D475" i="94"/>
  <c r="E475" i="94"/>
  <c r="F475" i="94"/>
  <c r="G475" i="94"/>
  <c r="H475" i="94"/>
  <c r="I475" i="94"/>
  <c r="J475" i="94"/>
  <c r="K475" i="94"/>
  <c r="L475" i="94"/>
  <c r="M475" i="94"/>
  <c r="N475" i="94"/>
  <c r="W475" i="94" s="1"/>
  <c r="O475" i="94"/>
  <c r="P475" i="94"/>
  <c r="Q475" i="94"/>
  <c r="AN475" i="94"/>
  <c r="B476" i="94"/>
  <c r="C476" i="94"/>
  <c r="D476" i="94"/>
  <c r="E476" i="94"/>
  <c r="F476" i="94"/>
  <c r="G476" i="94"/>
  <c r="H476" i="94"/>
  <c r="I476" i="94"/>
  <c r="T476" i="94" s="1"/>
  <c r="J476" i="94"/>
  <c r="R476" i="94" s="1"/>
  <c r="K476" i="94"/>
  <c r="V476" i="94" s="1"/>
  <c r="L476" i="94"/>
  <c r="M476" i="94"/>
  <c r="N476" i="94"/>
  <c r="O476" i="94"/>
  <c r="P476" i="94"/>
  <c r="Q476" i="94"/>
  <c r="S476" i="94"/>
  <c r="Y476" i="94" s="1"/>
  <c r="W476" i="94"/>
  <c r="AN476" i="94"/>
  <c r="B477" i="94"/>
  <c r="C477" i="94"/>
  <c r="D477" i="94"/>
  <c r="E477" i="94"/>
  <c r="F477" i="94"/>
  <c r="G477" i="94"/>
  <c r="H477" i="94"/>
  <c r="I477" i="94"/>
  <c r="S477" i="94" s="1"/>
  <c r="J477" i="94"/>
  <c r="K477" i="94"/>
  <c r="L477" i="94"/>
  <c r="M477" i="94"/>
  <c r="N477" i="94"/>
  <c r="O477" i="94"/>
  <c r="P477" i="94"/>
  <c r="Q477" i="94"/>
  <c r="R477" i="94" s="1"/>
  <c r="AN477" i="94"/>
  <c r="B478" i="94"/>
  <c r="C478" i="94"/>
  <c r="D478" i="94"/>
  <c r="E478" i="94"/>
  <c r="F478" i="94"/>
  <c r="G478" i="94"/>
  <c r="H478" i="94"/>
  <c r="I478" i="94"/>
  <c r="J478" i="94"/>
  <c r="K478" i="94"/>
  <c r="L478" i="94"/>
  <c r="M478" i="94"/>
  <c r="N478" i="94"/>
  <c r="W478" i="94" s="1"/>
  <c r="O478" i="94"/>
  <c r="P478" i="94"/>
  <c r="Q478" i="94"/>
  <c r="R478" i="94"/>
  <c r="AN478" i="94"/>
  <c r="B479" i="94"/>
  <c r="C479" i="94"/>
  <c r="D479" i="94"/>
  <c r="E479" i="94"/>
  <c r="F479" i="94"/>
  <c r="G479" i="94"/>
  <c r="H479" i="94"/>
  <c r="I479" i="94"/>
  <c r="J479" i="94"/>
  <c r="K479" i="94"/>
  <c r="V479" i="94" s="1"/>
  <c r="L479" i="94"/>
  <c r="M479" i="94"/>
  <c r="N479" i="94"/>
  <c r="O479" i="94"/>
  <c r="P479" i="94"/>
  <c r="Q479" i="94"/>
  <c r="W479" i="94"/>
  <c r="AN479" i="94"/>
  <c r="B480" i="94"/>
  <c r="C480" i="94"/>
  <c r="D480" i="94"/>
  <c r="E480" i="94"/>
  <c r="F480" i="94"/>
  <c r="G480" i="94"/>
  <c r="H480" i="94"/>
  <c r="I480" i="94"/>
  <c r="J480" i="94"/>
  <c r="K480" i="94"/>
  <c r="L480" i="94"/>
  <c r="V480" i="94" s="1"/>
  <c r="M480" i="94"/>
  <c r="N480" i="94"/>
  <c r="W480" i="94" s="1"/>
  <c r="O480" i="94"/>
  <c r="P480" i="94"/>
  <c r="Q480" i="94"/>
  <c r="R480" i="94"/>
  <c r="AN480" i="94"/>
  <c r="B481" i="94"/>
  <c r="C481" i="94"/>
  <c r="D481" i="94"/>
  <c r="E481" i="94"/>
  <c r="F481" i="94"/>
  <c r="G481" i="94"/>
  <c r="H481" i="94"/>
  <c r="I481" i="94"/>
  <c r="J481" i="94"/>
  <c r="R481" i="94" s="1"/>
  <c r="K481" i="94"/>
  <c r="L481" i="94"/>
  <c r="M481" i="94"/>
  <c r="N481" i="94"/>
  <c r="O481" i="94"/>
  <c r="P481" i="94"/>
  <c r="Q481" i="94"/>
  <c r="AN481" i="94"/>
  <c r="B482" i="94"/>
  <c r="C482" i="94"/>
  <c r="D482" i="94"/>
  <c r="E482" i="94"/>
  <c r="F482" i="94"/>
  <c r="G482" i="94"/>
  <c r="H482" i="94"/>
  <c r="I482" i="94"/>
  <c r="S482" i="94" s="1"/>
  <c r="J482" i="94"/>
  <c r="K482" i="94"/>
  <c r="L482" i="94"/>
  <c r="M482" i="94"/>
  <c r="N482" i="94"/>
  <c r="O482" i="94"/>
  <c r="P482" i="94"/>
  <c r="Q482" i="94"/>
  <c r="AN482" i="94"/>
  <c r="B483" i="94"/>
  <c r="C483" i="94"/>
  <c r="D483" i="94"/>
  <c r="E483" i="94"/>
  <c r="T483" i="94" s="1"/>
  <c r="F483" i="94"/>
  <c r="G483" i="94"/>
  <c r="H483" i="94"/>
  <c r="I483" i="94"/>
  <c r="J483" i="94"/>
  <c r="R483" i="94" s="1"/>
  <c r="K483" i="94"/>
  <c r="L483" i="94"/>
  <c r="M483" i="94"/>
  <c r="V483" i="94" s="1"/>
  <c r="N483" i="94"/>
  <c r="O483" i="94"/>
  <c r="P483" i="94"/>
  <c r="Q483" i="94"/>
  <c r="AN483" i="94"/>
  <c r="B484" i="94"/>
  <c r="C484" i="94"/>
  <c r="D484" i="94"/>
  <c r="E484" i="94"/>
  <c r="S484" i="94" s="1"/>
  <c r="F484" i="94"/>
  <c r="G484" i="94"/>
  <c r="H484" i="94"/>
  <c r="I484" i="94"/>
  <c r="J484" i="94"/>
  <c r="R484" i="94" s="1"/>
  <c r="K484" i="94"/>
  <c r="L484" i="94"/>
  <c r="M484" i="94"/>
  <c r="N484" i="94"/>
  <c r="O484" i="94"/>
  <c r="P484" i="94"/>
  <c r="Q484" i="94"/>
  <c r="AN484" i="94"/>
  <c r="B485" i="94"/>
  <c r="C485" i="94"/>
  <c r="D485" i="94"/>
  <c r="E485" i="94"/>
  <c r="F485" i="94"/>
  <c r="G485" i="94"/>
  <c r="H485" i="94"/>
  <c r="I485" i="94"/>
  <c r="J485" i="94"/>
  <c r="R485" i="94" s="1"/>
  <c r="K485" i="94"/>
  <c r="L485" i="94"/>
  <c r="M485" i="94"/>
  <c r="N485" i="94"/>
  <c r="O485" i="94"/>
  <c r="P485" i="94"/>
  <c r="Q485" i="94"/>
  <c r="S485" i="94"/>
  <c r="T485" i="94"/>
  <c r="X485" i="94" s="1"/>
  <c r="W485" i="94"/>
  <c r="AN485" i="94"/>
  <c r="B486" i="94"/>
  <c r="C486" i="94"/>
  <c r="D486" i="94"/>
  <c r="E486" i="94"/>
  <c r="T486" i="94" s="1"/>
  <c r="X486" i="94" s="1"/>
  <c r="F486" i="94"/>
  <c r="G486" i="94"/>
  <c r="H486" i="94"/>
  <c r="I486" i="94"/>
  <c r="J486" i="94"/>
  <c r="K486" i="94"/>
  <c r="L486" i="94"/>
  <c r="M486" i="94"/>
  <c r="N486" i="94"/>
  <c r="W486" i="94" s="1"/>
  <c r="O486" i="94"/>
  <c r="P486" i="94"/>
  <c r="Q486" i="94"/>
  <c r="R486" i="94"/>
  <c r="AN486" i="94"/>
  <c r="B487" i="94"/>
  <c r="C487" i="94"/>
  <c r="D487" i="94"/>
  <c r="E487" i="94"/>
  <c r="F487" i="94"/>
  <c r="G487" i="94"/>
  <c r="H487" i="94"/>
  <c r="I487" i="94"/>
  <c r="J487" i="94"/>
  <c r="K487" i="94"/>
  <c r="V487" i="94" s="1"/>
  <c r="L487" i="94"/>
  <c r="M487" i="94"/>
  <c r="N487" i="94"/>
  <c r="O487" i="94"/>
  <c r="P487" i="94"/>
  <c r="Q487" i="94"/>
  <c r="R487" i="94" s="1"/>
  <c r="AN487" i="94"/>
  <c r="B488" i="94"/>
  <c r="C488" i="94"/>
  <c r="D488" i="94"/>
  <c r="E488" i="94"/>
  <c r="F488" i="94"/>
  <c r="G488" i="94"/>
  <c r="H488" i="94"/>
  <c r="I488" i="94"/>
  <c r="J488" i="94"/>
  <c r="K488" i="94"/>
  <c r="L488" i="94"/>
  <c r="M488" i="94"/>
  <c r="N488" i="94"/>
  <c r="O488" i="94"/>
  <c r="P488" i="94"/>
  <c r="Q488" i="94"/>
  <c r="AN488" i="94"/>
  <c r="B489" i="94"/>
  <c r="C489" i="94"/>
  <c r="D489" i="94"/>
  <c r="E489" i="94"/>
  <c r="F489" i="94"/>
  <c r="G489" i="94"/>
  <c r="H489" i="94"/>
  <c r="I489" i="94"/>
  <c r="J489" i="94"/>
  <c r="K489" i="94"/>
  <c r="L489" i="94"/>
  <c r="M489" i="94"/>
  <c r="N489" i="94"/>
  <c r="O489" i="94"/>
  <c r="P489" i="94"/>
  <c r="Q489" i="94"/>
  <c r="R489" i="94"/>
  <c r="AN489" i="94"/>
  <c r="B490" i="94"/>
  <c r="C490" i="94"/>
  <c r="D490" i="94"/>
  <c r="E490" i="94"/>
  <c r="T490" i="94" s="1"/>
  <c r="F490" i="94"/>
  <c r="G490" i="94"/>
  <c r="H490" i="94"/>
  <c r="I490" i="94"/>
  <c r="J490" i="94"/>
  <c r="R490" i="94" s="1"/>
  <c r="K490" i="94"/>
  <c r="L490" i="94"/>
  <c r="V490" i="94" s="1"/>
  <c r="M490" i="94"/>
  <c r="N490" i="94"/>
  <c r="W490" i="94" s="1"/>
  <c r="O490" i="94"/>
  <c r="P490" i="94"/>
  <c r="Q490" i="94"/>
  <c r="AN490" i="94"/>
  <c r="B491" i="94"/>
  <c r="C491" i="94"/>
  <c r="D491" i="94"/>
  <c r="E491" i="94"/>
  <c r="F491" i="94"/>
  <c r="G491" i="94"/>
  <c r="H491" i="94"/>
  <c r="I491" i="94"/>
  <c r="J491" i="94"/>
  <c r="K491" i="94"/>
  <c r="L491" i="94"/>
  <c r="V491" i="94" s="1"/>
  <c r="M491" i="94"/>
  <c r="N491" i="94"/>
  <c r="O491" i="94"/>
  <c r="P491" i="94"/>
  <c r="Q491" i="94"/>
  <c r="T491" i="94"/>
  <c r="X491" i="94" s="1"/>
  <c r="AN491" i="94"/>
  <c r="B492" i="94"/>
  <c r="C492" i="94"/>
  <c r="D492" i="94"/>
  <c r="E492" i="94"/>
  <c r="S492" i="94" s="1"/>
  <c r="F492" i="94"/>
  <c r="G492" i="94"/>
  <c r="H492" i="94"/>
  <c r="I492" i="94"/>
  <c r="J492" i="94"/>
  <c r="R492" i="94" s="1"/>
  <c r="K492" i="94"/>
  <c r="L492" i="94"/>
  <c r="M492" i="94"/>
  <c r="N492" i="94"/>
  <c r="W492" i="94" s="1"/>
  <c r="O492" i="94"/>
  <c r="P492" i="94"/>
  <c r="Q492" i="94"/>
  <c r="AN492" i="94"/>
  <c r="B493" i="94"/>
  <c r="C493" i="94"/>
  <c r="D493" i="94"/>
  <c r="E493" i="94"/>
  <c r="F493" i="94"/>
  <c r="G493" i="94"/>
  <c r="H493" i="94"/>
  <c r="I493" i="94"/>
  <c r="J493" i="94"/>
  <c r="K493" i="94"/>
  <c r="L493" i="94"/>
  <c r="M493" i="94"/>
  <c r="N493" i="94"/>
  <c r="O493" i="94"/>
  <c r="P493" i="94"/>
  <c r="Q493" i="94"/>
  <c r="R493" i="94"/>
  <c r="AN493" i="94"/>
  <c r="B494" i="94"/>
  <c r="C494" i="94"/>
  <c r="D494" i="94"/>
  <c r="E494" i="94"/>
  <c r="F494" i="94"/>
  <c r="G494" i="94"/>
  <c r="H494" i="94"/>
  <c r="I494" i="94"/>
  <c r="J494" i="94"/>
  <c r="R494" i="94" s="1"/>
  <c r="K494" i="94"/>
  <c r="L494" i="94"/>
  <c r="M494" i="94"/>
  <c r="N494" i="94"/>
  <c r="W494" i="94" s="1"/>
  <c r="O494" i="94"/>
  <c r="P494" i="94"/>
  <c r="Q494" i="94"/>
  <c r="T494" i="94"/>
  <c r="AN494" i="94"/>
  <c r="B495" i="94"/>
  <c r="C495" i="94"/>
  <c r="D495" i="94"/>
  <c r="E495" i="94"/>
  <c r="F495" i="94"/>
  <c r="G495" i="94"/>
  <c r="H495" i="94"/>
  <c r="I495" i="94"/>
  <c r="J495" i="94"/>
  <c r="K495" i="94"/>
  <c r="L495" i="94"/>
  <c r="M495" i="94"/>
  <c r="N495" i="94"/>
  <c r="O495" i="94"/>
  <c r="P495" i="94"/>
  <c r="Q495" i="94"/>
  <c r="AN495" i="94"/>
  <c r="B496" i="94"/>
  <c r="C496" i="94"/>
  <c r="D496" i="94"/>
  <c r="E496" i="94"/>
  <c r="F496" i="94"/>
  <c r="G496" i="94"/>
  <c r="H496" i="94"/>
  <c r="I496" i="94"/>
  <c r="J496" i="94"/>
  <c r="K496" i="94"/>
  <c r="L496" i="94"/>
  <c r="V496" i="94" s="1"/>
  <c r="M496" i="94"/>
  <c r="N496" i="94"/>
  <c r="O496" i="94"/>
  <c r="P496" i="94"/>
  <c r="Q496" i="94"/>
  <c r="R496" i="94"/>
  <c r="W496" i="94"/>
  <c r="AN496" i="94"/>
  <c r="B497" i="94"/>
  <c r="C497" i="94"/>
  <c r="D497" i="94"/>
  <c r="E497" i="94"/>
  <c r="F497" i="94"/>
  <c r="G497" i="94"/>
  <c r="H497" i="94"/>
  <c r="I497" i="94"/>
  <c r="S497" i="94" s="1"/>
  <c r="J497" i="94"/>
  <c r="K497" i="94"/>
  <c r="L497" i="94"/>
  <c r="M497" i="94"/>
  <c r="N497" i="94"/>
  <c r="O497" i="94"/>
  <c r="P497" i="94"/>
  <c r="Q497" i="94"/>
  <c r="AN497" i="94"/>
  <c r="N28" i="87" a="1"/>
  <c r="N28" i="87" s="1"/>
  <c r="X427" i="94" l="1"/>
  <c r="X490" i="94"/>
  <c r="W457" i="94"/>
  <c r="S450" i="94"/>
  <c r="V444" i="94"/>
  <c r="W431" i="94"/>
  <c r="R429" i="94"/>
  <c r="T429" i="94"/>
  <c r="R424" i="94"/>
  <c r="V412" i="94"/>
  <c r="S408" i="94"/>
  <c r="T384" i="94"/>
  <c r="X384" i="94" s="1"/>
  <c r="V358" i="94"/>
  <c r="W344" i="94"/>
  <c r="W290" i="94"/>
  <c r="R491" i="94"/>
  <c r="S491" i="94"/>
  <c r="Y491" i="94" s="1"/>
  <c r="R482" i="94"/>
  <c r="T459" i="94"/>
  <c r="Y459" i="94" s="1"/>
  <c r="V433" i="94"/>
  <c r="AG433" i="94" s="1"/>
  <c r="W425" i="94"/>
  <c r="Y415" i="94"/>
  <c r="R401" i="94"/>
  <c r="S401" i="94"/>
  <c r="W385" i="94"/>
  <c r="T315" i="94"/>
  <c r="W311" i="94"/>
  <c r="Y309" i="94"/>
  <c r="V432" i="94"/>
  <c r="W414" i="94"/>
  <c r="U385" i="94"/>
  <c r="W474" i="94"/>
  <c r="T470" i="94"/>
  <c r="X470" i="94" s="1"/>
  <c r="W465" i="94"/>
  <c r="S454" i="94"/>
  <c r="Y454" i="94" s="1"/>
  <c r="T454" i="94"/>
  <c r="X454" i="94" s="1"/>
  <c r="W434" i="94"/>
  <c r="T356" i="94"/>
  <c r="R355" i="94"/>
  <c r="W275" i="94"/>
  <c r="X465" i="94"/>
  <c r="U465" i="94"/>
  <c r="T348" i="94"/>
  <c r="X348" i="94" s="1"/>
  <c r="S468" i="94"/>
  <c r="W460" i="94"/>
  <c r="W491" i="94"/>
  <c r="R497" i="94"/>
  <c r="W495" i="94"/>
  <c r="U485" i="94"/>
  <c r="Y485" i="94"/>
  <c r="V475" i="94"/>
  <c r="W468" i="94"/>
  <c r="S456" i="94"/>
  <c r="R455" i="94"/>
  <c r="V454" i="94"/>
  <c r="S442" i="94"/>
  <c r="T420" i="94"/>
  <c r="S420" i="94"/>
  <c r="R419" i="94"/>
  <c r="W416" i="94"/>
  <c r="W406" i="94"/>
  <c r="X337" i="94"/>
  <c r="U337" i="94"/>
  <c r="V327" i="94"/>
  <c r="W229" i="94"/>
  <c r="T412" i="94"/>
  <c r="S412" i="94"/>
  <c r="Y412" i="94" s="1"/>
  <c r="T303" i="94"/>
  <c r="X303" i="94" s="1"/>
  <c r="S303" i="94"/>
  <c r="S296" i="94"/>
  <c r="W289" i="94"/>
  <c r="U280" i="94"/>
  <c r="X280" i="94"/>
  <c r="W274" i="94"/>
  <c r="V255" i="94"/>
  <c r="X229" i="94"/>
  <c r="W155" i="94"/>
  <c r="V52" i="94"/>
  <c r="T369" i="94"/>
  <c r="X369" i="94" s="1"/>
  <c r="V366" i="94"/>
  <c r="W364" i="94"/>
  <c r="R361" i="94"/>
  <c r="W356" i="94"/>
  <c r="W351" i="94"/>
  <c r="V345" i="94"/>
  <c r="T344" i="94"/>
  <c r="V312" i="94"/>
  <c r="W306" i="94"/>
  <c r="W297" i="94"/>
  <c r="S295" i="94"/>
  <c r="V294" i="94"/>
  <c r="T288" i="94"/>
  <c r="R287" i="94"/>
  <c r="V279" i="94"/>
  <c r="R276" i="94"/>
  <c r="Y260" i="94"/>
  <c r="R256" i="94"/>
  <c r="R244" i="94"/>
  <c r="U232" i="94"/>
  <c r="X232" i="94"/>
  <c r="X208" i="94"/>
  <c r="T165" i="94"/>
  <c r="S165" i="94"/>
  <c r="Y165" i="94" s="1"/>
  <c r="T277" i="94"/>
  <c r="V275" i="94"/>
  <c r="T267" i="94"/>
  <c r="S267" i="94"/>
  <c r="V263" i="94"/>
  <c r="W245" i="94"/>
  <c r="R243" i="94"/>
  <c r="Y145" i="94"/>
  <c r="V497" i="94"/>
  <c r="T497" i="94"/>
  <c r="R495" i="94"/>
  <c r="S490" i="94"/>
  <c r="W487" i="94"/>
  <c r="T482" i="94"/>
  <c r="R475" i="94"/>
  <c r="S475" i="94"/>
  <c r="T473" i="94"/>
  <c r="X473" i="94" s="1"/>
  <c r="T469" i="94"/>
  <c r="R468" i="94"/>
  <c r="W466" i="94"/>
  <c r="R465" i="94"/>
  <c r="S461" i="94"/>
  <c r="V460" i="94"/>
  <c r="S458" i="94"/>
  <c r="W455" i="94"/>
  <c r="W454" i="94"/>
  <c r="T450" i="94"/>
  <c r="S444" i="94"/>
  <c r="V443" i="94"/>
  <c r="S435" i="94"/>
  <c r="Y435" i="94" s="1"/>
  <c r="R427" i="94"/>
  <c r="S411" i="94"/>
  <c r="U411" i="94" s="1"/>
  <c r="R406" i="94"/>
  <c r="T401" i="94"/>
  <c r="X401" i="94" s="1"/>
  <c r="R399" i="94"/>
  <c r="S399" i="94"/>
  <c r="V398" i="94"/>
  <c r="S394" i="94"/>
  <c r="X391" i="94"/>
  <c r="T386" i="94"/>
  <c r="X386" i="94" s="1"/>
  <c r="T372" i="94"/>
  <c r="T370" i="94"/>
  <c r="T368" i="94"/>
  <c r="X368" i="94" s="1"/>
  <c r="W362" i="94"/>
  <c r="T361" i="94"/>
  <c r="T352" i="94"/>
  <c r="X352" i="94" s="1"/>
  <c r="V348" i="94"/>
  <c r="W341" i="94"/>
  <c r="V335" i="94"/>
  <c r="T331" i="94"/>
  <c r="X331" i="94" s="1"/>
  <c r="S331" i="94"/>
  <c r="T326" i="94"/>
  <c r="S326" i="94"/>
  <c r="T319" i="94"/>
  <c r="R303" i="94"/>
  <c r="V302" i="94"/>
  <c r="T290" i="94"/>
  <c r="X290" i="94" s="1"/>
  <c r="T177" i="94"/>
  <c r="S177" i="94"/>
  <c r="V495" i="94"/>
  <c r="V492" i="94"/>
  <c r="V471" i="94"/>
  <c r="S469" i="94"/>
  <c r="Y469" i="94" s="1"/>
  <c r="T467" i="94"/>
  <c r="W450" i="94"/>
  <c r="R445" i="94"/>
  <c r="S445" i="94"/>
  <c r="Y445" i="94" s="1"/>
  <c r="R433" i="94"/>
  <c r="S433" i="94"/>
  <c r="Y433" i="94" s="1"/>
  <c r="R428" i="94"/>
  <c r="T425" i="94"/>
  <c r="X425" i="94" s="1"/>
  <c r="V422" i="94"/>
  <c r="W420" i="94"/>
  <c r="W413" i="94"/>
  <c r="T410" i="94"/>
  <c r="X410" i="94" s="1"/>
  <c r="R407" i="94"/>
  <c r="S407" i="94"/>
  <c r="S404" i="94"/>
  <c r="Y404" i="94" s="1"/>
  <c r="W402" i="94"/>
  <c r="V394" i="94"/>
  <c r="X385" i="94"/>
  <c r="W384" i="94"/>
  <c r="W497" i="94"/>
  <c r="S496" i="94"/>
  <c r="T474" i="94"/>
  <c r="S460" i="94"/>
  <c r="T457" i="94"/>
  <c r="W446" i="94"/>
  <c r="T438" i="94"/>
  <c r="T436" i="94"/>
  <c r="U436" i="94" s="1"/>
  <c r="T434" i="94"/>
  <c r="R432" i="94"/>
  <c r="X429" i="94"/>
  <c r="W424" i="94"/>
  <c r="W386" i="94"/>
  <c r="V488" i="94"/>
  <c r="T481" i="94"/>
  <c r="X481" i="94" s="1"/>
  <c r="S480" i="94"/>
  <c r="Y480" i="94" s="1"/>
  <c r="V457" i="94"/>
  <c r="S453" i="94"/>
  <c r="Y453" i="94" s="1"/>
  <c r="W436" i="94"/>
  <c r="W433" i="94"/>
  <c r="S427" i="94"/>
  <c r="Y427" i="94" s="1"/>
  <c r="W422" i="94"/>
  <c r="V420" i="94"/>
  <c r="W418" i="94"/>
  <c r="V409" i="94"/>
  <c r="S406" i="94"/>
  <c r="V405" i="94"/>
  <c r="W404" i="94"/>
  <c r="W400" i="94"/>
  <c r="S393" i="94"/>
  <c r="Y393" i="94" s="1"/>
  <c r="T393" i="94"/>
  <c r="S391" i="94"/>
  <c r="Y391" i="94" s="1"/>
  <c r="AA391" i="94" s="1"/>
  <c r="V387" i="94"/>
  <c r="Y369" i="94"/>
  <c r="T349" i="94"/>
  <c r="X349" i="94" s="1"/>
  <c r="T345" i="94"/>
  <c r="V323" i="94"/>
  <c r="W322" i="94"/>
  <c r="S317" i="94"/>
  <c r="T308" i="94"/>
  <c r="W304" i="94"/>
  <c r="V297" i="94"/>
  <c r="T282" i="94"/>
  <c r="U282" i="94" s="1"/>
  <c r="V277" i="94"/>
  <c r="X245" i="94"/>
  <c r="S122" i="94"/>
  <c r="V121" i="94"/>
  <c r="W410" i="94"/>
  <c r="V403" i="94"/>
  <c r="R396" i="94"/>
  <c r="S396" i="94"/>
  <c r="Y396" i="94" s="1"/>
  <c r="V381" i="94"/>
  <c r="W379" i="94"/>
  <c r="W360" i="94"/>
  <c r="V357" i="94"/>
  <c r="V346" i="94"/>
  <c r="S328" i="94"/>
  <c r="V484" i="94"/>
  <c r="T480" i="94"/>
  <c r="X480" i="94" s="1"/>
  <c r="W477" i="94"/>
  <c r="S463" i="94"/>
  <c r="V461" i="94"/>
  <c r="T451" i="94"/>
  <c r="X451" i="94" s="1"/>
  <c r="V399" i="94"/>
  <c r="W397" i="94"/>
  <c r="S486" i="94"/>
  <c r="Y486" i="94" s="1"/>
  <c r="T477" i="94"/>
  <c r="W470" i="94"/>
  <c r="V468" i="94"/>
  <c r="R459" i="94"/>
  <c r="V458" i="94"/>
  <c r="V453" i="94"/>
  <c r="S432" i="94"/>
  <c r="V431" i="94"/>
  <c r="W429" i="94"/>
  <c r="W419" i="94"/>
  <c r="T405" i="94"/>
  <c r="Y405" i="94" s="1"/>
  <c r="W401" i="94"/>
  <c r="W396" i="94"/>
  <c r="S395" i="94"/>
  <c r="S370" i="94"/>
  <c r="W363" i="94"/>
  <c r="T358" i="94"/>
  <c r="S358" i="94"/>
  <c r="X340" i="94"/>
  <c r="T339" i="94"/>
  <c r="V330" i="94"/>
  <c r="W319" i="94"/>
  <c r="S495" i="94"/>
  <c r="T479" i="94"/>
  <c r="T464" i="94"/>
  <c r="U464" i="94" s="1"/>
  <c r="W452" i="94"/>
  <c r="V438" i="94"/>
  <c r="V434" i="94"/>
  <c r="S431" i="94"/>
  <c r="Y431" i="94" s="1"/>
  <c r="T426" i="94"/>
  <c r="X426" i="94" s="1"/>
  <c r="S425" i="94"/>
  <c r="Y425" i="94" s="1"/>
  <c r="AH425" i="94" s="1"/>
  <c r="S385" i="94"/>
  <c r="Y385" i="94" s="1"/>
  <c r="W373" i="94"/>
  <c r="V494" i="94"/>
  <c r="S493" i="94"/>
  <c r="S489" i="94"/>
  <c r="R488" i="94"/>
  <c r="S488" i="94"/>
  <c r="S483" i="94"/>
  <c r="Y483" i="94" s="1"/>
  <c r="V482" i="94"/>
  <c r="R474" i="94"/>
  <c r="V473" i="94"/>
  <c r="S467" i="94"/>
  <c r="T463" i="94"/>
  <c r="U463" i="94" s="1"/>
  <c r="W462" i="94"/>
  <c r="T460" i="94"/>
  <c r="X460" i="94" s="1"/>
  <c r="R460" i="94"/>
  <c r="W458" i="94"/>
  <c r="R457" i="94"/>
  <c r="V456" i="94"/>
  <c r="S451" i="94"/>
  <c r="Y451" i="94" s="1"/>
  <c r="W448" i="94"/>
  <c r="W444" i="94"/>
  <c r="S443" i="94"/>
  <c r="V442" i="94"/>
  <c r="T441" i="94"/>
  <c r="R438" i="94"/>
  <c r="S434" i="94"/>
  <c r="V429" i="94"/>
  <c r="T428" i="94"/>
  <c r="R420" i="94"/>
  <c r="T417" i="94"/>
  <c r="Y417" i="94" s="1"/>
  <c r="W411" i="94"/>
  <c r="R409" i="94"/>
  <c r="V408" i="94"/>
  <c r="V407" i="94"/>
  <c r="T407" i="94"/>
  <c r="V401" i="94"/>
  <c r="R392" i="94"/>
  <c r="W389" i="94"/>
  <c r="W376" i="94"/>
  <c r="T375" i="94"/>
  <c r="X375" i="94" s="1"/>
  <c r="S365" i="94"/>
  <c r="S360" i="94"/>
  <c r="W357" i="94"/>
  <c r="V355" i="94"/>
  <c r="R353" i="94"/>
  <c r="S335" i="94"/>
  <c r="T327" i="94"/>
  <c r="S320" i="94"/>
  <c r="W312" i="94"/>
  <c r="S310" i="94"/>
  <c r="Y310" i="94" s="1"/>
  <c r="Z310" i="94" s="1"/>
  <c r="V309" i="94"/>
  <c r="R307" i="94"/>
  <c r="S307" i="94"/>
  <c r="Y307" i="94" s="1"/>
  <c r="R306" i="94"/>
  <c r="V301" i="94"/>
  <c r="W283" i="94"/>
  <c r="W271" i="94"/>
  <c r="V266" i="94"/>
  <c r="R252" i="94"/>
  <c r="W249" i="94"/>
  <c r="R219" i="94"/>
  <c r="V218" i="94"/>
  <c r="S214" i="94"/>
  <c r="R384" i="94"/>
  <c r="W381" i="94"/>
  <c r="T378" i="94"/>
  <c r="W374" i="94"/>
  <c r="R373" i="94"/>
  <c r="W372" i="94"/>
  <c r="V370" i="94"/>
  <c r="W369" i="94"/>
  <c r="W366" i="94"/>
  <c r="T355" i="94"/>
  <c r="R351" i="94"/>
  <c r="V343" i="94"/>
  <c r="S343" i="94"/>
  <c r="Y343" i="94" s="1"/>
  <c r="R341" i="94"/>
  <c r="T338" i="94"/>
  <c r="V337" i="94"/>
  <c r="S336" i="94"/>
  <c r="V333" i="94"/>
  <c r="R330" i="94"/>
  <c r="S325" i="94"/>
  <c r="Y325" i="94" s="1"/>
  <c r="R323" i="94"/>
  <c r="R322" i="94"/>
  <c r="W316" i="94"/>
  <c r="V310" i="94"/>
  <c r="W309" i="94"/>
  <c r="S308" i="94"/>
  <c r="T304" i="94"/>
  <c r="V300" i="94"/>
  <c r="S297" i="94"/>
  <c r="V295" i="94"/>
  <c r="T293" i="94"/>
  <c r="W291" i="94"/>
  <c r="R289" i="94"/>
  <c r="S287" i="94"/>
  <c r="W284" i="94"/>
  <c r="R282" i="94"/>
  <c r="W278" i="94"/>
  <c r="V276" i="94"/>
  <c r="S275" i="94"/>
  <c r="R274" i="94"/>
  <c r="V270" i="94"/>
  <c r="S266" i="94"/>
  <c r="S262" i="94"/>
  <c r="T256" i="94"/>
  <c r="Y256" i="94" s="1"/>
  <c r="W250" i="94"/>
  <c r="W247" i="94"/>
  <c r="T242" i="94"/>
  <c r="X242" i="94" s="1"/>
  <c r="W241" i="94"/>
  <c r="S221" i="94"/>
  <c r="S201" i="94"/>
  <c r="R195" i="94"/>
  <c r="W193" i="94"/>
  <c r="V190" i="94"/>
  <c r="S182" i="94"/>
  <c r="S162" i="94"/>
  <c r="S154" i="94"/>
  <c r="Y154" i="94" s="1"/>
  <c r="V153" i="94"/>
  <c r="T146" i="94"/>
  <c r="X146" i="94" s="1"/>
  <c r="V204" i="94"/>
  <c r="R199" i="94"/>
  <c r="S199" i="94"/>
  <c r="V198" i="94"/>
  <c r="W196" i="94"/>
  <c r="W172" i="94"/>
  <c r="S152" i="94"/>
  <c r="Y152" i="94" s="1"/>
  <c r="T152" i="94"/>
  <c r="V131" i="94"/>
  <c r="S124" i="94"/>
  <c r="T124" i="94"/>
  <c r="T66" i="94"/>
  <c r="X66" i="94" s="1"/>
  <c r="S66" i="94"/>
  <c r="Y66" i="94" s="1"/>
  <c r="V60" i="94"/>
  <c r="W236" i="94"/>
  <c r="S231" i="94"/>
  <c r="V230" i="94"/>
  <c r="T228" i="94"/>
  <c r="Y222" i="94"/>
  <c r="V203" i="94"/>
  <c r="T196" i="94"/>
  <c r="W195" i="94"/>
  <c r="W181" i="94"/>
  <c r="V178" i="94"/>
  <c r="W177" i="94"/>
  <c r="W159" i="94"/>
  <c r="T154" i="94"/>
  <c r="S136" i="94"/>
  <c r="T136" i="94"/>
  <c r="X136" i="94" s="1"/>
  <c r="S132" i="94"/>
  <c r="Y132" i="94" s="1"/>
  <c r="V125" i="94"/>
  <c r="S104" i="94"/>
  <c r="Y104" i="94" s="1"/>
  <c r="T104" i="94"/>
  <c r="X104" i="94" s="1"/>
  <c r="S96" i="94"/>
  <c r="V397" i="94"/>
  <c r="R381" i="94"/>
  <c r="V373" i="94"/>
  <c r="R369" i="94"/>
  <c r="R365" i="94"/>
  <c r="S362" i="94"/>
  <c r="W348" i="94"/>
  <c r="R342" i="94"/>
  <c r="W337" i="94"/>
  <c r="AE337" i="94" s="1"/>
  <c r="V334" i="94"/>
  <c r="R331" i="94"/>
  <c r="W329" i="94"/>
  <c r="W326" i="94"/>
  <c r="W325" i="94"/>
  <c r="V324" i="94"/>
  <c r="R320" i="94"/>
  <c r="W314" i="94"/>
  <c r="R313" i="94"/>
  <c r="W310" i="94"/>
  <c r="V304" i="94"/>
  <c r="R299" i="94"/>
  <c r="T299" i="94"/>
  <c r="Y299" i="94" s="1"/>
  <c r="W295" i="94"/>
  <c r="T294" i="94"/>
  <c r="R291" i="94"/>
  <c r="S284" i="94"/>
  <c r="V283" i="94"/>
  <c r="W280" i="94"/>
  <c r="R278" i="94"/>
  <c r="W273" i="94"/>
  <c r="S272" i="94"/>
  <c r="Y272" i="94" s="1"/>
  <c r="T271" i="94"/>
  <c r="S263" i="94"/>
  <c r="W260" i="94"/>
  <c r="V257" i="94"/>
  <c r="R246" i="94"/>
  <c r="W244" i="94"/>
  <c r="T236" i="94"/>
  <c r="S234" i="94"/>
  <c r="W232" i="94"/>
  <c r="V229" i="94"/>
  <c r="Z229" i="94" s="1"/>
  <c r="W223" i="94"/>
  <c r="R222" i="94"/>
  <c r="R204" i="94"/>
  <c r="S204" i="94"/>
  <c r="S179" i="94"/>
  <c r="S141" i="94"/>
  <c r="W136" i="94"/>
  <c r="V124" i="94"/>
  <c r="T108" i="94"/>
  <c r="S105" i="94"/>
  <c r="U105" i="94" s="1"/>
  <c r="T281" i="94"/>
  <c r="X281" i="94" s="1"/>
  <c r="W276" i="94"/>
  <c r="S273" i="94"/>
  <c r="S270" i="94"/>
  <c r="W269" i="94"/>
  <c r="V262" i="94"/>
  <c r="T255" i="94"/>
  <c r="S255" i="94"/>
  <c r="Y255" i="94" s="1"/>
  <c r="S246" i="94"/>
  <c r="W235" i="94"/>
  <c r="S230" i="94"/>
  <c r="Y230" i="94" s="1"/>
  <c r="V228" i="94"/>
  <c r="W227" i="94"/>
  <c r="S203" i="94"/>
  <c r="S202" i="94"/>
  <c r="Y202" i="94" s="1"/>
  <c r="T176" i="94"/>
  <c r="X176" i="94" s="1"/>
  <c r="T164" i="94"/>
  <c r="S150" i="94"/>
  <c r="U130" i="94"/>
  <c r="X130" i="94"/>
  <c r="Y130" i="94"/>
  <c r="W73" i="94"/>
  <c r="T399" i="94"/>
  <c r="R397" i="94"/>
  <c r="V396" i="94"/>
  <c r="T394" i="94"/>
  <c r="V393" i="94"/>
  <c r="V392" i="94"/>
  <c r="W388" i="94"/>
  <c r="T387" i="94"/>
  <c r="V383" i="94"/>
  <c r="V379" i="94"/>
  <c r="T377" i="94"/>
  <c r="U377" i="94" s="1"/>
  <c r="T374" i="94"/>
  <c r="X374" i="94" s="1"/>
  <c r="S371" i="94"/>
  <c r="R364" i="94"/>
  <c r="V362" i="94"/>
  <c r="S359" i="94"/>
  <c r="W358" i="94"/>
  <c r="R357" i="94"/>
  <c r="S354" i="94"/>
  <c r="W353" i="94"/>
  <c r="V344" i="94"/>
  <c r="W343" i="94"/>
  <c r="W342" i="94"/>
  <c r="S338" i="94"/>
  <c r="R334" i="94"/>
  <c r="T329" i="94"/>
  <c r="S324" i="94"/>
  <c r="Y324" i="94" s="1"/>
  <c r="T320" i="94"/>
  <c r="U320" i="94" s="1"/>
  <c r="T318" i="94"/>
  <c r="V315" i="94"/>
  <c r="V314" i="94"/>
  <c r="S312" i="94"/>
  <c r="T306" i="94"/>
  <c r="W299" i="94"/>
  <c r="W287" i="94"/>
  <c r="R283" i="94"/>
  <c r="V273" i="94"/>
  <c r="W268" i="94"/>
  <c r="V243" i="94"/>
  <c r="W238" i="94"/>
  <c r="X238" i="94"/>
  <c r="R225" i="94"/>
  <c r="S211" i="94"/>
  <c r="T206" i="94"/>
  <c r="T194" i="94"/>
  <c r="X194" i="94" s="1"/>
  <c r="S192" i="94"/>
  <c r="V191" i="94"/>
  <c r="S187" i="94"/>
  <c r="T185" i="94"/>
  <c r="W184" i="94"/>
  <c r="W183" i="94"/>
  <c r="V176" i="94"/>
  <c r="S155" i="94"/>
  <c r="T155" i="94"/>
  <c r="X155" i="94" s="1"/>
  <c r="W146" i="94"/>
  <c r="S137" i="94"/>
  <c r="T137" i="94"/>
  <c r="X94" i="94"/>
  <c r="V108" i="94"/>
  <c r="X95" i="94"/>
  <c r="W65" i="94"/>
  <c r="Y57" i="94"/>
  <c r="AH57" i="94" s="1"/>
  <c r="W53" i="94"/>
  <c r="W17" i="94"/>
  <c r="S15" i="94"/>
  <c r="W266" i="94"/>
  <c r="W253" i="94"/>
  <c r="T252" i="94"/>
  <c r="U252" i="94" s="1"/>
  <c r="R242" i="94"/>
  <c r="V241" i="94"/>
  <c r="V240" i="94"/>
  <c r="R230" i="94"/>
  <c r="W228" i="94"/>
  <c r="V226" i="94"/>
  <c r="W220" i="94"/>
  <c r="S218" i="94"/>
  <c r="V217" i="94"/>
  <c r="W211" i="94"/>
  <c r="V209" i="94"/>
  <c r="W206" i="94"/>
  <c r="R203" i="94"/>
  <c r="V201" i="94"/>
  <c r="T200" i="94"/>
  <c r="S198" i="94"/>
  <c r="R194" i="94"/>
  <c r="S194" i="94"/>
  <c r="Y194" i="94" s="1"/>
  <c r="W192" i="94"/>
  <c r="W187" i="94"/>
  <c r="R182" i="94"/>
  <c r="R179" i="94"/>
  <c r="V170" i="94"/>
  <c r="S170" i="94"/>
  <c r="W169" i="94"/>
  <c r="T159" i="94"/>
  <c r="X159" i="94" s="1"/>
  <c r="W150" i="94"/>
  <c r="V147" i="94"/>
  <c r="V146" i="94"/>
  <c r="S126" i="94"/>
  <c r="Y126" i="94" s="1"/>
  <c r="R125" i="94"/>
  <c r="W123" i="94"/>
  <c r="R121" i="94"/>
  <c r="W119" i="94"/>
  <c r="R109" i="94"/>
  <c r="S106" i="94"/>
  <c r="Y106" i="94" s="1"/>
  <c r="R91" i="94"/>
  <c r="V89" i="94"/>
  <c r="S86" i="94"/>
  <c r="Y86" i="94" s="1"/>
  <c r="R81" i="94"/>
  <c r="V80" i="94"/>
  <c r="S75" i="94"/>
  <c r="X63" i="94"/>
  <c r="V62" i="94"/>
  <c r="X24" i="94"/>
  <c r="T68" i="94"/>
  <c r="X68" i="94" s="1"/>
  <c r="V25" i="94"/>
  <c r="R267" i="94"/>
  <c r="S264" i="94"/>
  <c r="V260" i="94"/>
  <c r="T259" i="94"/>
  <c r="S257" i="94"/>
  <c r="V254" i="94"/>
  <c r="W252" i="94"/>
  <c r="V250" i="94"/>
  <c r="T247" i="94"/>
  <c r="X247" i="94" s="1"/>
  <c r="S245" i="94"/>
  <c r="Y245" i="94" s="1"/>
  <c r="W242" i="94"/>
  <c r="S241" i="94"/>
  <c r="R240" i="94"/>
  <c r="V232" i="94"/>
  <c r="R229" i="94"/>
  <c r="S229" i="94"/>
  <c r="Y229" i="94" s="1"/>
  <c r="W224" i="94"/>
  <c r="R221" i="94"/>
  <c r="T220" i="94"/>
  <c r="X220" i="94" s="1"/>
  <c r="T215" i="94"/>
  <c r="X215" i="94" s="1"/>
  <c r="W214" i="94"/>
  <c r="W204" i="94"/>
  <c r="W203" i="94"/>
  <c r="T203" i="94"/>
  <c r="R202" i="94"/>
  <c r="W198" i="94"/>
  <c r="T195" i="94"/>
  <c r="Y195" i="94" s="1"/>
  <c r="W191" i="94"/>
  <c r="R189" i="94"/>
  <c r="S189" i="94"/>
  <c r="V188" i="94"/>
  <c r="T183" i="94"/>
  <c r="X183" i="94" s="1"/>
  <c r="W182" i="94"/>
  <c r="V180" i="94"/>
  <c r="R178" i="94"/>
  <c r="S178" i="94"/>
  <c r="S166" i="94"/>
  <c r="Y166" i="94" s="1"/>
  <c r="W161" i="94"/>
  <c r="S147" i="94"/>
  <c r="T143" i="94"/>
  <c r="R130" i="94"/>
  <c r="V128" i="94"/>
  <c r="V127" i="94"/>
  <c r="S113" i="94"/>
  <c r="V112" i="94"/>
  <c r="T101" i="94"/>
  <c r="S101" i="94"/>
  <c r="T97" i="94"/>
  <c r="X97" i="94" s="1"/>
  <c r="Y95" i="94"/>
  <c r="S94" i="94"/>
  <c r="Y94" i="94" s="1"/>
  <c r="AJ94" i="94" s="1"/>
  <c r="W82" i="94"/>
  <c r="S80" i="94"/>
  <c r="V78" i="94"/>
  <c r="S69" i="94"/>
  <c r="V68" i="94"/>
  <c r="S63" i="94"/>
  <c r="Y63" i="94" s="1"/>
  <c r="R55" i="94"/>
  <c r="S55" i="94"/>
  <c r="Y55" i="94" s="1"/>
  <c r="V36" i="94"/>
  <c r="X28" i="94"/>
  <c r="S6" i="94"/>
  <c r="W114" i="94"/>
  <c r="T100" i="94"/>
  <c r="W99" i="94"/>
  <c r="T93" i="94"/>
  <c r="Y93" i="94" s="1"/>
  <c r="W92" i="94"/>
  <c r="U85" i="94"/>
  <c r="Y84" i="94"/>
  <c r="S73" i="94"/>
  <c r="Y73" i="94" s="1"/>
  <c r="T57" i="94"/>
  <c r="X57" i="94" s="1"/>
  <c r="R266" i="94"/>
  <c r="T264" i="94"/>
  <c r="X264" i="94" s="1"/>
  <c r="R260" i="94"/>
  <c r="V256" i="94"/>
  <c r="AI256" i="94" s="1"/>
  <c r="W255" i="94"/>
  <c r="R254" i="94"/>
  <c r="W251" i="94"/>
  <c r="V247" i="94"/>
  <c r="V244" i="94"/>
  <c r="W240" i="94"/>
  <c r="R238" i="94"/>
  <c r="S238" i="94"/>
  <c r="V237" i="94"/>
  <c r="R235" i="94"/>
  <c r="S235" i="94"/>
  <c r="T233" i="94"/>
  <c r="X233" i="94" s="1"/>
  <c r="R232" i="94"/>
  <c r="R228" i="94"/>
  <c r="V222" i="94"/>
  <c r="W221" i="94"/>
  <c r="AB221" i="94" s="1"/>
  <c r="V220" i="94"/>
  <c r="V215" i="94"/>
  <c r="V214" i="94"/>
  <c r="R212" i="94"/>
  <c r="V208" i="94"/>
  <c r="R206" i="94"/>
  <c r="V199" i="94"/>
  <c r="T198" i="94"/>
  <c r="U198" i="94" s="1"/>
  <c r="R196" i="94"/>
  <c r="V195" i="94"/>
  <c r="S193" i="94"/>
  <c r="W190" i="94"/>
  <c r="T186" i="94"/>
  <c r="W185" i="94"/>
  <c r="T178" i="94"/>
  <c r="X178" i="94" s="1"/>
  <c r="W176" i="94"/>
  <c r="S174" i="94"/>
  <c r="V173" i="94"/>
  <c r="V162" i="94"/>
  <c r="V156" i="94"/>
  <c r="S156" i="94"/>
  <c r="W152" i="94"/>
  <c r="V145" i="94"/>
  <c r="T144" i="94"/>
  <c r="X144" i="94" s="1"/>
  <c r="T139" i="94"/>
  <c r="V132" i="94"/>
  <c r="R129" i="94"/>
  <c r="V118" i="94"/>
  <c r="T118" i="94"/>
  <c r="W116" i="94"/>
  <c r="R103" i="94"/>
  <c r="R102" i="94"/>
  <c r="W81" i="94"/>
  <c r="W58" i="94"/>
  <c r="Y53" i="94"/>
  <c r="R42" i="94"/>
  <c r="S42" i="94"/>
  <c r="V41" i="94"/>
  <c r="W170" i="94"/>
  <c r="V167" i="94"/>
  <c r="S167" i="94"/>
  <c r="T162" i="94"/>
  <c r="R157" i="94"/>
  <c r="V151" i="94"/>
  <c r="T151" i="94"/>
  <c r="X151" i="94" s="1"/>
  <c r="V148" i="94"/>
  <c r="T147" i="94"/>
  <c r="S143" i="94"/>
  <c r="Y143" i="94" s="1"/>
  <c r="X135" i="94"/>
  <c r="W128" i="94"/>
  <c r="W118" i="94"/>
  <c r="W115" i="94"/>
  <c r="S114" i="94"/>
  <c r="Y114" i="94" s="1"/>
  <c r="R110" i="94"/>
  <c r="W101" i="94"/>
  <c r="V98" i="94"/>
  <c r="S98" i="94"/>
  <c r="U98" i="94" s="1"/>
  <c r="V94" i="94"/>
  <c r="W93" i="94"/>
  <c r="R92" i="94"/>
  <c r="W89" i="94"/>
  <c r="V84" i="94"/>
  <c r="V79" i="94"/>
  <c r="W78" i="94"/>
  <c r="R76" i="94"/>
  <c r="V75" i="94"/>
  <c r="R72" i="94"/>
  <c r="W59" i="94"/>
  <c r="W51" i="94"/>
  <c r="W45" i="94"/>
  <c r="S43" i="94"/>
  <c r="Y43" i="94" s="1"/>
  <c r="W35" i="94"/>
  <c r="V30" i="94"/>
  <c r="S27" i="94"/>
  <c r="Y27" i="94" s="1"/>
  <c r="T17" i="94"/>
  <c r="S16" i="94"/>
  <c r="W13" i="94"/>
  <c r="S11" i="94"/>
  <c r="Y11" i="94" s="1"/>
  <c r="S8" i="94"/>
  <c r="Y8" i="94" s="1"/>
  <c r="Y4" i="94"/>
  <c r="W67" i="94"/>
  <c r="R66" i="94"/>
  <c r="R64" i="94"/>
  <c r="T61" i="94"/>
  <c r="V59" i="94"/>
  <c r="S54" i="94"/>
  <c r="Y54" i="94" s="1"/>
  <c r="V51" i="94"/>
  <c r="W49" i="94"/>
  <c r="W43" i="94"/>
  <c r="V34" i="94"/>
  <c r="W33" i="94"/>
  <c r="R31" i="94"/>
  <c r="V29" i="94"/>
  <c r="R26" i="94"/>
  <c r="W22" i="94"/>
  <c r="S5" i="94"/>
  <c r="X5" i="94" s="1"/>
  <c r="W3" i="94"/>
  <c r="R98" i="94"/>
  <c r="W87" i="94"/>
  <c r="R83" i="94"/>
  <c r="T83" i="94"/>
  <c r="X83" i="94" s="1"/>
  <c r="S79" i="94"/>
  <c r="R78" i="94"/>
  <c r="V77" i="94"/>
  <c r="R74" i="94"/>
  <c r="V73" i="94"/>
  <c r="R62" i="94"/>
  <c r="W55" i="94"/>
  <c r="R51" i="94"/>
  <c r="X49" i="94"/>
  <c r="R36" i="94"/>
  <c r="W31" i="94"/>
  <c r="X27" i="94"/>
  <c r="X22" i="94"/>
  <c r="R18" i="94"/>
  <c r="R13" i="94"/>
  <c r="X8" i="94"/>
  <c r="V172" i="94"/>
  <c r="R170" i="94"/>
  <c r="V169" i="94"/>
  <c r="W167" i="94"/>
  <c r="V166" i="94"/>
  <c r="S161" i="94"/>
  <c r="W160" i="94"/>
  <c r="T157" i="94"/>
  <c r="X157" i="94" s="1"/>
  <c r="S153" i="94"/>
  <c r="W142" i="94"/>
  <c r="V137" i="94"/>
  <c r="W132" i="94"/>
  <c r="S131" i="94"/>
  <c r="W129" i="94"/>
  <c r="W126" i="94"/>
  <c r="V117" i="94"/>
  <c r="V114" i="94"/>
  <c r="T110" i="94"/>
  <c r="Y110" i="94" s="1"/>
  <c r="S107" i="94"/>
  <c r="W102" i="94"/>
  <c r="V93" i="94"/>
  <c r="W91" i="94"/>
  <c r="W83" i="94"/>
  <c r="S68" i="94"/>
  <c r="W63" i="94"/>
  <c r="AI63" i="94" s="1"/>
  <c r="S59" i="94"/>
  <c r="W52" i="94"/>
  <c r="AC52" i="94" s="1"/>
  <c r="W36" i="94"/>
  <c r="R34" i="94"/>
  <c r="V28" i="94"/>
  <c r="R24" i="94"/>
  <c r="V23" i="94"/>
  <c r="W20" i="94"/>
  <c r="W15" i="94"/>
  <c r="R12" i="94"/>
  <c r="S10" i="94"/>
  <c r="Y10" i="94" s="1"/>
  <c r="T4" i="94"/>
  <c r="U4" i="94" s="1"/>
  <c r="W174" i="94"/>
  <c r="T168" i="94"/>
  <c r="X168" i="94" s="1"/>
  <c r="R166" i="94"/>
  <c r="V161" i="94"/>
  <c r="V157" i="94"/>
  <c r="W154" i="94"/>
  <c r="AD154" i="94" s="1"/>
  <c r="W153" i="94"/>
  <c r="W151" i="94"/>
  <c r="R150" i="94"/>
  <c r="S148" i="94"/>
  <c r="R146" i="94"/>
  <c r="S146" i="94"/>
  <c r="R144" i="94"/>
  <c r="V140" i="94"/>
  <c r="W139" i="94"/>
  <c r="R133" i="94"/>
  <c r="R131" i="94"/>
  <c r="V130" i="94"/>
  <c r="R127" i="94"/>
  <c r="R124" i="94"/>
  <c r="T119" i="94"/>
  <c r="Y119" i="94" s="1"/>
  <c r="S118" i="94"/>
  <c r="Y118" i="94" s="1"/>
  <c r="T116" i="94"/>
  <c r="Y116" i="94" s="1"/>
  <c r="S111" i="94"/>
  <c r="T109" i="94"/>
  <c r="V105" i="94"/>
  <c r="V99" i="94"/>
  <c r="V97" i="94"/>
  <c r="W94" i="94"/>
  <c r="T91" i="94"/>
  <c r="X91" i="94" s="1"/>
  <c r="Z91" i="94" s="1"/>
  <c r="W86" i="94"/>
  <c r="W74" i="94"/>
  <c r="V72" i="94"/>
  <c r="R70" i="94"/>
  <c r="V65" i="94"/>
  <c r="W64" i="94"/>
  <c r="S61" i="94"/>
  <c r="Y61" i="94" s="1"/>
  <c r="V56" i="94"/>
  <c r="W54" i="94"/>
  <c r="S50" i="94"/>
  <c r="R44" i="94"/>
  <c r="X42" i="94"/>
  <c r="V38" i="94"/>
  <c r="V33" i="94"/>
  <c r="R28" i="94"/>
  <c r="S24" i="94"/>
  <c r="Y24" i="94" s="1"/>
  <c r="AJ24" i="94" s="1"/>
  <c r="R23" i="94"/>
  <c r="W19" i="94"/>
  <c r="S17" i="94"/>
  <c r="T15" i="94"/>
  <c r="V7" i="94"/>
  <c r="U15" i="94"/>
  <c r="X15" i="94"/>
  <c r="Y26" i="94"/>
  <c r="V50" i="94"/>
  <c r="V45" i="94"/>
  <c r="W38" i="94"/>
  <c r="X35" i="94"/>
  <c r="S25" i="94"/>
  <c r="R6" i="94"/>
  <c r="U20" i="94"/>
  <c r="Y9" i="94"/>
  <c r="V43" i="94"/>
  <c r="R38" i="94"/>
  <c r="R43" i="94"/>
  <c r="R21" i="94"/>
  <c r="W12" i="94"/>
  <c r="S28" i="94"/>
  <c r="Y28" i="94" s="1"/>
  <c r="W24" i="94"/>
  <c r="V19" i="94"/>
  <c r="S48" i="94"/>
  <c r="Y48" i="94" s="1"/>
  <c r="R14" i="94"/>
  <c r="T10" i="94"/>
  <c r="W7" i="94"/>
  <c r="S41" i="94"/>
  <c r="Y41" i="94" s="1"/>
  <c r="R29" i="94"/>
  <c r="V24" i="94"/>
  <c r="V12" i="94"/>
  <c r="R5" i="94"/>
  <c r="W44" i="94"/>
  <c r="R46" i="94"/>
  <c r="W5" i="94"/>
  <c r="T14" i="94"/>
  <c r="W10" i="94"/>
  <c r="S7" i="94"/>
  <c r="Y7" i="94" s="1"/>
  <c r="V27" i="94"/>
  <c r="R22" i="94"/>
  <c r="V10" i="94"/>
  <c r="S39" i="94"/>
  <c r="Y39" i="94" s="1"/>
  <c r="V5" i="94"/>
  <c r="S44" i="94"/>
  <c r="Y44" i="94" s="1"/>
  <c r="R37" i="94"/>
  <c r="S32" i="94"/>
  <c r="Y32" i="94" s="1"/>
  <c r="S12" i="94"/>
  <c r="W47" i="94"/>
  <c r="T50" i="94"/>
  <c r="Y50" i="94" s="1"/>
  <c r="W18" i="94"/>
  <c r="W8" i="94"/>
  <c r="R50" i="94"/>
  <c r="V35" i="94"/>
  <c r="W28" i="94"/>
  <c r="R16" i="94"/>
  <c r="R35" i="94"/>
  <c r="R30" i="94"/>
  <c r="R3" i="94"/>
  <c r="S35" i="94"/>
  <c r="Y21" i="94"/>
  <c r="V8" i="94"/>
  <c r="S3" i="94"/>
  <c r="W50" i="94"/>
  <c r="V40" i="94"/>
  <c r="S37" i="94"/>
  <c r="Y37" i="94" s="1"/>
  <c r="X20" i="94"/>
  <c r="W16" i="94"/>
  <c r="R8" i="94"/>
  <c r="X497" i="94"/>
  <c r="Y497" i="94"/>
  <c r="U497" i="94"/>
  <c r="X469" i="94"/>
  <c r="U469" i="94"/>
  <c r="Y467" i="94"/>
  <c r="X474" i="94"/>
  <c r="U467" i="94"/>
  <c r="X467" i="94"/>
  <c r="AB454" i="94"/>
  <c r="AC454" i="94"/>
  <c r="AD454" i="94"/>
  <c r="AE454" i="94"/>
  <c r="AG454" i="94"/>
  <c r="AH454" i="94"/>
  <c r="AI454" i="94"/>
  <c r="AJ454" i="94"/>
  <c r="AK454" i="94"/>
  <c r="Z454" i="94"/>
  <c r="AF454" i="94"/>
  <c r="AA454" i="94"/>
  <c r="U477" i="94"/>
  <c r="X477" i="94"/>
  <c r="X482" i="94"/>
  <c r="U482" i="94"/>
  <c r="AD497" i="94"/>
  <c r="AE497" i="94"/>
  <c r="AC497" i="94"/>
  <c r="AK497" i="94"/>
  <c r="AE404" i="94"/>
  <c r="X457" i="94"/>
  <c r="U491" i="94"/>
  <c r="V481" i="94"/>
  <c r="S474" i="94"/>
  <c r="Y474" i="94" s="1"/>
  <c r="V469" i="94"/>
  <c r="X438" i="94"/>
  <c r="AA438" i="94" s="1"/>
  <c r="V436" i="94"/>
  <c r="W489" i="94"/>
  <c r="T488" i="94"/>
  <c r="W482" i="94"/>
  <c r="AA482" i="94" s="1"/>
  <c r="T446" i="94"/>
  <c r="S441" i="94"/>
  <c r="T419" i="94"/>
  <c r="Y482" i="94"/>
  <c r="U451" i="94"/>
  <c r="X403" i="94"/>
  <c r="AA491" i="94"/>
  <c r="AH491" i="94"/>
  <c r="U483" i="94"/>
  <c r="X483" i="94"/>
  <c r="T493" i="94"/>
  <c r="Y493" i="94" s="1"/>
  <c r="W447" i="94"/>
  <c r="X436" i="94"/>
  <c r="Y411" i="94"/>
  <c r="U480" i="94"/>
  <c r="U466" i="94"/>
  <c r="V489" i="94"/>
  <c r="X466" i="94"/>
  <c r="S428" i="94"/>
  <c r="Y428" i="94" s="1"/>
  <c r="U426" i="94"/>
  <c r="Z425" i="94"/>
  <c r="AC425" i="94"/>
  <c r="AE425" i="94"/>
  <c r="AF425" i="94"/>
  <c r="AB425" i="94"/>
  <c r="AI425" i="94"/>
  <c r="Y477" i="94"/>
  <c r="V465" i="94"/>
  <c r="X452" i="94"/>
  <c r="U452" i="94"/>
  <c r="Y452" i="94"/>
  <c r="R439" i="94"/>
  <c r="AA404" i="94"/>
  <c r="AC404" i="94"/>
  <c r="AD404" i="94"/>
  <c r="AF404" i="94"/>
  <c r="AK404" i="94"/>
  <c r="Z404" i="94"/>
  <c r="AG404" i="94"/>
  <c r="AH404" i="94"/>
  <c r="AI404" i="94"/>
  <c r="Y449" i="94"/>
  <c r="X494" i="94"/>
  <c r="U445" i="94"/>
  <c r="X445" i="94"/>
  <c r="X428" i="94"/>
  <c r="U450" i="94"/>
  <c r="X450" i="94"/>
  <c r="W437" i="94"/>
  <c r="U355" i="94"/>
  <c r="X355" i="94"/>
  <c r="S471" i="94"/>
  <c r="Y471" i="94" s="1"/>
  <c r="T471" i="94"/>
  <c r="T492" i="94"/>
  <c r="T489" i="94"/>
  <c r="Y489" i="94" s="1"/>
  <c r="U486" i="94"/>
  <c r="R451" i="94"/>
  <c r="X444" i="94"/>
  <c r="W493" i="94"/>
  <c r="U476" i="94"/>
  <c r="AG457" i="94"/>
  <c r="X420" i="94"/>
  <c r="U420" i="94"/>
  <c r="V493" i="94"/>
  <c r="W472" i="94"/>
  <c r="W461" i="94"/>
  <c r="S455" i="94"/>
  <c r="T455" i="94"/>
  <c r="T447" i="94"/>
  <c r="Y447" i="94" s="1"/>
  <c r="W445" i="94"/>
  <c r="S439" i="94"/>
  <c r="Y439" i="94" s="1"/>
  <c r="T439" i="94"/>
  <c r="V437" i="94"/>
  <c r="W456" i="94"/>
  <c r="AE480" i="94"/>
  <c r="U453" i="94"/>
  <c r="X453" i="94"/>
  <c r="S437" i="94"/>
  <c r="Y437" i="94" s="1"/>
  <c r="X434" i="94"/>
  <c r="U394" i="94"/>
  <c r="X394" i="94"/>
  <c r="W484" i="94"/>
  <c r="V477" i="94"/>
  <c r="X479" i="94"/>
  <c r="W440" i="94"/>
  <c r="U399" i="94"/>
  <c r="T484" i="94"/>
  <c r="R461" i="94"/>
  <c r="X387" i="94"/>
  <c r="X407" i="94"/>
  <c r="U407" i="94"/>
  <c r="W453" i="94"/>
  <c r="Z435" i="94"/>
  <c r="U370" i="94"/>
  <c r="X370" i="94"/>
  <c r="X441" i="94"/>
  <c r="AB467" i="94"/>
  <c r="AC467" i="94"/>
  <c r="AI467" i="94"/>
  <c r="AC480" i="94"/>
  <c r="AD480" i="94"/>
  <c r="AK480" i="94"/>
  <c r="S446" i="94"/>
  <c r="T397" i="94"/>
  <c r="S397" i="94"/>
  <c r="Y397" i="94" s="1"/>
  <c r="T390" i="94"/>
  <c r="S390" i="94"/>
  <c r="W473" i="94"/>
  <c r="T449" i="94"/>
  <c r="T440" i="94"/>
  <c r="S440" i="94"/>
  <c r="T461" i="94"/>
  <c r="U454" i="94"/>
  <c r="U433" i="94"/>
  <c r="T418" i="94"/>
  <c r="S418" i="94"/>
  <c r="Y418" i="94" s="1"/>
  <c r="X361" i="94"/>
  <c r="S494" i="94"/>
  <c r="Y494" i="94" s="1"/>
  <c r="AI494" i="94" s="1"/>
  <c r="AF491" i="94"/>
  <c r="X463" i="94"/>
  <c r="T456" i="94"/>
  <c r="R453" i="94"/>
  <c r="U393" i="94"/>
  <c r="T382" i="94"/>
  <c r="S382" i="94"/>
  <c r="S481" i="94"/>
  <c r="Y481" i="94" s="1"/>
  <c r="X448" i="94"/>
  <c r="Y419" i="94"/>
  <c r="X437" i="94"/>
  <c r="AE491" i="94"/>
  <c r="U470" i="94"/>
  <c r="X464" i="94"/>
  <c r="V462" i="94"/>
  <c r="AK425" i="94"/>
  <c r="U405" i="94"/>
  <c r="X405" i="94"/>
  <c r="W483" i="94"/>
  <c r="Z483" i="94" s="1"/>
  <c r="AH479" i="94"/>
  <c r="U457" i="94"/>
  <c r="V478" i="94"/>
  <c r="T495" i="94"/>
  <c r="S478" i="94"/>
  <c r="Y478" i="94" s="1"/>
  <c r="T478" i="94"/>
  <c r="AD476" i="94"/>
  <c r="X435" i="94"/>
  <c r="AE435" i="94" s="1"/>
  <c r="U435" i="94"/>
  <c r="AJ425" i="94"/>
  <c r="V485" i="94"/>
  <c r="V486" i="94"/>
  <c r="R479" i="94"/>
  <c r="T475" i="94"/>
  <c r="S473" i="94"/>
  <c r="Y473" i="94" s="1"/>
  <c r="T496" i="94"/>
  <c r="AB491" i="94"/>
  <c r="S487" i="94"/>
  <c r="T487" i="94"/>
  <c r="S479" i="94"/>
  <c r="Y479" i="94" s="1"/>
  <c r="S462" i="94"/>
  <c r="Y462" i="94" s="1"/>
  <c r="U459" i="94"/>
  <c r="X459" i="94"/>
  <c r="Z459" i="94" s="1"/>
  <c r="S457" i="94"/>
  <c r="Y457" i="94" s="1"/>
  <c r="AD428" i="94"/>
  <c r="X411" i="94"/>
  <c r="X380" i="94"/>
  <c r="S438" i="94"/>
  <c r="Y438" i="94" s="1"/>
  <c r="T413" i="94"/>
  <c r="S413" i="94"/>
  <c r="S472" i="94"/>
  <c r="T472" i="94"/>
  <c r="W488" i="94"/>
  <c r="W481" i="94"/>
  <c r="X476" i="94"/>
  <c r="Z476" i="94" s="1"/>
  <c r="T468" i="94"/>
  <c r="AB433" i="94"/>
  <c r="AD433" i="94"/>
  <c r="AH433" i="94"/>
  <c r="AJ433" i="94"/>
  <c r="Z433" i="94"/>
  <c r="AA433" i="94"/>
  <c r="AE433" i="94"/>
  <c r="AC433" i="94"/>
  <c r="AF433" i="94"/>
  <c r="AI433" i="94"/>
  <c r="AK433" i="94"/>
  <c r="U431" i="94"/>
  <c r="S421" i="94"/>
  <c r="Y421" i="94" s="1"/>
  <c r="T421" i="94"/>
  <c r="U417" i="94"/>
  <c r="U401" i="94"/>
  <c r="T458" i="94"/>
  <c r="W449" i="94"/>
  <c r="AI370" i="94"/>
  <c r="V430" i="94"/>
  <c r="V419" i="94"/>
  <c r="AD412" i="94"/>
  <c r="Y370" i="94"/>
  <c r="AK370" i="94" s="1"/>
  <c r="T364" i="94"/>
  <c r="Z353" i="94"/>
  <c r="Y355" i="94"/>
  <c r="V400" i="94"/>
  <c r="AJ374" i="94"/>
  <c r="AK374" i="94"/>
  <c r="AB374" i="94"/>
  <c r="AE374" i="94"/>
  <c r="AI374" i="94"/>
  <c r="U358" i="94"/>
  <c r="X358" i="94"/>
  <c r="W421" i="94"/>
  <c r="U412" i="94"/>
  <c r="X412" i="94"/>
  <c r="U391" i="94"/>
  <c r="T379" i="94"/>
  <c r="U374" i="94"/>
  <c r="W368" i="94"/>
  <c r="U359" i="94"/>
  <c r="Y359" i="94"/>
  <c r="AB359" i="94" s="1"/>
  <c r="S398" i="94"/>
  <c r="T398" i="94"/>
  <c r="W380" i="94"/>
  <c r="S374" i="94"/>
  <c r="Y374" i="94" s="1"/>
  <c r="Z374" i="94" s="1"/>
  <c r="X344" i="94"/>
  <c r="V446" i="94"/>
  <c r="W442" i="94"/>
  <c r="S430" i="94"/>
  <c r="Y430" i="94" s="1"/>
  <c r="T430" i="94"/>
  <c r="T408" i="94"/>
  <c r="W394" i="94"/>
  <c r="U325" i="94"/>
  <c r="X325" i="94"/>
  <c r="V447" i="94"/>
  <c r="S448" i="94"/>
  <c r="Y448" i="94" s="1"/>
  <c r="AC448" i="94" s="1"/>
  <c r="V445" i="94"/>
  <c r="R437" i="94"/>
  <c r="AA353" i="94"/>
  <c r="AB353" i="94"/>
  <c r="AC353" i="94"/>
  <c r="AF353" i="94"/>
  <c r="AG353" i="94"/>
  <c r="AJ353" i="94"/>
  <c r="R421" i="94"/>
  <c r="V411" i="94"/>
  <c r="U404" i="94"/>
  <c r="T392" i="94"/>
  <c r="Y392" i="94" s="1"/>
  <c r="AA385" i="94"/>
  <c r="AD385" i="94"/>
  <c r="AG385" i="94"/>
  <c r="S383" i="94"/>
  <c r="T383" i="94"/>
  <c r="X415" i="94"/>
  <c r="X329" i="94"/>
  <c r="S424" i="94"/>
  <c r="Y424" i="94" s="1"/>
  <c r="T409" i="94"/>
  <c r="R394" i="94"/>
  <c r="V402" i="94"/>
  <c r="T388" i="94"/>
  <c r="Y377" i="94"/>
  <c r="T350" i="94"/>
  <c r="S350" i="94"/>
  <c r="Y350" i="94" s="1"/>
  <c r="AB412" i="94"/>
  <c r="AB369" i="94"/>
  <c r="AJ359" i="94"/>
  <c r="AF359" i="94"/>
  <c r="AK359" i="94"/>
  <c r="X339" i="94"/>
  <c r="X360" i="94"/>
  <c r="AA337" i="94"/>
  <c r="AD337" i="94"/>
  <c r="AG337" i="94"/>
  <c r="AH337" i="94"/>
  <c r="AJ337" i="94"/>
  <c r="Z337" i="94"/>
  <c r="AF337" i="94"/>
  <c r="AK337" i="94"/>
  <c r="X327" i="94"/>
  <c r="U372" i="94"/>
  <c r="X372" i="94"/>
  <c r="T443" i="94"/>
  <c r="T442" i="94"/>
  <c r="T416" i="94"/>
  <c r="S403" i="94"/>
  <c r="U396" i="94"/>
  <c r="X396" i="94"/>
  <c r="AH396" i="94" s="1"/>
  <c r="U375" i="94"/>
  <c r="Y372" i="94"/>
  <c r="X345" i="94"/>
  <c r="T422" i="94"/>
  <c r="Y422" i="94" s="1"/>
  <c r="V413" i="94"/>
  <c r="W405" i="94"/>
  <c r="V395" i="94"/>
  <c r="T402" i="94"/>
  <c r="Z369" i="94"/>
  <c r="AC369" i="94"/>
  <c r="AG369" i="94"/>
  <c r="W426" i="94"/>
  <c r="U424" i="94"/>
  <c r="X424" i="94"/>
  <c r="V414" i="94"/>
  <c r="R385" i="94"/>
  <c r="S381" i="94"/>
  <c r="T381" i="94"/>
  <c r="T351" i="94"/>
  <c r="S351" i="94"/>
  <c r="S423" i="94"/>
  <c r="T423" i="94"/>
  <c r="R405" i="94"/>
  <c r="AJ393" i="94"/>
  <c r="V415" i="94"/>
  <c r="T389" i="94"/>
  <c r="V386" i="94"/>
  <c r="X431" i="94"/>
  <c r="AE431" i="94" s="1"/>
  <c r="S429" i="94"/>
  <c r="AE396" i="94"/>
  <c r="T395" i="94"/>
  <c r="AG393" i="94"/>
  <c r="V375" i="94"/>
  <c r="X330" i="94"/>
  <c r="AJ330" i="94" s="1"/>
  <c r="V416" i="94"/>
  <c r="S386" i="94"/>
  <c r="T363" i="94"/>
  <c r="S363" i="94"/>
  <c r="Y363" i="94" s="1"/>
  <c r="X316" i="94"/>
  <c r="V427" i="94"/>
  <c r="V390" i="94"/>
  <c r="W382" i="94"/>
  <c r="T376" i="94"/>
  <c r="S414" i="94"/>
  <c r="T414" i="94"/>
  <c r="X393" i="94"/>
  <c r="AA393" i="94" s="1"/>
  <c r="T432" i="94"/>
  <c r="X378" i="94"/>
  <c r="U369" i="94"/>
  <c r="Y358" i="94"/>
  <c r="Z428" i="94"/>
  <c r="AH428" i="94"/>
  <c r="T400" i="94"/>
  <c r="Y338" i="94"/>
  <c r="U349" i="94"/>
  <c r="AJ412" i="94"/>
  <c r="S410" i="94"/>
  <c r="W408" i="94"/>
  <c r="T406" i="94"/>
  <c r="R387" i="94"/>
  <c r="T373" i="94"/>
  <c r="R345" i="94"/>
  <c r="W339" i="94"/>
  <c r="U319" i="94"/>
  <c r="X319" i="94"/>
  <c r="S387" i="94"/>
  <c r="V356" i="94"/>
  <c r="W346" i="94"/>
  <c r="S345" i="94"/>
  <c r="R314" i="94"/>
  <c r="T322" i="94"/>
  <c r="X306" i="94"/>
  <c r="S278" i="94"/>
  <c r="T278" i="94"/>
  <c r="X266" i="94"/>
  <c r="U266" i="94"/>
  <c r="S356" i="94"/>
  <c r="Y356" i="94" s="1"/>
  <c r="V339" i="94"/>
  <c r="T311" i="94"/>
  <c r="Y311" i="94" s="1"/>
  <c r="X307" i="94"/>
  <c r="T362" i="94"/>
  <c r="R358" i="94"/>
  <c r="S357" i="94"/>
  <c r="R346" i="94"/>
  <c r="S339" i="94"/>
  <c r="S315" i="94"/>
  <c r="T289" i="94"/>
  <c r="S289" i="94"/>
  <c r="X262" i="94"/>
  <c r="R333" i="94"/>
  <c r="AF330" i="94"/>
  <c r="AD330" i="94"/>
  <c r="AE330" i="94"/>
  <c r="V317" i="94"/>
  <c r="T314" i="94"/>
  <c r="S314" i="94"/>
  <c r="AD369" i="94"/>
  <c r="T365" i="94"/>
  <c r="Y365" i="94" s="1"/>
  <c r="AD353" i="94"/>
  <c r="W349" i="94"/>
  <c r="T335" i="94"/>
  <c r="X304" i="94"/>
  <c r="T342" i="94"/>
  <c r="X326" i="94"/>
  <c r="U326" i="94"/>
  <c r="Z307" i="94"/>
  <c r="AH307" i="94"/>
  <c r="R284" i="94"/>
  <c r="T357" i="94"/>
  <c r="S323" i="94"/>
  <c r="T323" i="94"/>
  <c r="W315" i="94"/>
  <c r="S348" i="94"/>
  <c r="Y348" i="94" s="1"/>
  <c r="AA348" i="94" s="1"/>
  <c r="S346" i="94"/>
  <c r="T346" i="94"/>
  <c r="S340" i="94"/>
  <c r="T336" i="94"/>
  <c r="X324" i="94"/>
  <c r="AJ324" i="94" s="1"/>
  <c r="U324" i="94"/>
  <c r="U272" i="94"/>
  <c r="X272" i="94"/>
  <c r="S361" i="94"/>
  <c r="W350" i="94"/>
  <c r="X343" i="94"/>
  <c r="U343" i="94"/>
  <c r="T333" i="94"/>
  <c r="W330" i="94"/>
  <c r="Y288" i="94"/>
  <c r="U271" i="94"/>
  <c r="S384" i="94"/>
  <c r="AE369" i="94"/>
  <c r="AH369" i="94"/>
  <c r="W365" i="94"/>
  <c r="R362" i="94"/>
  <c r="AE353" i="94"/>
  <c r="AH353" i="94"/>
  <c r="AI353" i="94"/>
  <c r="AK353" i="94"/>
  <c r="U353" i="94"/>
  <c r="T347" i="94"/>
  <c r="S341" i="94"/>
  <c r="U331" i="94"/>
  <c r="AJ280" i="94"/>
  <c r="AA280" i="94"/>
  <c r="X315" i="94"/>
  <c r="S364" i="94"/>
  <c r="Y364" i="94" s="1"/>
  <c r="T354" i="94"/>
  <c r="X334" i="94"/>
  <c r="S330" i="94"/>
  <c r="Y330" i="94" s="1"/>
  <c r="U293" i="94"/>
  <c r="X293" i="94"/>
  <c r="T274" i="94"/>
  <c r="S274" i="94"/>
  <c r="Y274" i="94" s="1"/>
  <c r="T341" i="94"/>
  <c r="W331" i="94"/>
  <c r="AK324" i="94"/>
  <c r="X310" i="94"/>
  <c r="U310" i="94"/>
  <c r="T301" i="94"/>
  <c r="S301" i="94"/>
  <c r="Y301" i="94" s="1"/>
  <c r="S327" i="94"/>
  <c r="X291" i="94"/>
  <c r="AB308" i="94"/>
  <c r="T305" i="94"/>
  <c r="S305" i="94"/>
  <c r="X277" i="94"/>
  <c r="W371" i="94"/>
  <c r="S322" i="94"/>
  <c r="X318" i="94"/>
  <c r="U288" i="94"/>
  <c r="X288" i="94"/>
  <c r="AC288" i="94" s="1"/>
  <c r="X286" i="94"/>
  <c r="S380" i="94"/>
  <c r="Y380" i="94" s="1"/>
  <c r="W378" i="94"/>
  <c r="V368" i="94"/>
  <c r="T367" i="94"/>
  <c r="X356" i="94"/>
  <c r="V352" i="94"/>
  <c r="S321" i="94"/>
  <c r="Y321" i="94" s="1"/>
  <c r="T321" i="94"/>
  <c r="V313" i="94"/>
  <c r="R296" i="94"/>
  <c r="V371" i="94"/>
  <c r="S368" i="94"/>
  <c r="T366" i="94"/>
  <c r="S352" i="94"/>
  <c r="Y352" i="94" s="1"/>
  <c r="W328" i="94"/>
  <c r="W355" i="94"/>
  <c r="AG355" i="94" s="1"/>
  <c r="Y308" i="94"/>
  <c r="S344" i="94"/>
  <c r="X308" i="94"/>
  <c r="U308" i="94"/>
  <c r="U265" i="94"/>
  <c r="Y265" i="94"/>
  <c r="R377" i="94"/>
  <c r="V325" i="94"/>
  <c r="S316" i="94"/>
  <c r="S283" i="94"/>
  <c r="T283" i="94"/>
  <c r="S373" i="94"/>
  <c r="Y373" i="94" s="1"/>
  <c r="AC355" i="94"/>
  <c r="AF355" i="94"/>
  <c r="V338" i="94"/>
  <c r="X320" i="94"/>
  <c r="S319" i="94"/>
  <c r="Y319" i="94" s="1"/>
  <c r="U309" i="94"/>
  <c r="V306" i="94"/>
  <c r="X299" i="94"/>
  <c r="U299" i="94"/>
  <c r="T297" i="94"/>
  <c r="U276" i="94"/>
  <c r="X276" i="94"/>
  <c r="AE232" i="94"/>
  <c r="AF232" i="94"/>
  <c r="AG232" i="94"/>
  <c r="AI232" i="94"/>
  <c r="AB232" i="94"/>
  <c r="AA232" i="94"/>
  <c r="AH232" i="94"/>
  <c r="AJ232" i="94"/>
  <c r="AK232" i="94"/>
  <c r="Y333" i="94"/>
  <c r="Y320" i="94"/>
  <c r="AB320" i="94" s="1"/>
  <c r="R311" i="94"/>
  <c r="S306" i="94"/>
  <c r="Y306" i="94" s="1"/>
  <c r="W323" i="94"/>
  <c r="V321" i="94"/>
  <c r="W307" i="94"/>
  <c r="U290" i="94"/>
  <c r="V278" i="94"/>
  <c r="S261" i="94"/>
  <c r="Y261" i="94" s="1"/>
  <c r="S224" i="94"/>
  <c r="Y224" i="94" s="1"/>
  <c r="T224" i="94"/>
  <c r="U275" i="94"/>
  <c r="X275" i="94"/>
  <c r="T332" i="94"/>
  <c r="Y332" i="94" s="1"/>
  <c r="R327" i="94"/>
  <c r="V322" i="94"/>
  <c r="V319" i="94"/>
  <c r="R309" i="94"/>
  <c r="Z309" i="94" s="1"/>
  <c r="V289" i="94"/>
  <c r="V258" i="94"/>
  <c r="X225" i="94"/>
  <c r="AB229" i="94"/>
  <c r="AI229" i="94"/>
  <c r="AJ229" i="94"/>
  <c r="S329" i="94"/>
  <c r="Y329" i="94" s="1"/>
  <c r="AD329" i="94" s="1"/>
  <c r="R328" i="94"/>
  <c r="V316" i="94"/>
  <c r="AC280" i="94"/>
  <c r="AD280" i="94"/>
  <c r="AF280" i="94"/>
  <c r="AH280" i="94"/>
  <c r="AI280" i="94"/>
  <c r="T269" i="94"/>
  <c r="T261" i="94"/>
  <c r="S258" i="94"/>
  <c r="Y258" i="94" s="1"/>
  <c r="X256" i="94"/>
  <c r="U256" i="94"/>
  <c r="T295" i="94"/>
  <c r="X250" i="94"/>
  <c r="U250" i="94"/>
  <c r="Y250" i="94"/>
  <c r="S210" i="94"/>
  <c r="T210" i="94"/>
  <c r="Y208" i="94"/>
  <c r="U208" i="94"/>
  <c r="S249" i="94"/>
  <c r="T249" i="94"/>
  <c r="T328" i="94"/>
  <c r="S313" i="94"/>
  <c r="Y313" i="94" s="1"/>
  <c r="V290" i="94"/>
  <c r="V284" i="94"/>
  <c r="U281" i="94"/>
  <c r="Y276" i="94"/>
  <c r="AJ276" i="94" s="1"/>
  <c r="V225" i="94"/>
  <c r="V271" i="94"/>
  <c r="W267" i="94"/>
  <c r="W259" i="94"/>
  <c r="T296" i="94"/>
  <c r="Y275" i="94"/>
  <c r="AE275" i="94" s="1"/>
  <c r="T317" i="94"/>
  <c r="AI308" i="94"/>
  <c r="AA256" i="94"/>
  <c r="T312" i="94"/>
  <c r="Y312" i="94" s="1"/>
  <c r="AG308" i="94"/>
  <c r="W292" i="94"/>
  <c r="V267" i="94"/>
  <c r="AJ250" i="94"/>
  <c r="T287" i="94"/>
  <c r="Y287" i="94" s="1"/>
  <c r="R263" i="94"/>
  <c r="AH244" i="94"/>
  <c r="Z244" i="94"/>
  <c r="S291" i="94"/>
  <c r="Y291" i="94" s="1"/>
  <c r="AK291" i="94" s="1"/>
  <c r="T284" i="94"/>
  <c r="AK276" i="94"/>
  <c r="AH276" i="94"/>
  <c r="T273" i="94"/>
  <c r="Y273" i="94" s="1"/>
  <c r="S259" i="94"/>
  <c r="X282" i="94"/>
  <c r="S253" i="94"/>
  <c r="T253" i="94"/>
  <c r="S213" i="94"/>
  <c r="T213" i="94"/>
  <c r="S298" i="94"/>
  <c r="Y298" i="94" s="1"/>
  <c r="T298" i="94"/>
  <c r="S294" i="94"/>
  <c r="Y294" i="94" s="1"/>
  <c r="R272" i="94"/>
  <c r="AG272" i="94" s="1"/>
  <c r="X244" i="94"/>
  <c r="AI244" i="94" s="1"/>
  <c r="U244" i="94"/>
  <c r="U303" i="94"/>
  <c r="X302" i="94"/>
  <c r="T292" i="94"/>
  <c r="AE229" i="94"/>
  <c r="AK288" i="94"/>
  <c r="U267" i="94"/>
  <c r="X267" i="94"/>
  <c r="X259" i="94"/>
  <c r="X228" i="94"/>
  <c r="U221" i="94"/>
  <c r="Y221" i="94"/>
  <c r="S300" i="94"/>
  <c r="S286" i="94"/>
  <c r="AB242" i="94"/>
  <c r="AJ242" i="94"/>
  <c r="S239" i="94"/>
  <c r="T285" i="94"/>
  <c r="W282" i="94"/>
  <c r="W294" i="94"/>
  <c r="AH294" i="94" s="1"/>
  <c r="V287" i="94"/>
  <c r="AK260" i="94"/>
  <c r="V251" i="94"/>
  <c r="S242" i="94"/>
  <c r="Y242" i="94" s="1"/>
  <c r="AA242" i="94" s="1"/>
  <c r="AH308" i="94"/>
  <c r="AK308" i="94"/>
  <c r="X236" i="94"/>
  <c r="T300" i="94"/>
  <c r="V282" i="94"/>
  <c r="S268" i="94"/>
  <c r="U260" i="94"/>
  <c r="X260" i="94"/>
  <c r="AH260" i="94" s="1"/>
  <c r="AE254" i="94"/>
  <c r="S251" i="94"/>
  <c r="Y251" i="94" s="1"/>
  <c r="T251" i="94"/>
  <c r="S334" i="94"/>
  <c r="W305" i="94"/>
  <c r="V303" i="94"/>
  <c r="S277" i="94"/>
  <c r="X252" i="94"/>
  <c r="W186" i="94"/>
  <c r="X294" i="94"/>
  <c r="X258" i="94"/>
  <c r="V332" i="94"/>
  <c r="U307" i="94"/>
  <c r="S302" i="94"/>
  <c r="T268" i="94"/>
  <c r="AH266" i="94"/>
  <c r="Z266" i="94"/>
  <c r="AF266" i="94"/>
  <c r="V265" i="94"/>
  <c r="W321" i="94"/>
  <c r="V305" i="94"/>
  <c r="Y266" i="94"/>
  <c r="AK266" i="94" s="1"/>
  <c r="S279" i="94"/>
  <c r="Y279" i="94" s="1"/>
  <c r="T257" i="94"/>
  <c r="Y257" i="94" s="1"/>
  <c r="T246" i="94"/>
  <c r="Y246" i="94" s="1"/>
  <c r="S240" i="94"/>
  <c r="U137" i="94"/>
  <c r="V224" i="94"/>
  <c r="T218" i="94"/>
  <c r="Y218" i="94" s="1"/>
  <c r="S217" i="94"/>
  <c r="T217" i="94"/>
  <c r="U185" i="94"/>
  <c r="X185" i="94"/>
  <c r="S158" i="94"/>
  <c r="Y158" i="94" s="1"/>
  <c r="T158" i="94"/>
  <c r="T223" i="94"/>
  <c r="U182" i="94"/>
  <c r="X182" i="94"/>
  <c r="X180" i="94"/>
  <c r="X177" i="94"/>
  <c r="Z177" i="94" s="1"/>
  <c r="U177" i="94"/>
  <c r="X153" i="94"/>
  <c r="U153" i="94"/>
  <c r="V210" i="94"/>
  <c r="U205" i="94"/>
  <c r="X205" i="94"/>
  <c r="T201" i="94"/>
  <c r="Y201" i="94" s="1"/>
  <c r="Y177" i="94"/>
  <c r="S171" i="94"/>
  <c r="T171" i="94"/>
  <c r="U154" i="94"/>
  <c r="X154" i="94"/>
  <c r="S269" i="94"/>
  <c r="V268" i="94"/>
  <c r="AH221" i="94"/>
  <c r="S215" i="94"/>
  <c r="W257" i="94"/>
  <c r="W243" i="94"/>
  <c r="S186" i="94"/>
  <c r="Y186" i="94" s="1"/>
  <c r="AA154" i="94"/>
  <c r="Y146" i="94"/>
  <c r="AJ146" i="94" s="1"/>
  <c r="U146" i="94"/>
  <c r="V245" i="94"/>
  <c r="T241" i="94"/>
  <c r="Y241" i="94" s="1"/>
  <c r="W215" i="94"/>
  <c r="U195" i="94"/>
  <c r="X195" i="94"/>
  <c r="AH195" i="94" s="1"/>
  <c r="X254" i="94"/>
  <c r="V246" i="94"/>
  <c r="S225" i="94"/>
  <c r="T192" i="94"/>
  <c r="Y192" i="94" s="1"/>
  <c r="S183" i="94"/>
  <c r="AK159" i="94"/>
  <c r="AE159" i="94"/>
  <c r="AG159" i="94"/>
  <c r="AI159" i="94"/>
  <c r="X186" i="94"/>
  <c r="W248" i="94"/>
  <c r="W234" i="94"/>
  <c r="AH196" i="94"/>
  <c r="AK229" i="94"/>
  <c r="W175" i="94"/>
  <c r="AB135" i="94"/>
  <c r="AC135" i="94"/>
  <c r="AD135" i="94"/>
  <c r="AF135" i="94"/>
  <c r="AH135" i="94"/>
  <c r="AI135" i="94"/>
  <c r="Z135" i="94"/>
  <c r="AE135" i="94"/>
  <c r="AA135" i="94"/>
  <c r="AG135" i="94"/>
  <c r="AJ135" i="94"/>
  <c r="AK135" i="94"/>
  <c r="AK221" i="94"/>
  <c r="U202" i="94"/>
  <c r="X202" i="94"/>
  <c r="S247" i="94"/>
  <c r="Y247" i="94" s="1"/>
  <c r="V234" i="94"/>
  <c r="AE209" i="94"/>
  <c r="R255" i="94"/>
  <c r="V249" i="94"/>
  <c r="V248" i="94"/>
  <c r="T243" i="94"/>
  <c r="AG229" i="94"/>
  <c r="U222" i="94"/>
  <c r="X222" i="94"/>
  <c r="AF222" i="94" s="1"/>
  <c r="AB209" i="94"/>
  <c r="W200" i="94"/>
  <c r="S196" i="94"/>
  <c r="Y196" i="94" s="1"/>
  <c r="U178" i="94"/>
  <c r="Y187" i="94"/>
  <c r="V175" i="94"/>
  <c r="AD229" i="94"/>
  <c r="S226" i="94"/>
  <c r="Y226" i="94" s="1"/>
  <c r="S219" i="94"/>
  <c r="U203" i="94"/>
  <c r="X203" i="94"/>
  <c r="X147" i="94"/>
  <c r="U147" i="94"/>
  <c r="W216" i="94"/>
  <c r="AC182" i="94"/>
  <c r="W263" i="94"/>
  <c r="T239" i="94"/>
  <c r="R200" i="94"/>
  <c r="U196" i="94"/>
  <c r="X196" i="94"/>
  <c r="Z182" i="94"/>
  <c r="X181" i="94"/>
  <c r="X279" i="94"/>
  <c r="T234" i="94"/>
  <c r="V216" i="94"/>
  <c r="W208" i="94"/>
  <c r="AF208" i="94" s="1"/>
  <c r="S200" i="94"/>
  <c r="Y200" i="94" s="1"/>
  <c r="T193" i="94"/>
  <c r="Y193" i="94" s="1"/>
  <c r="T187" i="94"/>
  <c r="S185" i="94"/>
  <c r="Y185" i="94" s="1"/>
  <c r="AA185" i="94" s="1"/>
  <c r="T270" i="94"/>
  <c r="T248" i="94"/>
  <c r="AA229" i="94"/>
  <c r="AC229" i="94"/>
  <c r="AF229" i="94"/>
  <c r="AH229" i="94"/>
  <c r="T226" i="94"/>
  <c r="T219" i="94"/>
  <c r="Y182" i="94"/>
  <c r="AE182" i="94" s="1"/>
  <c r="X162" i="94"/>
  <c r="U162" i="94"/>
  <c r="U142" i="94"/>
  <c r="Y142" i="94"/>
  <c r="S254" i="94"/>
  <c r="Y254" i="94" s="1"/>
  <c r="AJ254" i="94" s="1"/>
  <c r="T240" i="94"/>
  <c r="U229" i="94"/>
  <c r="AH208" i="94"/>
  <c r="AI208" i="94"/>
  <c r="AK208" i="94"/>
  <c r="S175" i="94"/>
  <c r="T175" i="94"/>
  <c r="S216" i="94"/>
  <c r="S212" i="94"/>
  <c r="T212" i="94"/>
  <c r="U230" i="94"/>
  <c r="X200" i="94"/>
  <c r="Y162" i="94"/>
  <c r="S197" i="94"/>
  <c r="T197" i="94"/>
  <c r="R271" i="94"/>
  <c r="T231" i="94"/>
  <c r="S207" i="94"/>
  <c r="T207" i="94"/>
  <c r="W279" i="94"/>
  <c r="AK279" i="94" s="1"/>
  <c r="V236" i="94"/>
  <c r="T235" i="94"/>
  <c r="Y235" i="94" s="1"/>
  <c r="S228" i="94"/>
  <c r="S227" i="94"/>
  <c r="AD209" i="94"/>
  <c r="AF209" i="94"/>
  <c r="AH209" i="94"/>
  <c r="AK209" i="94"/>
  <c r="AG209" i="94"/>
  <c r="AI209" i="94"/>
  <c r="AJ209" i="94"/>
  <c r="AC209" i="94"/>
  <c r="T189" i="94"/>
  <c r="T263" i="94"/>
  <c r="T214" i="94"/>
  <c r="Y214" i="94" s="1"/>
  <c r="R185" i="94"/>
  <c r="AA153" i="94"/>
  <c r="AF153" i="94"/>
  <c r="X143" i="94"/>
  <c r="S236" i="94"/>
  <c r="R223" i="94"/>
  <c r="S173" i="94"/>
  <c r="T173" i="94"/>
  <c r="X160" i="94"/>
  <c r="S237" i="94"/>
  <c r="Y237" i="94" s="1"/>
  <c r="AB237" i="94" s="1"/>
  <c r="S188" i="94"/>
  <c r="T188" i="94"/>
  <c r="Y153" i="94"/>
  <c r="AK153" i="94" s="1"/>
  <c r="W194" i="94"/>
  <c r="AI194" i="94" s="1"/>
  <c r="V189" i="94"/>
  <c r="U165" i="94"/>
  <c r="X164" i="94"/>
  <c r="T161" i="94"/>
  <c r="U136" i="94"/>
  <c r="U106" i="94"/>
  <c r="T138" i="94"/>
  <c r="V139" i="94"/>
  <c r="U155" i="94"/>
  <c r="U131" i="94"/>
  <c r="Y131" i="94"/>
  <c r="X128" i="94"/>
  <c r="X100" i="94"/>
  <c r="R176" i="94"/>
  <c r="S160" i="94"/>
  <c r="Y160" i="94" s="1"/>
  <c r="S159" i="94"/>
  <c r="Y159" i="94" s="1"/>
  <c r="AH159" i="94" s="1"/>
  <c r="AJ130" i="94"/>
  <c r="X108" i="94"/>
  <c r="U209" i="94"/>
  <c r="S191" i="94"/>
  <c r="T191" i="94"/>
  <c r="AK185" i="94"/>
  <c r="T174" i="94"/>
  <c r="T169" i="94"/>
  <c r="U145" i="94"/>
  <c r="U126" i="94"/>
  <c r="X126" i="94"/>
  <c r="AC126" i="94" s="1"/>
  <c r="X103" i="94"/>
  <c r="AD103" i="94" s="1"/>
  <c r="U103" i="94"/>
  <c r="X139" i="94"/>
  <c r="S125" i="94"/>
  <c r="T125" i="94"/>
  <c r="R177" i="94"/>
  <c r="T170" i="94"/>
  <c r="Y170" i="94" s="1"/>
  <c r="W149" i="94"/>
  <c r="X137" i="94"/>
  <c r="V122" i="94"/>
  <c r="U65" i="94"/>
  <c r="X65" i="94"/>
  <c r="W162" i="94"/>
  <c r="Y136" i="94"/>
  <c r="AF114" i="94"/>
  <c r="AH114" i="94"/>
  <c r="AI114" i="94"/>
  <c r="T67" i="94"/>
  <c r="S67" i="94"/>
  <c r="Y67" i="94" s="1"/>
  <c r="T148" i="94"/>
  <c r="U116" i="94"/>
  <c r="X116" i="94"/>
  <c r="AB116" i="94" s="1"/>
  <c r="S233" i="94"/>
  <c r="AE185" i="94"/>
  <c r="X172" i="94"/>
  <c r="AC172" i="94" s="1"/>
  <c r="W156" i="94"/>
  <c r="V149" i="94"/>
  <c r="AB146" i="94"/>
  <c r="AD146" i="94"/>
  <c r="W130" i="94"/>
  <c r="AA130" i="94" s="1"/>
  <c r="W145" i="94"/>
  <c r="AD145" i="94" s="1"/>
  <c r="S129" i="94"/>
  <c r="Y129" i="94" s="1"/>
  <c r="T129" i="94"/>
  <c r="V211" i="94"/>
  <c r="AK130" i="94"/>
  <c r="Z130" i="94"/>
  <c r="AC130" i="94"/>
  <c r="AD130" i="94"/>
  <c r="AB130" i="94"/>
  <c r="AE130" i="94"/>
  <c r="AF130" i="94"/>
  <c r="AG130" i="94"/>
  <c r="AI130" i="94"/>
  <c r="AA68" i="94"/>
  <c r="R211" i="94"/>
  <c r="R210" i="94"/>
  <c r="X206" i="94"/>
  <c r="W163" i="94"/>
  <c r="X119" i="94"/>
  <c r="U119" i="94"/>
  <c r="X101" i="94"/>
  <c r="U101" i="94"/>
  <c r="S206" i="94"/>
  <c r="Y206" i="94" s="1"/>
  <c r="S164" i="94"/>
  <c r="W157" i="94"/>
  <c r="S140" i="94"/>
  <c r="T140" i="94"/>
  <c r="W230" i="94"/>
  <c r="AK230" i="94" s="1"/>
  <c r="Z185" i="94"/>
  <c r="AB185" i="94"/>
  <c r="X152" i="94"/>
  <c r="AI152" i="94" s="1"/>
  <c r="X142" i="94"/>
  <c r="T199" i="94"/>
  <c r="X165" i="94"/>
  <c r="AK165" i="94" s="1"/>
  <c r="T211" i="94"/>
  <c r="W205" i="94"/>
  <c r="X166" i="94"/>
  <c r="V150" i="94"/>
  <c r="R137" i="94"/>
  <c r="S120" i="94"/>
  <c r="T120" i="94"/>
  <c r="S100" i="94"/>
  <c r="U159" i="94"/>
  <c r="W105" i="94"/>
  <c r="V205" i="94"/>
  <c r="U194" i="94"/>
  <c r="T179" i="94"/>
  <c r="AI154" i="94"/>
  <c r="V134" i="94"/>
  <c r="S181" i="94"/>
  <c r="Y181" i="94" s="1"/>
  <c r="S123" i="94"/>
  <c r="U95" i="94"/>
  <c r="W219" i="94"/>
  <c r="S134" i="94"/>
  <c r="T134" i="94"/>
  <c r="V186" i="94"/>
  <c r="S180" i="94"/>
  <c r="Y180" i="94" s="1"/>
  <c r="S172" i="94"/>
  <c r="Y172" i="94" s="1"/>
  <c r="AD172" i="94" s="1"/>
  <c r="U157" i="94"/>
  <c r="AB154" i="94"/>
  <c r="AC142" i="94"/>
  <c r="AD142" i="94"/>
  <c r="AE142" i="94"/>
  <c r="AG142" i="94"/>
  <c r="AA142" i="94"/>
  <c r="AI142" i="94"/>
  <c r="Z142" i="94"/>
  <c r="AJ142" i="94"/>
  <c r="S220" i="94"/>
  <c r="T216" i="94"/>
  <c r="R201" i="94"/>
  <c r="V200" i="94"/>
  <c r="T167" i="94"/>
  <c r="R158" i="94"/>
  <c r="U132" i="94"/>
  <c r="X132" i="94"/>
  <c r="AD132" i="94" s="1"/>
  <c r="T204" i="94"/>
  <c r="U176" i="94"/>
  <c r="S138" i="94"/>
  <c r="Y138" i="94" s="1"/>
  <c r="T123" i="94"/>
  <c r="AK103" i="94"/>
  <c r="Z103" i="94"/>
  <c r="S168" i="94"/>
  <c r="U135" i="94"/>
  <c r="W109" i="94"/>
  <c r="V133" i="94"/>
  <c r="AA73" i="94"/>
  <c r="AB114" i="94"/>
  <c r="AC114" i="94"/>
  <c r="Z114" i="94"/>
  <c r="AA114" i="94"/>
  <c r="T87" i="94"/>
  <c r="X41" i="94"/>
  <c r="U68" i="94"/>
  <c r="Y65" i="94"/>
  <c r="AD65" i="94" s="1"/>
  <c r="Y60" i="94"/>
  <c r="U60" i="94"/>
  <c r="AH154" i="94"/>
  <c r="T115" i="94"/>
  <c r="V88" i="94"/>
  <c r="T121" i="94"/>
  <c r="X86" i="94"/>
  <c r="U86" i="94"/>
  <c r="V61" i="94"/>
  <c r="V184" i="94"/>
  <c r="T149" i="94"/>
  <c r="V136" i="94"/>
  <c r="U124" i="94"/>
  <c r="X124" i="94"/>
  <c r="T88" i="94"/>
  <c r="S88" i="94"/>
  <c r="S76" i="94"/>
  <c r="Y76" i="94" s="1"/>
  <c r="T76" i="94"/>
  <c r="V163" i="94"/>
  <c r="X17" i="94"/>
  <c r="U17" i="94"/>
  <c r="AJ132" i="94"/>
  <c r="X71" i="94"/>
  <c r="Z71" i="94" s="1"/>
  <c r="U71" i="94"/>
  <c r="AC65" i="94"/>
  <c r="R174" i="94"/>
  <c r="T150" i="94"/>
  <c r="Y150" i="94" s="1"/>
  <c r="AI132" i="94"/>
  <c r="T122" i="94"/>
  <c r="T117" i="94"/>
  <c r="V110" i="94"/>
  <c r="Y69" i="94"/>
  <c r="U69" i="94"/>
  <c r="AJ63" i="94"/>
  <c r="Y58" i="94"/>
  <c r="AG58" i="94" s="1"/>
  <c r="U58" i="94"/>
  <c r="V86" i="94"/>
  <c r="T184" i="94"/>
  <c r="T156" i="94"/>
  <c r="W138" i="94"/>
  <c r="AF132" i="94"/>
  <c r="AC119" i="94"/>
  <c r="V107" i="94"/>
  <c r="V95" i="94"/>
  <c r="T163" i="94"/>
  <c r="W117" i="94"/>
  <c r="AK114" i="94"/>
  <c r="W111" i="94"/>
  <c r="Y103" i="94"/>
  <c r="W72" i="94"/>
  <c r="AE63" i="94"/>
  <c r="T74" i="94"/>
  <c r="S74" i="94"/>
  <c r="Y74" i="94" s="1"/>
  <c r="Y59" i="94"/>
  <c r="AF43" i="94"/>
  <c r="AB119" i="94"/>
  <c r="U110" i="94"/>
  <c r="X110" i="94"/>
  <c r="U104" i="94"/>
  <c r="S99" i="94"/>
  <c r="T99" i="94"/>
  <c r="W69" i="94"/>
  <c r="AD57" i="94"/>
  <c r="AE57" i="94"/>
  <c r="AF57" i="94"/>
  <c r="AG57" i="94"/>
  <c r="AA57" i="94"/>
  <c r="AB57" i="94"/>
  <c r="AI57" i="94"/>
  <c r="AJ57" i="94"/>
  <c r="Z57" i="94"/>
  <c r="AC57" i="94"/>
  <c r="AK57" i="94"/>
  <c r="Z132" i="94"/>
  <c r="AA132" i="94"/>
  <c r="AC132" i="94"/>
  <c r="V111" i="94"/>
  <c r="X93" i="94"/>
  <c r="U93" i="94"/>
  <c r="S82" i="94"/>
  <c r="T82" i="94"/>
  <c r="X46" i="94"/>
  <c r="S89" i="94"/>
  <c r="Y89" i="94" s="1"/>
  <c r="T89" i="94"/>
  <c r="Y68" i="94"/>
  <c r="AG60" i="94"/>
  <c r="V54" i="94"/>
  <c r="AE114" i="94"/>
  <c r="X105" i="94"/>
  <c r="U97" i="94"/>
  <c r="V96" i="94"/>
  <c r="U84" i="94"/>
  <c r="AB73" i="94"/>
  <c r="X30" i="94"/>
  <c r="R190" i="94"/>
  <c r="V158" i="94"/>
  <c r="W140" i="94"/>
  <c r="T127" i="94"/>
  <c r="AD114" i="94"/>
  <c r="AD108" i="94"/>
  <c r="AH108" i="94"/>
  <c r="W131" i="94"/>
  <c r="AC131" i="94" s="1"/>
  <c r="U73" i="94"/>
  <c r="X73" i="94"/>
  <c r="AD73" i="94" s="1"/>
  <c r="W178" i="94"/>
  <c r="S157" i="94"/>
  <c r="Y157" i="94" s="1"/>
  <c r="AI157" i="94" s="1"/>
  <c r="W143" i="94"/>
  <c r="S128" i="94"/>
  <c r="Y128" i="94" s="1"/>
  <c r="AB128" i="94" s="1"/>
  <c r="U114" i="94"/>
  <c r="T113" i="94"/>
  <c r="Y113" i="94" s="1"/>
  <c r="X109" i="94"/>
  <c r="W104" i="94"/>
  <c r="V179" i="94"/>
  <c r="W147" i="94"/>
  <c r="S109" i="94"/>
  <c r="Y109" i="94" s="1"/>
  <c r="AA109" i="94" s="1"/>
  <c r="AJ154" i="94"/>
  <c r="W84" i="94"/>
  <c r="AB84" i="94" s="1"/>
  <c r="X52" i="94"/>
  <c r="U52" i="94"/>
  <c r="X23" i="94"/>
  <c r="T190" i="94"/>
  <c r="Y190" i="94" s="1"/>
  <c r="R169" i="94"/>
  <c r="V168" i="94"/>
  <c r="S151" i="94"/>
  <c r="T141" i="94"/>
  <c r="W133" i="94"/>
  <c r="V104" i="94"/>
  <c r="X54" i="94"/>
  <c r="U54" i="94"/>
  <c r="Y105" i="94"/>
  <c r="V90" i="94"/>
  <c r="W75" i="94"/>
  <c r="T55" i="94"/>
  <c r="S14" i="94"/>
  <c r="Y14" i="94" s="1"/>
  <c r="Y98" i="94"/>
  <c r="S78" i="94"/>
  <c r="T78" i="94"/>
  <c r="W27" i="94"/>
  <c r="AB27" i="94" s="1"/>
  <c r="AD24" i="94"/>
  <c r="AE24" i="94"/>
  <c r="X10" i="94"/>
  <c r="Z10" i="94" s="1"/>
  <c r="U10" i="94"/>
  <c r="X14" i="94"/>
  <c r="V138" i="94"/>
  <c r="S90" i="94"/>
  <c r="T90" i="94"/>
  <c r="AF63" i="94"/>
  <c r="AJ52" i="94"/>
  <c r="AK52" i="94"/>
  <c r="X47" i="94"/>
  <c r="R27" i="94"/>
  <c r="S149" i="94"/>
  <c r="Y149" i="94" s="1"/>
  <c r="S139" i="94"/>
  <c r="S108" i="94"/>
  <c r="Y108" i="94" s="1"/>
  <c r="AE108" i="94" s="1"/>
  <c r="W100" i="94"/>
  <c r="S91" i="94"/>
  <c r="Y91" i="94" s="1"/>
  <c r="W48" i="94"/>
  <c r="W42" i="94"/>
  <c r="S83" i="94"/>
  <c r="Y83" i="94" s="1"/>
  <c r="AI83" i="94" s="1"/>
  <c r="T79" i="94"/>
  <c r="T75" i="94"/>
  <c r="Y75" i="94" s="1"/>
  <c r="V100" i="94"/>
  <c r="W88" i="94"/>
  <c r="S87" i="94"/>
  <c r="Y87" i="94" s="1"/>
  <c r="Z60" i="94"/>
  <c r="AA60" i="94"/>
  <c r="AB60" i="94"/>
  <c r="AC60" i="94"/>
  <c r="AD60" i="94"/>
  <c r="AE60" i="94"/>
  <c r="AH60" i="94"/>
  <c r="AI60" i="94"/>
  <c r="V48" i="94"/>
  <c r="V22" i="94"/>
  <c r="Z63" i="94"/>
  <c r="AA63" i="94"/>
  <c r="AB63" i="94"/>
  <c r="AC63" i="94"/>
  <c r="AG63" i="94"/>
  <c r="AH63" i="94"/>
  <c r="AK63" i="94"/>
  <c r="R48" i="94"/>
  <c r="Y17" i="94"/>
  <c r="R45" i="94"/>
  <c r="W56" i="94"/>
  <c r="U49" i="94"/>
  <c r="S31" i="94"/>
  <c r="T31" i="94"/>
  <c r="V101" i="94"/>
  <c r="Y97" i="94"/>
  <c r="AB97" i="94" s="1"/>
  <c r="W96" i="94"/>
  <c r="X70" i="94"/>
  <c r="U57" i="94"/>
  <c r="X53" i="94"/>
  <c r="U53" i="94"/>
  <c r="X33" i="94"/>
  <c r="AJ26" i="94"/>
  <c r="Y20" i="94"/>
  <c r="Z20" i="94" s="1"/>
  <c r="T92" i="94"/>
  <c r="X85" i="94"/>
  <c r="S45" i="94"/>
  <c r="T45" i="94"/>
  <c r="Y85" i="94"/>
  <c r="W77" i="94"/>
  <c r="S56" i="94"/>
  <c r="Y56" i="94" s="1"/>
  <c r="T56" i="94"/>
  <c r="Y42" i="94"/>
  <c r="U42" i="94"/>
  <c r="W40" i="94"/>
  <c r="V16" i="94"/>
  <c r="S133" i="94"/>
  <c r="V102" i="94"/>
  <c r="T81" i="94"/>
  <c r="U36" i="94"/>
  <c r="X36" i="94"/>
  <c r="AK36" i="94" s="1"/>
  <c r="AJ8" i="94"/>
  <c r="AG8" i="94"/>
  <c r="X50" i="94"/>
  <c r="U50" i="94"/>
  <c r="V49" i="94"/>
  <c r="W26" i="94"/>
  <c r="AK26" i="94" s="1"/>
  <c r="T111" i="94"/>
  <c r="Y111" i="94" s="1"/>
  <c r="W85" i="94"/>
  <c r="V46" i="94"/>
  <c r="S13" i="94"/>
  <c r="T13" i="94"/>
  <c r="S144" i="94"/>
  <c r="T133" i="94"/>
  <c r="W106" i="94"/>
  <c r="AA106" i="94" s="1"/>
  <c r="R89" i="94"/>
  <c r="U66" i="94"/>
  <c r="V53" i="94"/>
  <c r="S47" i="94"/>
  <c r="Y47" i="94" s="1"/>
  <c r="U44" i="94"/>
  <c r="X44" i="94"/>
  <c r="AH44" i="94" s="1"/>
  <c r="X38" i="94"/>
  <c r="Y71" i="94"/>
  <c r="AK60" i="94"/>
  <c r="U43" i="94"/>
  <c r="X43" i="94"/>
  <c r="AH43" i="94" s="1"/>
  <c r="S33" i="94"/>
  <c r="Y33" i="94" s="1"/>
  <c r="W127" i="94"/>
  <c r="R117" i="94"/>
  <c r="T102" i="94"/>
  <c r="AH98" i="94"/>
  <c r="AA98" i="94"/>
  <c r="AJ60" i="94"/>
  <c r="S23" i="94"/>
  <c r="Y23" i="94" s="1"/>
  <c r="S77" i="94"/>
  <c r="T77" i="94"/>
  <c r="Y70" i="94"/>
  <c r="AC70" i="94" s="1"/>
  <c r="AF60" i="94"/>
  <c r="V120" i="94"/>
  <c r="W90" i="94"/>
  <c r="X6" i="94"/>
  <c r="U6" i="94"/>
  <c r="T96" i="94"/>
  <c r="U11" i="94"/>
  <c r="W112" i="94"/>
  <c r="U64" i="94"/>
  <c r="AK42" i="94"/>
  <c r="S30" i="94"/>
  <c r="Y30" i="94" s="1"/>
  <c r="AA30" i="94" s="1"/>
  <c r="W6" i="94"/>
  <c r="W80" i="94"/>
  <c r="U61" i="94"/>
  <c r="X61" i="94"/>
  <c r="X39" i="94"/>
  <c r="W34" i="94"/>
  <c r="S29" i="94"/>
  <c r="T29" i="94"/>
  <c r="V21" i="94"/>
  <c r="W37" i="94"/>
  <c r="S19" i="94"/>
  <c r="T19" i="94"/>
  <c r="U32" i="94"/>
  <c r="S18" i="94"/>
  <c r="Y18" i="94" s="1"/>
  <c r="T18" i="94"/>
  <c r="V6" i="94"/>
  <c r="V37" i="94"/>
  <c r="U26" i="94"/>
  <c r="Y6" i="94"/>
  <c r="X9" i="94"/>
  <c r="T25" i="94"/>
  <c r="U24" i="94"/>
  <c r="S22" i="94"/>
  <c r="Y22" i="94" s="1"/>
  <c r="T112" i="94"/>
  <c r="S38" i="94"/>
  <c r="W23" i="94"/>
  <c r="V13" i="94"/>
  <c r="T12" i="94"/>
  <c r="T80" i="94"/>
  <c r="X34" i="94"/>
  <c r="X4" i="94"/>
  <c r="U8" i="94"/>
  <c r="S40" i="94"/>
  <c r="Z28" i="94"/>
  <c r="AA28" i="94"/>
  <c r="AB28" i="94"/>
  <c r="AC28" i="94"/>
  <c r="AE28" i="94"/>
  <c r="X11" i="94"/>
  <c r="U5" i="94"/>
  <c r="X7" i="94"/>
  <c r="R107" i="94"/>
  <c r="S46" i="94"/>
  <c r="Y46" i="94" s="1"/>
  <c r="T16" i="94"/>
  <c r="Y16" i="94" s="1"/>
  <c r="V85" i="94"/>
  <c r="S72" i="94"/>
  <c r="T72" i="94"/>
  <c r="V69" i="94"/>
  <c r="W66" i="94"/>
  <c r="AB66" i="94" s="1"/>
  <c r="S51" i="94"/>
  <c r="T51" i="94"/>
  <c r="U27" i="94"/>
  <c r="U21" i="94"/>
  <c r="W61" i="94"/>
  <c r="R59" i="94"/>
  <c r="R56" i="94"/>
  <c r="W29" i="94"/>
  <c r="V17" i="94"/>
  <c r="T107" i="94"/>
  <c r="V64" i="94"/>
  <c r="AF42" i="94"/>
  <c r="W32" i="94"/>
  <c r="R11" i="94"/>
  <c r="S34" i="94"/>
  <c r="Y34" i="94" s="1"/>
  <c r="V18" i="94"/>
  <c r="R94" i="94"/>
  <c r="T59" i="94"/>
  <c r="V32" i="94"/>
  <c r="S62" i="94"/>
  <c r="AB42" i="94"/>
  <c r="W21" i="94"/>
  <c r="T3" i="94"/>
  <c r="AN2" i="94"/>
  <c r="AD93" i="94" l="1"/>
  <c r="AH93" i="94"/>
  <c r="AE93" i="94"/>
  <c r="AF93" i="94"/>
  <c r="AG93" i="94"/>
  <c r="AJ93" i="94"/>
  <c r="AC93" i="94"/>
  <c r="AK93" i="94"/>
  <c r="AB93" i="94"/>
  <c r="AC58" i="94"/>
  <c r="U160" i="94"/>
  <c r="AC275" i="94"/>
  <c r="AD275" i="94"/>
  <c r="AI195" i="94"/>
  <c r="AG194" i="94"/>
  <c r="AA126" i="94"/>
  <c r="Z221" i="94"/>
  <c r="AE195" i="94"/>
  <c r="AB256" i="94"/>
  <c r="X198" i="94"/>
  <c r="AA329" i="94"/>
  <c r="AI453" i="94"/>
  <c r="AJ453" i="94"/>
  <c r="AE452" i="94"/>
  <c r="AF452" i="94"/>
  <c r="AG452" i="94"/>
  <c r="Y441" i="94"/>
  <c r="U441" i="94"/>
  <c r="AF242" i="94"/>
  <c r="AH360" i="94"/>
  <c r="AI491" i="94"/>
  <c r="AG491" i="94"/>
  <c r="AJ491" i="94"/>
  <c r="AD491" i="94"/>
  <c r="AK491" i="94"/>
  <c r="Z491" i="94"/>
  <c r="AC491" i="94"/>
  <c r="Y264" i="94"/>
  <c r="U264" i="94"/>
  <c r="X271" i="94"/>
  <c r="Y271" i="94"/>
  <c r="AJ438" i="94"/>
  <c r="AB438" i="94"/>
  <c r="AE438" i="94"/>
  <c r="AI438" i="94"/>
  <c r="AG91" i="94"/>
  <c r="Y238" i="94"/>
  <c r="U238" i="94"/>
  <c r="Y107" i="94"/>
  <c r="AI52" i="94"/>
  <c r="AC24" i="94"/>
  <c r="AD143" i="94"/>
  <c r="AD105" i="94"/>
  <c r="AF103" i="94"/>
  <c r="Z58" i="94"/>
  <c r="Z109" i="94"/>
  <c r="AJ103" i="94"/>
  <c r="AF105" i="94"/>
  <c r="Y120" i="94"/>
  <c r="AF131" i="94"/>
  <c r="AI84" i="94"/>
  <c r="AA146" i="94"/>
  <c r="Y191" i="94"/>
  <c r="U206" i="94"/>
  <c r="Y173" i="94"/>
  <c r="AC195" i="94"/>
  <c r="AD195" i="94"/>
  <c r="AD194" i="94"/>
  <c r="AF230" i="94"/>
  <c r="AH230" i="94"/>
  <c r="AA221" i="94"/>
  <c r="AF159" i="94"/>
  <c r="AJ159" i="94"/>
  <c r="AB195" i="94"/>
  <c r="AJ288" i="94"/>
  <c r="AF288" i="94"/>
  <c r="AB244" i="94"/>
  <c r="AC294" i="94"/>
  <c r="Z256" i="94"/>
  <c r="AC291" i="94"/>
  <c r="U352" i="94"/>
  <c r="Y381" i="94"/>
  <c r="AH370" i="94"/>
  <c r="AK457" i="94"/>
  <c r="AH457" i="94"/>
  <c r="AD441" i="94"/>
  <c r="Y455" i="94"/>
  <c r="AI428" i="94"/>
  <c r="AB428" i="94"/>
  <c r="AF428" i="94"/>
  <c r="AK428" i="94"/>
  <c r="AJ474" i="94"/>
  <c r="AI474" i="94"/>
  <c r="AD474" i="94"/>
  <c r="AG474" i="94"/>
  <c r="AD343" i="94"/>
  <c r="U262" i="94"/>
  <c r="Y262" i="94"/>
  <c r="AE262" i="94" s="1"/>
  <c r="Y304" i="94"/>
  <c r="AE304" i="94" s="1"/>
  <c r="U304" i="94"/>
  <c r="U378" i="94"/>
  <c r="Y378" i="94"/>
  <c r="AI378" i="94" s="1"/>
  <c r="AD266" i="94"/>
  <c r="Y360" i="94"/>
  <c r="AD360" i="94" s="1"/>
  <c r="U360" i="94"/>
  <c r="Y434" i="94"/>
  <c r="AA434" i="94" s="1"/>
  <c r="U434" i="94"/>
  <c r="AA473" i="94"/>
  <c r="AJ473" i="94"/>
  <c r="AF494" i="94"/>
  <c r="Y51" i="94"/>
  <c r="Y144" i="94"/>
  <c r="AJ144" i="94" s="1"/>
  <c r="AG126" i="94"/>
  <c r="Z70" i="94"/>
  <c r="AH52" i="94"/>
  <c r="AB24" i="94"/>
  <c r="AJ98" i="94"/>
  <c r="AF71" i="94"/>
  <c r="AC103" i="94"/>
  <c r="AA180" i="94"/>
  <c r="AK94" i="94"/>
  <c r="AE131" i="94"/>
  <c r="AA84" i="94"/>
  <c r="AK146" i="94"/>
  <c r="AK126" i="94"/>
  <c r="AE194" i="94"/>
  <c r="AD159" i="94"/>
  <c r="Y269" i="94"/>
  <c r="Z195" i="94"/>
  <c r="AE221" i="94"/>
  <c r="AI288" i="94"/>
  <c r="AK244" i="94"/>
  <c r="AD256" i="94"/>
  <c r="Y210" i="94"/>
  <c r="AD326" i="94"/>
  <c r="AB276" i="94"/>
  <c r="AF276" i="94"/>
  <c r="AC320" i="94"/>
  <c r="Y283" i="94"/>
  <c r="Y341" i="94"/>
  <c r="Y323" i="94"/>
  <c r="AB385" i="94"/>
  <c r="AK385" i="94"/>
  <c r="AJ385" i="94"/>
  <c r="AE385" i="94"/>
  <c r="AC385" i="94"/>
  <c r="AI385" i="94"/>
  <c r="AJ428" i="94"/>
  <c r="Z497" i="94"/>
  <c r="AA497" i="94"/>
  <c r="AG497" i="94"/>
  <c r="AB497" i="94"/>
  <c r="AI497" i="94"/>
  <c r="AF497" i="94"/>
  <c r="AJ497" i="94"/>
  <c r="AH497" i="94"/>
  <c r="AK8" i="94"/>
  <c r="AG28" i="94"/>
  <c r="Y155" i="94"/>
  <c r="U318" i="94"/>
  <c r="Y318" i="94"/>
  <c r="AA318" i="94" s="1"/>
  <c r="Y371" i="94"/>
  <c r="U371" i="94"/>
  <c r="AB393" i="94"/>
  <c r="AC393" i="94"/>
  <c r="AE393" i="94"/>
  <c r="AF58" i="94"/>
  <c r="Z94" i="94"/>
  <c r="AE126" i="94"/>
  <c r="U83" i="94"/>
  <c r="AI70" i="94"/>
  <c r="AF52" i="94"/>
  <c r="AH27" i="94"/>
  <c r="AI24" i="94"/>
  <c r="AB52" i="94"/>
  <c r="AG83" i="94"/>
  <c r="AC154" i="94"/>
  <c r="AK132" i="94"/>
  <c r="U109" i="94"/>
  <c r="AE71" i="94"/>
  <c r="AH103" i="94"/>
  <c r="AC143" i="94"/>
  <c r="AH84" i="94"/>
  <c r="Z126" i="94"/>
  <c r="AF126" i="94"/>
  <c r="AD185" i="94"/>
  <c r="Y207" i="94"/>
  <c r="AC194" i="94"/>
  <c r="AJ275" i="94"/>
  <c r="AA230" i="94"/>
  <c r="AC159" i="94"/>
  <c r="AD221" i="94"/>
  <c r="AF294" i="94"/>
  <c r="AH288" i="94"/>
  <c r="AD294" i="94"/>
  <c r="AA194" i="94"/>
  <c r="AJ244" i="94"/>
  <c r="Y322" i="94"/>
  <c r="Z315" i="94"/>
  <c r="AI412" i="94"/>
  <c r="AF412" i="94"/>
  <c r="AH412" i="94"/>
  <c r="AK412" i="94"/>
  <c r="Z412" i="94"/>
  <c r="AH474" i="94"/>
  <c r="AF438" i="94"/>
  <c r="AI451" i="94"/>
  <c r="AH451" i="94"/>
  <c r="AF451" i="94"/>
  <c r="AH452" i="94"/>
  <c r="AF459" i="94"/>
  <c r="AG41" i="94"/>
  <c r="AK326" i="94"/>
  <c r="Y326" i="94"/>
  <c r="AE326" i="94"/>
  <c r="Y399" i="94"/>
  <c r="Y444" i="94"/>
  <c r="AK444" i="94" s="1"/>
  <c r="U444" i="94"/>
  <c r="Y490" i="94"/>
  <c r="U490" i="94"/>
  <c r="AA58" i="94"/>
  <c r="AF194" i="94"/>
  <c r="AD126" i="94"/>
  <c r="AD70" i="94"/>
  <c r="AA52" i="94"/>
  <c r="AH24" i="94"/>
  <c r="AB58" i="94"/>
  <c r="AC43" i="94"/>
  <c r="AJ66" i="94"/>
  <c r="AH83" i="94"/>
  <c r="AE154" i="94"/>
  <c r="AI91" i="94"/>
  <c r="AB143" i="94"/>
  <c r="AJ84" i="94"/>
  <c r="AH146" i="94"/>
  <c r="AJ126" i="94"/>
  <c r="AH65" i="94"/>
  <c r="Z154" i="94"/>
  <c r="AH130" i="94"/>
  <c r="AC128" i="94"/>
  <c r="Y188" i="94"/>
  <c r="U143" i="94"/>
  <c r="AK194" i="94"/>
  <c r="AB194" i="94"/>
  <c r="AA182" i="94"/>
  <c r="AB159" i="94"/>
  <c r="Y225" i="94"/>
  <c r="U225" i="94"/>
  <c r="AJ221" i="94"/>
  <c r="AK195" i="94"/>
  <c r="AJ266" i="94"/>
  <c r="Z294" i="94"/>
  <c r="U247" i="94"/>
  <c r="AK256" i="94"/>
  <c r="AH256" i="94"/>
  <c r="AC307" i="94"/>
  <c r="AE307" i="94"/>
  <c r="AK307" i="94"/>
  <c r="AJ326" i="94"/>
  <c r="AI329" i="94"/>
  <c r="AC308" i="94"/>
  <c r="AJ318" i="94"/>
  <c r="AC424" i="94"/>
  <c r="AK424" i="94"/>
  <c r="AC412" i="94"/>
  <c r="Y398" i="94"/>
  <c r="AF474" i="94"/>
  <c r="AK448" i="94"/>
  <c r="AC453" i="94"/>
  <c r="AC435" i="94"/>
  <c r="Z452" i="94"/>
  <c r="AG467" i="94"/>
  <c r="AJ467" i="94"/>
  <c r="AD467" i="94"/>
  <c r="AE467" i="94"/>
  <c r="AH467" i="94"/>
  <c r="AF467" i="94"/>
  <c r="Z467" i="94"/>
  <c r="AA467" i="94"/>
  <c r="Z232" i="94"/>
  <c r="AD232" i="94"/>
  <c r="AC232" i="94"/>
  <c r="U94" i="94"/>
  <c r="AB280" i="94"/>
  <c r="AK280" i="94"/>
  <c r="AG280" i="94"/>
  <c r="Z280" i="94"/>
  <c r="AE280" i="94"/>
  <c r="AF329" i="94"/>
  <c r="AK329" i="94"/>
  <c r="AH329" i="94"/>
  <c r="AJ369" i="94"/>
  <c r="AI369" i="94"/>
  <c r="AA369" i="94"/>
  <c r="AK369" i="94"/>
  <c r="AF369" i="94"/>
  <c r="AE288" i="94"/>
  <c r="AB288" i="94"/>
  <c r="AD288" i="94"/>
  <c r="Z304" i="94"/>
  <c r="AA33" i="94"/>
  <c r="AG27" i="94"/>
  <c r="AK24" i="94"/>
  <c r="AI43" i="94"/>
  <c r="AA66" i="94"/>
  <c r="AH58" i="94"/>
  <c r="AK73" i="94"/>
  <c r="AE103" i="94"/>
  <c r="AG154" i="94"/>
  <c r="AC146" i="94"/>
  <c r="AF172" i="94"/>
  <c r="AJ194" i="94"/>
  <c r="Z194" i="94"/>
  <c r="AI275" i="94"/>
  <c r="AK275" i="94"/>
  <c r="AB230" i="94"/>
  <c r="AI221" i="94"/>
  <c r="U186" i="94"/>
  <c r="AA159" i="94"/>
  <c r="Z116" i="94"/>
  <c r="AG195" i="94"/>
  <c r="AA288" i="94"/>
  <c r="AE244" i="94"/>
  <c r="AA244" i="94"/>
  <c r="AF244" i="94"/>
  <c r="AG244" i="94"/>
  <c r="AG288" i="94"/>
  <c r="AG329" i="94"/>
  <c r="AB355" i="94"/>
  <c r="AD355" i="94"/>
  <c r="AK453" i="94"/>
  <c r="AJ452" i="94"/>
  <c r="AC242" i="94"/>
  <c r="Y293" i="94"/>
  <c r="AI293" i="94" s="1"/>
  <c r="X338" i="94"/>
  <c r="U338" i="94"/>
  <c r="AD370" i="94"/>
  <c r="Z308" i="94"/>
  <c r="AD308" i="94"/>
  <c r="AI480" i="94"/>
  <c r="AJ480" i="94"/>
  <c r="AG480" i="94"/>
  <c r="AF480" i="94"/>
  <c r="Z480" i="94"/>
  <c r="AA480" i="94"/>
  <c r="AH480" i="94"/>
  <c r="AB480" i="94"/>
  <c r="AA195" i="94"/>
  <c r="Y315" i="94"/>
  <c r="AB315" i="94" s="1"/>
  <c r="U315" i="94"/>
  <c r="AC256" i="94"/>
  <c r="AJ256" i="94"/>
  <c r="AG256" i="94"/>
  <c r="Y5" i="94"/>
  <c r="AJ42" i="94"/>
  <c r="AF24" i="94"/>
  <c r="AK154" i="94"/>
  <c r="AB132" i="94"/>
  <c r="AG43" i="94"/>
  <c r="Z66" i="94"/>
  <c r="AG132" i="94"/>
  <c r="AF154" i="94"/>
  <c r="AH73" i="94"/>
  <c r="AA181" i="94"/>
  <c r="AA160" i="94"/>
  <c r="AH194" i="94"/>
  <c r="Z208" i="94"/>
  <c r="AA279" i="94"/>
  <c r="Y219" i="94"/>
  <c r="AC221" i="94"/>
  <c r="Z159" i="94"/>
  <c r="AE116" i="94"/>
  <c r="Y171" i="94"/>
  <c r="AF195" i="94"/>
  <c r="Y240" i="94"/>
  <c r="AA266" i="94"/>
  <c r="AE294" i="94"/>
  <c r="AI242" i="94"/>
  <c r="Z288" i="94"/>
  <c r="U245" i="94"/>
  <c r="AC244" i="94"/>
  <c r="AF256" i="94"/>
  <c r="Y249" i="94"/>
  <c r="AC299" i="94"/>
  <c r="AB299" i="94"/>
  <c r="AE355" i="94"/>
  <c r="Z291" i="94"/>
  <c r="AD244" i="94"/>
  <c r="Y305" i="94"/>
  <c r="AA299" i="94"/>
  <c r="AA307" i="94"/>
  <c r="Y278" i="94"/>
  <c r="AE428" i="94"/>
  <c r="AG407" i="94"/>
  <c r="AE453" i="94"/>
  <c r="AG428" i="94"/>
  <c r="AC401" i="94"/>
  <c r="AA209" i="94"/>
  <c r="Z209" i="94"/>
  <c r="X399" i="94"/>
  <c r="AK399" i="94" s="1"/>
  <c r="AC399" i="94"/>
  <c r="AA399" i="94"/>
  <c r="AJ399" i="94"/>
  <c r="Y436" i="94"/>
  <c r="AC337" i="94"/>
  <c r="Y303" i="94"/>
  <c r="AB404" i="94"/>
  <c r="AJ404" i="94"/>
  <c r="Y460" i="94"/>
  <c r="Y349" i="94"/>
  <c r="AB349" i="94" s="1"/>
  <c r="U427" i="94"/>
  <c r="AK417" i="94"/>
  <c r="AG453" i="94"/>
  <c r="AE479" i="94"/>
  <c r="AI417" i="94"/>
  <c r="AA460" i="94"/>
  <c r="AC460" i="94"/>
  <c r="AJ114" i="94"/>
  <c r="Y375" i="94"/>
  <c r="Y407" i="94"/>
  <c r="AA407" i="94" s="1"/>
  <c r="Y446" i="94"/>
  <c r="AJ434" i="94"/>
  <c r="AC444" i="94"/>
  <c r="AK450" i="94"/>
  <c r="Z460" i="94"/>
  <c r="AB460" i="94"/>
  <c r="AG114" i="94"/>
  <c r="X118" i="94"/>
  <c r="U118" i="94"/>
  <c r="AD63" i="94"/>
  <c r="AM63" i="94" s="1"/>
  <c r="Y198" i="94"/>
  <c r="AB198" i="94" s="1"/>
  <c r="Y394" i="94"/>
  <c r="Z394" i="94" s="1"/>
  <c r="Y420" i="94"/>
  <c r="Y281" i="94"/>
  <c r="AA281" i="94" s="1"/>
  <c r="Y470" i="94"/>
  <c r="AD272" i="94"/>
  <c r="Y346" i="94"/>
  <c r="Y357" i="94"/>
  <c r="Y414" i="94"/>
  <c r="AB417" i="94"/>
  <c r="AI337" i="94"/>
  <c r="AB337" i="94"/>
  <c r="AG359" i="94"/>
  <c r="AB394" i="94"/>
  <c r="AA428" i="94"/>
  <c r="AG425" i="94"/>
  <c r="AK479" i="94"/>
  <c r="AH453" i="94"/>
  <c r="AD473" i="94"/>
  <c r="X417" i="94"/>
  <c r="AC417" i="94" s="1"/>
  <c r="AD425" i="94"/>
  <c r="AB457" i="94"/>
  <c r="AJ460" i="94"/>
  <c r="Y101" i="94"/>
  <c r="Y147" i="94"/>
  <c r="U166" i="94"/>
  <c r="Y124" i="94"/>
  <c r="AB124" i="94" s="1"/>
  <c r="Y401" i="94"/>
  <c r="AI401" i="94" s="1"/>
  <c r="Y450" i="94"/>
  <c r="AI450" i="94" s="1"/>
  <c r="Y426" i="94"/>
  <c r="Y253" i="94"/>
  <c r="AC428" i="94"/>
  <c r="Z360" i="94"/>
  <c r="Y472" i="94"/>
  <c r="AA450" i="94"/>
  <c r="Y487" i="94"/>
  <c r="AC450" i="94"/>
  <c r="AF453" i="94"/>
  <c r="AB370" i="94"/>
  <c r="AB453" i="94"/>
  <c r="AA425" i="94"/>
  <c r="Z466" i="94"/>
  <c r="U479" i="94"/>
  <c r="U460" i="94"/>
  <c r="U425" i="94"/>
  <c r="AC474" i="94"/>
  <c r="AH460" i="94"/>
  <c r="Y15" i="94"/>
  <c r="Z15" i="94" s="1"/>
  <c r="Y137" i="94"/>
  <c r="Z238" i="94"/>
  <c r="Y203" i="94"/>
  <c r="AA203" i="94" s="1"/>
  <c r="U255" i="94"/>
  <c r="X255" i="94"/>
  <c r="AJ255" i="94" s="1"/>
  <c r="U152" i="94"/>
  <c r="Y463" i="94"/>
  <c r="AE463" i="94" s="1"/>
  <c r="Y176" i="94"/>
  <c r="AC176" i="94" s="1"/>
  <c r="Y331" i="94"/>
  <c r="AK331" i="94" s="1"/>
  <c r="Y267" i="94"/>
  <c r="Y290" i="94"/>
  <c r="Y289" i="94"/>
  <c r="Y351" i="94"/>
  <c r="AJ417" i="94"/>
  <c r="Y413" i="94"/>
  <c r="Y382" i="94"/>
  <c r="AD453" i="94"/>
  <c r="Y390" i="94"/>
  <c r="AD494" i="94"/>
  <c r="AK467" i="94"/>
  <c r="AG460" i="94"/>
  <c r="AI28" i="94"/>
  <c r="AA24" i="94"/>
  <c r="Y178" i="94"/>
  <c r="AE178" i="94" s="1"/>
  <c r="U63" i="94"/>
  <c r="X377" i="94"/>
  <c r="Y282" i="94"/>
  <c r="Y252" i="94"/>
  <c r="AJ252" i="94" s="1"/>
  <c r="Y464" i="94"/>
  <c r="AG464" i="94" s="1"/>
  <c r="AB33" i="94"/>
  <c r="AI27" i="94"/>
  <c r="AE43" i="94"/>
  <c r="AC41" i="94"/>
  <c r="AJ44" i="94"/>
  <c r="AJ28" i="94"/>
  <c r="AI41" i="94"/>
  <c r="AG39" i="94"/>
  <c r="AK28" i="94"/>
  <c r="AK41" i="94"/>
  <c r="U41" i="94"/>
  <c r="AE39" i="94"/>
  <c r="AI30" i="94"/>
  <c r="U35" i="94"/>
  <c r="Y35" i="94"/>
  <c r="U28" i="94"/>
  <c r="AH30" i="94"/>
  <c r="Y31" i="94"/>
  <c r="U37" i="94"/>
  <c r="AC39" i="94"/>
  <c r="U7" i="94"/>
  <c r="AB44" i="94"/>
  <c r="Z39" i="94"/>
  <c r="AG24" i="94"/>
  <c r="AB39" i="94"/>
  <c r="AF39" i="94"/>
  <c r="AA39" i="94"/>
  <c r="AA44" i="94"/>
  <c r="AI44" i="94"/>
  <c r="AD44" i="94"/>
  <c r="AC44" i="94"/>
  <c r="AH28" i="94"/>
  <c r="AB30" i="94"/>
  <c r="AE44" i="94"/>
  <c r="AH39" i="94"/>
  <c r="AH41" i="94"/>
  <c r="AE27" i="94"/>
  <c r="AE30" i="94"/>
  <c r="Y13" i="94"/>
  <c r="AG30" i="94"/>
  <c r="U48" i="94"/>
  <c r="AJ39" i="94"/>
  <c r="AJ41" i="94"/>
  <c r="AF41" i="94"/>
  <c r="AH42" i="94"/>
  <c r="AE41" i="94"/>
  <c r="AA43" i="94"/>
  <c r="AE34" i="94"/>
  <c r="AD41" i="94"/>
  <c r="U34" i="94"/>
  <c r="AD43" i="94"/>
  <c r="AD30" i="94"/>
  <c r="AE26" i="94"/>
  <c r="AB43" i="94"/>
  <c r="AD39" i="94"/>
  <c r="AF44" i="94"/>
  <c r="AI8" i="94"/>
  <c r="AD26" i="94"/>
  <c r="AK43" i="94"/>
  <c r="AK30" i="94"/>
  <c r="AC50" i="94"/>
  <c r="AH8" i="94"/>
  <c r="AG26" i="94"/>
  <c r="AF28" i="94"/>
  <c r="AJ43" i="94"/>
  <c r="U39" i="94"/>
  <c r="AG44" i="94"/>
  <c r="AI26" i="94"/>
  <c r="AK27" i="94"/>
  <c r="AM280" i="94"/>
  <c r="AM209" i="94"/>
  <c r="AM194" i="94"/>
  <c r="AM404" i="94"/>
  <c r="Z128" i="94"/>
  <c r="X270" i="94"/>
  <c r="U270" i="94"/>
  <c r="Y270" i="94"/>
  <c r="U13" i="94"/>
  <c r="X13" i="94"/>
  <c r="U56" i="94"/>
  <c r="X56" i="94"/>
  <c r="AA56" i="94" s="1"/>
  <c r="AH70" i="94"/>
  <c r="AE42" i="94"/>
  <c r="AI42" i="94"/>
  <c r="AG42" i="94"/>
  <c r="AF138" i="94"/>
  <c r="AC108" i="94"/>
  <c r="Y25" i="94"/>
  <c r="AA71" i="94"/>
  <c r="AI71" i="94"/>
  <c r="AD71" i="94"/>
  <c r="U149" i="94"/>
  <c r="X149" i="94"/>
  <c r="AH91" i="94"/>
  <c r="AC71" i="94"/>
  <c r="AK128" i="94"/>
  <c r="Z143" i="94"/>
  <c r="AC94" i="94"/>
  <c r="U140" i="94"/>
  <c r="X140" i="94"/>
  <c r="AJ108" i="94"/>
  <c r="AK144" i="94"/>
  <c r="X161" i="94"/>
  <c r="U161" i="94"/>
  <c r="Z172" i="94"/>
  <c r="Y215" i="94"/>
  <c r="AG215" i="94" s="1"/>
  <c r="U215" i="94"/>
  <c r="AK254" i="94"/>
  <c r="Z48" i="94"/>
  <c r="AF70" i="94"/>
  <c r="X31" i="94"/>
  <c r="AD31" i="94" s="1"/>
  <c r="U31" i="94"/>
  <c r="Z14" i="94"/>
  <c r="AA108" i="94"/>
  <c r="AD54" i="94"/>
  <c r="AE54" i="94"/>
  <c r="AF54" i="94"/>
  <c r="AG54" i="94"/>
  <c r="AH54" i="94"/>
  <c r="AI54" i="94"/>
  <c r="AB54" i="94"/>
  <c r="AC54" i="94"/>
  <c r="AK54" i="94"/>
  <c r="Z54" i="94"/>
  <c r="AJ54" i="94"/>
  <c r="AA54" i="94"/>
  <c r="AD91" i="94"/>
  <c r="AB71" i="94"/>
  <c r="AJ128" i="94"/>
  <c r="AG143" i="94"/>
  <c r="AE94" i="94"/>
  <c r="Y140" i="94"/>
  <c r="AD140" i="94" s="1"/>
  <c r="Y115" i="94"/>
  <c r="AF84" i="94"/>
  <c r="AD180" i="94"/>
  <c r="AB108" i="94"/>
  <c r="AH144" i="94"/>
  <c r="AG176" i="94"/>
  <c r="AJ222" i="94"/>
  <c r="AI182" i="94"/>
  <c r="AK172" i="94"/>
  <c r="AF143" i="94"/>
  <c r="Y100" i="94"/>
  <c r="AE100" i="94" s="1"/>
  <c r="U100" i="94"/>
  <c r="AD94" i="94"/>
  <c r="AK84" i="94"/>
  <c r="AC106" i="94"/>
  <c r="AK108" i="94"/>
  <c r="AF144" i="94"/>
  <c r="AE176" i="94"/>
  <c r="AG124" i="94"/>
  <c r="AD182" i="94"/>
  <c r="AE215" i="94"/>
  <c r="AF215" i="94"/>
  <c r="AK215" i="94"/>
  <c r="AB215" i="94"/>
  <c r="AD215" i="94"/>
  <c r="AC215" i="94"/>
  <c r="Z215" i="94"/>
  <c r="AA215" i="94"/>
  <c r="AH215" i="94"/>
  <c r="AI215" i="94"/>
  <c r="AJ215" i="94"/>
  <c r="AB260" i="94"/>
  <c r="AE260" i="94"/>
  <c r="AF260" i="94"/>
  <c r="AD260" i="94"/>
  <c r="AI260" i="94"/>
  <c r="AJ260" i="94"/>
  <c r="AG260" i="94"/>
  <c r="AA260" i="94"/>
  <c r="AC260" i="94"/>
  <c r="U237" i="94"/>
  <c r="AC91" i="94"/>
  <c r="AK33" i="94"/>
  <c r="U14" i="94"/>
  <c r="AI108" i="94"/>
  <c r="AI56" i="94"/>
  <c r="X156" i="94"/>
  <c r="AK156" i="94" s="1"/>
  <c r="U156" i="94"/>
  <c r="Z30" i="94"/>
  <c r="AB91" i="94"/>
  <c r="AE128" i="94"/>
  <c r="AG186" i="94"/>
  <c r="AI186" i="94"/>
  <c r="AJ186" i="94"/>
  <c r="AA186" i="94"/>
  <c r="AB186" i="94"/>
  <c r="AD186" i="94"/>
  <c r="AF186" i="94"/>
  <c r="AH186" i="94"/>
  <c r="AK186" i="94"/>
  <c r="Z186" i="94"/>
  <c r="AC186" i="94"/>
  <c r="AE186" i="94"/>
  <c r="AA143" i="94"/>
  <c r="AI94" i="94"/>
  <c r="AE119" i="94"/>
  <c r="AA119" i="94"/>
  <c r="AJ106" i="94"/>
  <c r="U108" i="94"/>
  <c r="AB144" i="94"/>
  <c r="AF124" i="94"/>
  <c r="AH7" i="94"/>
  <c r="AI7" i="94"/>
  <c r="AJ7" i="94"/>
  <c r="AC98" i="94"/>
  <c r="AA27" i="94"/>
  <c r="AG108" i="94"/>
  <c r="AI68" i="94"/>
  <c r="Z68" i="94"/>
  <c r="X184" i="94"/>
  <c r="U184" i="94"/>
  <c r="Y184" i="94"/>
  <c r="AG50" i="94"/>
  <c r="AB61" i="94"/>
  <c r="AH61" i="94"/>
  <c r="AI61" i="94"/>
  <c r="AK61" i="94"/>
  <c r="AD61" i="94"/>
  <c r="AE61" i="94"/>
  <c r="AF61" i="94"/>
  <c r="AJ61" i="94"/>
  <c r="AA61" i="94"/>
  <c r="AC61" i="94"/>
  <c r="Z61" i="94"/>
  <c r="AG61" i="94"/>
  <c r="AF91" i="94"/>
  <c r="AJ73" i="94"/>
  <c r="AA103" i="94"/>
  <c r="AH94" i="94"/>
  <c r="AG84" i="94"/>
  <c r="AG106" i="94"/>
  <c r="AA144" i="94"/>
  <c r="Z176" i="94"/>
  <c r="AE124" i="94"/>
  <c r="AK182" i="94"/>
  <c r="AG177" i="94"/>
  <c r="Y62" i="94"/>
  <c r="U62" i="94"/>
  <c r="AE70" i="94"/>
  <c r="Z108" i="94"/>
  <c r="AG128" i="94"/>
  <c r="AF46" i="94"/>
  <c r="AG46" i="94"/>
  <c r="AH46" i="94"/>
  <c r="AI46" i="94"/>
  <c r="AC46" i="94"/>
  <c r="AD46" i="94"/>
  <c r="AE46" i="94"/>
  <c r="AJ46" i="94"/>
  <c r="AK46" i="94"/>
  <c r="U96" i="94"/>
  <c r="X96" i="94"/>
  <c r="Y96" i="94"/>
  <c r="AB98" i="94"/>
  <c r="X92" i="94"/>
  <c r="AK92" i="94" s="1"/>
  <c r="U92" i="94"/>
  <c r="Y92" i="94"/>
  <c r="Z27" i="94"/>
  <c r="Y80" i="94"/>
  <c r="AF108" i="94"/>
  <c r="X89" i="94"/>
  <c r="Z89" i="94" s="1"/>
  <c r="U89" i="94"/>
  <c r="AC89" i="94"/>
  <c r="AH89" i="94"/>
  <c r="AK89" i="94"/>
  <c r="AE89" i="94"/>
  <c r="AA89" i="94"/>
  <c r="AF89" i="94"/>
  <c r="AD50" i="94"/>
  <c r="AJ77" i="94"/>
  <c r="AA91" i="94"/>
  <c r="AI73" i="94"/>
  <c r="AI103" i="94"/>
  <c r="Z83" i="94"/>
  <c r="X120" i="94"/>
  <c r="U120" i="94"/>
  <c r="AG94" i="94"/>
  <c r="AD84" i="94"/>
  <c r="U67" i="94"/>
  <c r="X67" i="94"/>
  <c r="AF106" i="94"/>
  <c r="Z144" i="94"/>
  <c r="AK176" i="94"/>
  <c r="X197" i="94"/>
  <c r="U197" i="94"/>
  <c r="AC124" i="94"/>
  <c r="AB182" i="94"/>
  <c r="AB177" i="94"/>
  <c r="AK56" i="94"/>
  <c r="AH86" i="94"/>
  <c r="AJ86" i="94"/>
  <c r="AK86" i="94"/>
  <c r="AA86" i="94"/>
  <c r="AD86" i="94"/>
  <c r="AE86" i="94"/>
  <c r="AF86" i="94"/>
  <c r="AG86" i="94"/>
  <c r="AI86" i="94"/>
  <c r="AB86" i="94"/>
  <c r="AC86" i="94"/>
  <c r="Z86" i="94"/>
  <c r="AK50" i="94"/>
  <c r="AJ91" i="94"/>
  <c r="AF94" i="94"/>
  <c r="AG70" i="94"/>
  <c r="AK106" i="94"/>
  <c r="AD144" i="94"/>
  <c r="AB153" i="94"/>
  <c r="AC153" i="94"/>
  <c r="AE153" i="94"/>
  <c r="AH153" i="94"/>
  <c r="AI153" i="94"/>
  <c r="AG153" i="94"/>
  <c r="AH176" i="94"/>
  <c r="AA124" i="94"/>
  <c r="AF182" i="94"/>
  <c r="AE237" i="94"/>
  <c r="U78" i="94"/>
  <c r="X78" i="94"/>
  <c r="AF32" i="94"/>
  <c r="AG32" i="94"/>
  <c r="AI32" i="94"/>
  <c r="AJ32" i="94"/>
  <c r="AK32" i="94"/>
  <c r="AB32" i="94"/>
  <c r="AE32" i="94"/>
  <c r="AA32" i="94"/>
  <c r="AC32" i="94"/>
  <c r="AD32" i="94"/>
  <c r="Z32" i="94"/>
  <c r="U12" i="94"/>
  <c r="X12" i="94"/>
  <c r="Y12" i="94"/>
  <c r="Z98" i="94"/>
  <c r="U22" i="94"/>
  <c r="AM60" i="94"/>
  <c r="AJ27" i="94"/>
  <c r="Y78" i="94"/>
  <c r="AI109" i="94"/>
  <c r="AA20" i="94"/>
  <c r="AJ50" i="94"/>
  <c r="AI74" i="94"/>
  <c r="AC73" i="94"/>
  <c r="AB103" i="94"/>
  <c r="AB70" i="94"/>
  <c r="AI106" i="94"/>
  <c r="AI180" i="94"/>
  <c r="AF176" i="94"/>
  <c r="Y204" i="94"/>
  <c r="AH142" i="94"/>
  <c r="AF142" i="94"/>
  <c r="AB142" i="94"/>
  <c r="AK143" i="94"/>
  <c r="Z149" i="94"/>
  <c r="AB149" i="94"/>
  <c r="AF149" i="94"/>
  <c r="AA149" i="94"/>
  <c r="AC149" i="94"/>
  <c r="AE149" i="94"/>
  <c r="AD149" i="94"/>
  <c r="AG149" i="94"/>
  <c r="AH149" i="94"/>
  <c r="AI149" i="94"/>
  <c r="AJ149" i="94"/>
  <c r="AK149" i="94"/>
  <c r="AA70" i="94"/>
  <c r="AH106" i="94"/>
  <c r="AC152" i="94"/>
  <c r="Y286" i="94"/>
  <c r="U286" i="94"/>
  <c r="AH23" i="94"/>
  <c r="AI23" i="94"/>
  <c r="AJ23" i="94"/>
  <c r="AD23" i="94"/>
  <c r="AE23" i="94"/>
  <c r="AF23" i="94"/>
  <c r="AG23" i="94"/>
  <c r="Z23" i="94"/>
  <c r="Y82" i="94"/>
  <c r="AH50" i="94"/>
  <c r="X121" i="94"/>
  <c r="AE121" i="94" s="1"/>
  <c r="U121" i="94"/>
  <c r="Y121" i="94"/>
  <c r="X87" i="94"/>
  <c r="Z87" i="94" s="1"/>
  <c r="U87" i="94"/>
  <c r="Z73" i="94"/>
  <c r="X167" i="94"/>
  <c r="U167" i="94"/>
  <c r="Y134" i="94"/>
  <c r="AC97" i="94"/>
  <c r="Y156" i="94"/>
  <c r="AE106" i="94"/>
  <c r="AB176" i="94"/>
  <c r="AC160" i="94"/>
  <c r="AJ37" i="94"/>
  <c r="AK37" i="94"/>
  <c r="AB100" i="94"/>
  <c r="AC100" i="94"/>
  <c r="AD100" i="94"/>
  <c r="Z100" i="94"/>
  <c r="AI100" i="94"/>
  <c r="AH100" i="94"/>
  <c r="AJ100" i="94"/>
  <c r="AK100" i="94"/>
  <c r="AA100" i="94"/>
  <c r="AF100" i="94"/>
  <c r="AG100" i="94"/>
  <c r="X74" i="94"/>
  <c r="AH74" i="94" s="1"/>
  <c r="U74" i="94"/>
  <c r="AF50" i="94"/>
  <c r="AK109" i="94"/>
  <c r="AG73" i="94"/>
  <c r="Z200" i="94"/>
  <c r="AB200" i="94"/>
  <c r="AC200" i="94"/>
  <c r="AE200" i="94"/>
  <c r="AF200" i="94"/>
  <c r="AH200" i="94"/>
  <c r="AJ200" i="94"/>
  <c r="AK200" i="94"/>
  <c r="AA200" i="94"/>
  <c r="AD200" i="94"/>
  <c r="AG200" i="94"/>
  <c r="AI200" i="94"/>
  <c r="AD97" i="94"/>
  <c r="AD128" i="94"/>
  <c r="AF156" i="94"/>
  <c r="AB106" i="94"/>
  <c r="AA237" i="94"/>
  <c r="AK237" i="94"/>
  <c r="AF237" i="94"/>
  <c r="AC237" i="94"/>
  <c r="AH237" i="94"/>
  <c r="AI237" i="94"/>
  <c r="AJ237" i="94"/>
  <c r="AD237" i="94"/>
  <c r="AG237" i="94"/>
  <c r="AC165" i="94"/>
  <c r="AJ185" i="94"/>
  <c r="AB180" i="94"/>
  <c r="AA250" i="94"/>
  <c r="AH250" i="94"/>
  <c r="AI250" i="94"/>
  <c r="AG250" i="94"/>
  <c r="AK250" i="94"/>
  <c r="AB250" i="94"/>
  <c r="AC250" i="94"/>
  <c r="AD250" i="94"/>
  <c r="AE250" i="94"/>
  <c r="AF250" i="94"/>
  <c r="Z250" i="94"/>
  <c r="AE147" i="94"/>
  <c r="AG147" i="94"/>
  <c r="AB147" i="94"/>
  <c r="AA147" i="94"/>
  <c r="AD147" i="94"/>
  <c r="AK147" i="94"/>
  <c r="AH147" i="94"/>
  <c r="U123" i="94"/>
  <c r="X123" i="94"/>
  <c r="AC42" i="94"/>
  <c r="AF33" i="94"/>
  <c r="Y29" i="94"/>
  <c r="Z56" i="94"/>
  <c r="AC56" i="94"/>
  <c r="AF56" i="94"/>
  <c r="AG56" i="94"/>
  <c r="AE56" i="94"/>
  <c r="AF34" i="94"/>
  <c r="AD34" i="94"/>
  <c r="AI34" i="94"/>
  <c r="AK34" i="94"/>
  <c r="AB34" i="94"/>
  <c r="AD98" i="94"/>
  <c r="AF27" i="94"/>
  <c r="AA93" i="94"/>
  <c r="AI93" i="94"/>
  <c r="X99" i="94"/>
  <c r="AF99" i="94" s="1"/>
  <c r="U99" i="94"/>
  <c r="AE50" i="94"/>
  <c r="AD124" i="94"/>
  <c r="AE74" i="94"/>
  <c r="AJ109" i="94"/>
  <c r="AF73" i="94"/>
  <c r="AA97" i="94"/>
  <c r="AI160" i="94"/>
  <c r="AE160" i="94"/>
  <c r="AF160" i="94"/>
  <c r="AK160" i="94"/>
  <c r="AH160" i="94"/>
  <c r="AK180" i="94"/>
  <c r="Y227" i="94"/>
  <c r="U227" i="94"/>
  <c r="Z165" i="94"/>
  <c r="Z160" i="94"/>
  <c r="AG185" i="94"/>
  <c r="AD203" i="94"/>
  <c r="AC185" i="94"/>
  <c r="AF185" i="94"/>
  <c r="AH185" i="94"/>
  <c r="U268" i="94"/>
  <c r="X268" i="94"/>
  <c r="AH268" i="94" s="1"/>
  <c r="Y268" i="94"/>
  <c r="AA22" i="94"/>
  <c r="AB22" i="94"/>
  <c r="AC22" i="94"/>
  <c r="AD22" i="94"/>
  <c r="AE22" i="94"/>
  <c r="Z22" i="94"/>
  <c r="Z95" i="94"/>
  <c r="AA95" i="94"/>
  <c r="AB95" i="94"/>
  <c r="AC95" i="94"/>
  <c r="AF95" i="94"/>
  <c r="AG95" i="94"/>
  <c r="AJ95" i="94"/>
  <c r="AD95" i="94"/>
  <c r="AE95" i="94"/>
  <c r="AH95" i="94"/>
  <c r="AK95" i="94"/>
  <c r="AI95" i="94"/>
  <c r="AG136" i="94"/>
  <c r="AH136" i="94"/>
  <c r="AI136" i="94"/>
  <c r="AK136" i="94"/>
  <c r="AA136" i="94"/>
  <c r="AC136" i="94"/>
  <c r="AD136" i="94"/>
  <c r="AJ136" i="94"/>
  <c r="AB136" i="94"/>
  <c r="AE136" i="94"/>
  <c r="AF136" i="94"/>
  <c r="Z136" i="94"/>
  <c r="AH34" i="94"/>
  <c r="U82" i="94"/>
  <c r="X82" i="94"/>
  <c r="AJ82" i="94" s="1"/>
  <c r="AF98" i="94"/>
  <c r="Y139" i="94"/>
  <c r="AJ139" i="94" s="1"/>
  <c r="U139" i="94"/>
  <c r="U38" i="94"/>
  <c r="Y38" i="94"/>
  <c r="AA38" i="94" s="1"/>
  <c r="AE98" i="94"/>
  <c r="AC26" i="94"/>
  <c r="AK44" i="94"/>
  <c r="AE33" i="94"/>
  <c r="U112" i="94"/>
  <c r="X112" i="94"/>
  <c r="Y112" i="94"/>
  <c r="U59" i="94"/>
  <c r="X59" i="94"/>
  <c r="AF59" i="94" s="1"/>
  <c r="AD33" i="94"/>
  <c r="AJ120" i="94"/>
  <c r="AK120" i="94"/>
  <c r="AA120" i="94"/>
  <c r="AF120" i="94"/>
  <c r="AB120" i="94"/>
  <c r="AC120" i="94"/>
  <c r="AE120" i="94"/>
  <c r="AG120" i="94"/>
  <c r="AH120" i="94"/>
  <c r="Z120" i="94"/>
  <c r="AD120" i="94"/>
  <c r="AI120" i="94"/>
  <c r="U102" i="94"/>
  <c r="X102" i="94"/>
  <c r="Y102" i="94"/>
  <c r="AC102" i="94" s="1"/>
  <c r="AH26" i="94"/>
  <c r="AD27" i="94"/>
  <c r="U113" i="94"/>
  <c r="X113" i="94"/>
  <c r="AA113" i="94" s="1"/>
  <c r="AK113" i="94"/>
  <c r="Z38" i="94"/>
  <c r="Y99" i="94"/>
  <c r="AK91" i="94"/>
  <c r="AE91" i="94"/>
  <c r="AB50" i="94"/>
  <c r="AG109" i="94"/>
  <c r="AE73" i="94"/>
  <c r="X216" i="94"/>
  <c r="AF216" i="94" s="1"/>
  <c r="U216" i="94"/>
  <c r="Z97" i="94"/>
  <c r="AB157" i="94"/>
  <c r="AE157" i="94"/>
  <c r="AG157" i="94"/>
  <c r="AJ157" i="94"/>
  <c r="AK157" i="94"/>
  <c r="AH157" i="94"/>
  <c r="Z157" i="94"/>
  <c r="AF157" i="94"/>
  <c r="AI172" i="94"/>
  <c r="AH172" i="94"/>
  <c r="AJ172" i="94"/>
  <c r="AE172" i="94"/>
  <c r="AG172" i="94"/>
  <c r="AA172" i="94"/>
  <c r="AB172" i="94"/>
  <c r="AJ113" i="94"/>
  <c r="Y228" i="94"/>
  <c r="U228" i="94"/>
  <c r="AD165" i="94"/>
  <c r="AB160" i="94"/>
  <c r="Z146" i="94"/>
  <c r="AE146" i="94"/>
  <c r="AI146" i="94"/>
  <c r="AF146" i="94"/>
  <c r="AG146" i="94"/>
  <c r="Y302" i="94"/>
  <c r="AH302" i="94" s="1"/>
  <c r="U302" i="94"/>
  <c r="AJ104" i="94"/>
  <c r="AK104" i="94"/>
  <c r="AB104" i="94"/>
  <c r="AC104" i="94"/>
  <c r="AF104" i="94"/>
  <c r="AI104" i="94"/>
  <c r="Z104" i="94"/>
  <c r="AA104" i="94"/>
  <c r="AD104" i="94"/>
  <c r="AE104" i="94"/>
  <c r="AG104" i="94"/>
  <c r="AH104" i="94"/>
  <c r="U91" i="94"/>
  <c r="AA50" i="94"/>
  <c r="AF109" i="94"/>
  <c r="Y220" i="94"/>
  <c r="U220" i="94"/>
  <c r="AH105" i="94"/>
  <c r="AI97" i="94"/>
  <c r="AF166" i="94"/>
  <c r="AJ166" i="94"/>
  <c r="Z166" i="94"/>
  <c r="AA166" i="94"/>
  <c r="AD166" i="94"/>
  <c r="AI166" i="94"/>
  <c r="AK166" i="94"/>
  <c r="AB166" i="94"/>
  <c r="AC166" i="94"/>
  <c r="AG166" i="94"/>
  <c r="AI128" i="94"/>
  <c r="AF180" i="94"/>
  <c r="AF113" i="94"/>
  <c r="U173" i="94"/>
  <c r="X173" i="94"/>
  <c r="AB173" i="94" s="1"/>
  <c r="U235" i="94"/>
  <c r="X235" i="94"/>
  <c r="AF235" i="94" s="1"/>
  <c r="AG160" i="94"/>
  <c r="Z275" i="94"/>
  <c r="AF275" i="94"/>
  <c r="AH275" i="94"/>
  <c r="AB275" i="94"/>
  <c r="AG275" i="94"/>
  <c r="AA275" i="94"/>
  <c r="AI50" i="94"/>
  <c r="U134" i="94"/>
  <c r="X134" i="94"/>
  <c r="AG33" i="94"/>
  <c r="U29" i="94"/>
  <c r="X29" i="94"/>
  <c r="Z29" i="94" s="1"/>
  <c r="AC34" i="94"/>
  <c r="AC33" i="94"/>
  <c r="AF26" i="94"/>
  <c r="AK7" i="94"/>
  <c r="AF110" i="94"/>
  <c r="AG110" i="94"/>
  <c r="AH110" i="94"/>
  <c r="AI110" i="94"/>
  <c r="AC110" i="94"/>
  <c r="AJ110" i="94"/>
  <c r="AK110" i="94"/>
  <c r="AA110" i="94"/>
  <c r="AD110" i="94"/>
  <c r="AE110" i="94"/>
  <c r="Z110" i="94"/>
  <c r="AB110" i="94"/>
  <c r="Z50" i="94"/>
  <c r="AK74" i="94"/>
  <c r="AE109" i="94"/>
  <c r="AI105" i="94"/>
  <c r="AH97" i="94"/>
  <c r="AI162" i="94"/>
  <c r="AB162" i="94"/>
  <c r="AD162" i="94"/>
  <c r="AE162" i="94"/>
  <c r="AG162" i="94"/>
  <c r="AH162" i="94"/>
  <c r="AJ162" i="94"/>
  <c r="AA162" i="94"/>
  <c r="AC162" i="94"/>
  <c r="AK162" i="94"/>
  <c r="AC113" i="94"/>
  <c r="AD160" i="94"/>
  <c r="AH166" i="94"/>
  <c r="U300" i="94"/>
  <c r="X300" i="94"/>
  <c r="Z259" i="94"/>
  <c r="AI51" i="94"/>
  <c r="X127" i="94"/>
  <c r="U127" i="94"/>
  <c r="AJ117" i="94"/>
  <c r="X117" i="94"/>
  <c r="AG117" i="94" s="1"/>
  <c r="U117" i="94"/>
  <c r="Y117" i="94"/>
  <c r="AJ74" i="94"/>
  <c r="AD109" i="94"/>
  <c r="AB105" i="94"/>
  <c r="AG97" i="94"/>
  <c r="U211" i="94"/>
  <c r="X211" i="94"/>
  <c r="AE211" i="94" s="1"/>
  <c r="Y211" i="94"/>
  <c r="AG152" i="94"/>
  <c r="AH152" i="94"/>
  <c r="AK152" i="94"/>
  <c r="Z152" i="94"/>
  <c r="AA152" i="94"/>
  <c r="AD152" i="94"/>
  <c r="AF152" i="94"/>
  <c r="AJ152" i="94"/>
  <c r="AB152" i="94"/>
  <c r="AE152" i="94"/>
  <c r="AM130" i="94"/>
  <c r="Y233" i="94"/>
  <c r="U233" i="94"/>
  <c r="Z113" i="94"/>
  <c r="AJ180" i="94"/>
  <c r="AJ160" i="94"/>
  <c r="AI185" i="94"/>
  <c r="AE166" i="94"/>
  <c r="Z237" i="94"/>
  <c r="X298" i="94"/>
  <c r="Z298" i="94" s="1"/>
  <c r="U298" i="94"/>
  <c r="AC298" i="94"/>
  <c r="AK298" i="94"/>
  <c r="AA298" i="94"/>
  <c r="AD298" i="94"/>
  <c r="AE298" i="94"/>
  <c r="AF298" i="94"/>
  <c r="AG298" i="94"/>
  <c r="AH298" i="94"/>
  <c r="AB298" i="94"/>
  <c r="AI298" i="94"/>
  <c r="AJ298" i="94"/>
  <c r="U151" i="94"/>
  <c r="Y151" i="94"/>
  <c r="AJ140" i="94"/>
  <c r="AE140" i="94"/>
  <c r="AI117" i="94"/>
  <c r="AI119" i="94"/>
  <c r="AF119" i="94"/>
  <c r="AC83" i="94"/>
  <c r="AA74" i="94"/>
  <c r="AH109" i="94"/>
  <c r="AA105" i="94"/>
  <c r="AF97" i="94"/>
  <c r="AG180" i="94"/>
  <c r="Z65" i="94"/>
  <c r="AI65" i="94"/>
  <c r="AI113" i="94"/>
  <c r="AG144" i="94"/>
  <c r="AC144" i="94"/>
  <c r="AE144" i="94"/>
  <c r="AI144" i="94"/>
  <c r="Z11" i="94"/>
  <c r="AD78" i="94"/>
  <c r="AI64" i="94"/>
  <c r="AJ64" i="94"/>
  <c r="AE64" i="94"/>
  <c r="AF64" i="94"/>
  <c r="AK64" i="94"/>
  <c r="Z64" i="94"/>
  <c r="AG64" i="94"/>
  <c r="AH64" i="94"/>
  <c r="AA64" i="94"/>
  <c r="AB64" i="94"/>
  <c r="AC64" i="94"/>
  <c r="AD64" i="94"/>
  <c r="AC78" i="94"/>
  <c r="AA26" i="94"/>
  <c r="AG52" i="94"/>
  <c r="AH117" i="94"/>
  <c r="AG119" i="94"/>
  <c r="AD58" i="94"/>
  <c r="AJ58" i="94"/>
  <c r="X122" i="94"/>
  <c r="AC122" i="94" s="1"/>
  <c r="U122" i="94"/>
  <c r="AJ119" i="94"/>
  <c r="Z74" i="94"/>
  <c r="AC109" i="94"/>
  <c r="AJ124" i="94"/>
  <c r="AK105" i="94"/>
  <c r="AE97" i="94"/>
  <c r="AH128" i="94"/>
  <c r="AC206" i="94"/>
  <c r="AF206" i="94"/>
  <c r="AK206" i="94"/>
  <c r="AA206" i="94"/>
  <c r="AB206" i="94"/>
  <c r="Z206" i="94"/>
  <c r="AH206" i="94"/>
  <c r="AE206" i="94"/>
  <c r="AH113" i="94"/>
  <c r="AM159" i="94"/>
  <c r="Z101" i="94"/>
  <c r="AB101" i="94"/>
  <c r="AG101" i="94"/>
  <c r="AA101" i="94"/>
  <c r="AC101" i="94"/>
  <c r="AI101" i="94"/>
  <c r="AJ101" i="94"/>
  <c r="AH101" i="94"/>
  <c r="AK101" i="94"/>
  <c r="AD101" i="94"/>
  <c r="AE101" i="94"/>
  <c r="AF101" i="94"/>
  <c r="AE21" i="94"/>
  <c r="Z21" i="94"/>
  <c r="AA21" i="94"/>
  <c r="AC21" i="94"/>
  <c r="AB21" i="94"/>
  <c r="AD21" i="94"/>
  <c r="AG34" i="94"/>
  <c r="U18" i="94"/>
  <c r="X18" i="94"/>
  <c r="Z18" i="94" s="1"/>
  <c r="AH78" i="94"/>
  <c r="Z26" i="94"/>
  <c r="U47" i="94"/>
  <c r="AK31" i="94"/>
  <c r="AD38" i="94"/>
  <c r="AC82" i="94"/>
  <c r="AJ105" i="94"/>
  <c r="AK97" i="94"/>
  <c r="AD176" i="94"/>
  <c r="AI176" i="94"/>
  <c r="AB113" i="94"/>
  <c r="U212" i="94"/>
  <c r="X212" i="94"/>
  <c r="AH182" i="94"/>
  <c r="AJ182" i="94"/>
  <c r="AG182" i="94"/>
  <c r="AC147" i="94"/>
  <c r="AC156" i="94"/>
  <c r="AG78" i="94"/>
  <c r="AJ31" i="94"/>
  <c r="U190" i="94"/>
  <c r="X190" i="94"/>
  <c r="AJ190" i="94" s="1"/>
  <c r="AF190" i="94"/>
  <c r="AJ30" i="94"/>
  <c r="Z119" i="94"/>
  <c r="X150" i="94"/>
  <c r="Z150" i="94" s="1"/>
  <c r="U150" i="94"/>
  <c r="AI39" i="94"/>
  <c r="AC105" i="94"/>
  <c r="AJ97" i="94"/>
  <c r="AD157" i="94"/>
  <c r="Y122" i="94"/>
  <c r="AD122" i="94" s="1"/>
  <c r="Z137" i="94"/>
  <c r="AJ137" i="94"/>
  <c r="AM154" i="94"/>
  <c r="AH180" i="94"/>
  <c r="AH119" i="94"/>
  <c r="AJ181" i="94"/>
  <c r="AK181" i="94"/>
  <c r="AF181" i="94"/>
  <c r="AI181" i="94"/>
  <c r="AB181" i="94"/>
  <c r="AD181" i="94"/>
  <c r="AE181" i="94"/>
  <c r="AG181" i="94"/>
  <c r="AC181" i="94"/>
  <c r="AH181" i="94"/>
  <c r="Z181" i="94"/>
  <c r="AJ147" i="94"/>
  <c r="Z153" i="94"/>
  <c r="AJ206" i="94"/>
  <c r="Z33" i="94"/>
  <c r="AA23" i="94"/>
  <c r="U107" i="94"/>
  <c r="X107" i="94"/>
  <c r="AK107" i="94" s="1"/>
  <c r="U51" i="94"/>
  <c r="X51" i="94"/>
  <c r="AE51" i="94" s="1"/>
  <c r="AA51" i="94"/>
  <c r="AF78" i="94"/>
  <c r="AF29" i="94"/>
  <c r="AA10" i="94"/>
  <c r="AI31" i="94"/>
  <c r="AC178" i="94"/>
  <c r="AD178" i="94"/>
  <c r="AK178" i="94"/>
  <c r="Z178" i="94"/>
  <c r="AB178" i="94"/>
  <c r="AA178" i="94"/>
  <c r="AG178" i="94"/>
  <c r="AH178" i="94"/>
  <c r="AJ178" i="94"/>
  <c r="AF178" i="94"/>
  <c r="AI178" i="94"/>
  <c r="AJ36" i="94"/>
  <c r="AE132" i="94"/>
  <c r="AG105" i="94"/>
  <c r="AC157" i="94"/>
  <c r="AF68" i="94"/>
  <c r="AD119" i="94"/>
  <c r="Y216" i="94"/>
  <c r="U181" i="94"/>
  <c r="Z147" i="94"/>
  <c r="Z145" i="94"/>
  <c r="AI145" i="94"/>
  <c r="AA145" i="94"/>
  <c r="AC145" i="94"/>
  <c r="AF145" i="94"/>
  <c r="AK145" i="94"/>
  <c r="AE145" i="94"/>
  <c r="AB145" i="94"/>
  <c r="U111" i="94"/>
  <c r="X111" i="94"/>
  <c r="Z111" i="94" s="1"/>
  <c r="U23" i="94"/>
  <c r="AB117" i="94"/>
  <c r="AK117" i="94"/>
  <c r="AD117" i="94"/>
  <c r="AE117" i="94"/>
  <c r="AM114" i="94"/>
  <c r="AA157" i="94"/>
  <c r="AK131" i="94"/>
  <c r="AB222" i="94"/>
  <c r="AH222" i="94"/>
  <c r="AA222" i="94"/>
  <c r="AK222" i="94"/>
  <c r="AG222" i="94"/>
  <c r="AI222" i="94"/>
  <c r="Z222" i="94"/>
  <c r="AD222" i="94"/>
  <c r="AE222" i="94"/>
  <c r="AI147" i="94"/>
  <c r="AC177" i="94"/>
  <c r="AD177" i="94"/>
  <c r="AF177" i="94"/>
  <c r="AH177" i="94"/>
  <c r="AE177" i="94"/>
  <c r="AI177" i="94"/>
  <c r="AJ177" i="94"/>
  <c r="AA177" i="94"/>
  <c r="AK177" i="94"/>
  <c r="Y133" i="94"/>
  <c r="U33" i="94"/>
  <c r="AC31" i="94"/>
  <c r="AC30" i="94"/>
  <c r="AG66" i="94"/>
  <c r="AF83" i="94"/>
  <c r="AA65" i="94"/>
  <c r="U76" i="94"/>
  <c r="X76" i="94"/>
  <c r="AD76" i="94" s="1"/>
  <c r="X179" i="94"/>
  <c r="U179" i="94"/>
  <c r="AJ131" i="94"/>
  <c r="AK68" i="94"/>
  <c r="U144" i="94"/>
  <c r="X231" i="94"/>
  <c r="AH231" i="94" s="1"/>
  <c r="U231" i="94"/>
  <c r="Y231" i="94"/>
  <c r="AF147" i="94"/>
  <c r="U180" i="94"/>
  <c r="AE82" i="94"/>
  <c r="AK69" i="94"/>
  <c r="AA69" i="94"/>
  <c r="AB69" i="94"/>
  <c r="AE69" i="94"/>
  <c r="AF69" i="94"/>
  <c r="AH69" i="94"/>
  <c r="AI69" i="94"/>
  <c r="AJ69" i="94"/>
  <c r="AC69" i="94"/>
  <c r="AD69" i="94"/>
  <c r="Z69" i="94"/>
  <c r="AG69" i="94"/>
  <c r="AJ29" i="94"/>
  <c r="AB31" i="94"/>
  <c r="U30" i="94"/>
  <c r="AF66" i="94"/>
  <c r="AD83" i="94"/>
  <c r="AK65" i="94"/>
  <c r="AJ92" i="94"/>
  <c r="AB109" i="94"/>
  <c r="X204" i="94"/>
  <c r="AF204" i="94" s="1"/>
  <c r="U204" i="94"/>
  <c r="AG113" i="94"/>
  <c r="AE165" i="94"/>
  <c r="AH165" i="94"/>
  <c r="AJ165" i="94"/>
  <c r="AA165" i="94"/>
  <c r="AB165" i="94"/>
  <c r="AF165" i="94"/>
  <c r="AG165" i="94"/>
  <c r="AI165" i="94"/>
  <c r="AH131" i="94"/>
  <c r="AJ68" i="94"/>
  <c r="AH211" i="94"/>
  <c r="Z211" i="94"/>
  <c r="AA211" i="94"/>
  <c r="AB211" i="94"/>
  <c r="AC211" i="94"/>
  <c r="AF211" i="94"/>
  <c r="U148" i="94"/>
  <c r="X148" i="94"/>
  <c r="AH148" i="94" s="1"/>
  <c r="Y148" i="94"/>
  <c r="Z93" i="94"/>
  <c r="AM93" i="94" s="1"/>
  <c r="Z196" i="94"/>
  <c r="AI196" i="94"/>
  <c r="AE196" i="94"/>
  <c r="AK196" i="94"/>
  <c r="AG196" i="94"/>
  <c r="AJ196" i="94"/>
  <c r="AC196" i="94"/>
  <c r="AD196" i="94"/>
  <c r="AF196" i="94"/>
  <c r="Z203" i="94"/>
  <c r="AI203" i="94"/>
  <c r="AG203" i="94"/>
  <c r="AH203" i="94"/>
  <c r="AJ203" i="94"/>
  <c r="AB203" i="94"/>
  <c r="AC203" i="94"/>
  <c r="AE203" i="94"/>
  <c r="AF203" i="94"/>
  <c r="AK203" i="94"/>
  <c r="AD235" i="94"/>
  <c r="Y161" i="94"/>
  <c r="AD161" i="94" s="1"/>
  <c r="Y277" i="94"/>
  <c r="U277" i="94"/>
  <c r="Z260" i="94"/>
  <c r="U312" i="94"/>
  <c r="X312" i="94"/>
  <c r="Z312" i="94" s="1"/>
  <c r="AB312" i="94"/>
  <c r="U45" i="94"/>
  <c r="X45" i="94"/>
  <c r="AA31" i="94"/>
  <c r="AC66" i="94"/>
  <c r="AE83" i="94"/>
  <c r="AJ65" i="94"/>
  <c r="U115" i="94"/>
  <c r="X115" i="94"/>
  <c r="AD115" i="94" s="1"/>
  <c r="AE115" i="94"/>
  <c r="AH124" i="94"/>
  <c r="AK124" i="94"/>
  <c r="AG98" i="94"/>
  <c r="Y123" i="94"/>
  <c r="AI123" i="94" s="1"/>
  <c r="Z205" i="94"/>
  <c r="AA205" i="94"/>
  <c r="AC205" i="94"/>
  <c r="AD205" i="94"/>
  <c r="AF205" i="94"/>
  <c r="AH205" i="94"/>
  <c r="AI205" i="94"/>
  <c r="AJ205" i="94"/>
  <c r="AK205" i="94"/>
  <c r="AB205" i="94"/>
  <c r="AE205" i="94"/>
  <c r="AG205" i="94"/>
  <c r="X199" i="94"/>
  <c r="U199" i="94"/>
  <c r="AH199" i="94"/>
  <c r="AE199" i="94"/>
  <c r="Y199" i="94"/>
  <c r="AB199" i="94" s="1"/>
  <c r="AD131" i="94"/>
  <c r="AH68" i="94"/>
  <c r="X125" i="94"/>
  <c r="U125" i="94"/>
  <c r="X169" i="94"/>
  <c r="AC169" i="94" s="1"/>
  <c r="U169" i="94"/>
  <c r="Y169" i="94"/>
  <c r="AK121" i="94"/>
  <c r="AC222" i="94"/>
  <c r="AF303" i="94"/>
  <c r="AH303" i="94"/>
  <c r="AI303" i="94"/>
  <c r="AJ303" i="94"/>
  <c r="Z303" i="94"/>
  <c r="AA303" i="94"/>
  <c r="AB303" i="94"/>
  <c r="AE303" i="94"/>
  <c r="AC303" i="94"/>
  <c r="AD303" i="94"/>
  <c r="AG303" i="94"/>
  <c r="AK303" i="94"/>
  <c r="Y259" i="94"/>
  <c r="AG259" i="94" s="1"/>
  <c r="U259" i="94"/>
  <c r="U328" i="94"/>
  <c r="X328" i="94"/>
  <c r="Y328" i="94"/>
  <c r="U133" i="94"/>
  <c r="X133" i="94"/>
  <c r="Z13" i="94"/>
  <c r="U25" i="94"/>
  <c r="X25" i="94"/>
  <c r="AH25" i="94" s="1"/>
  <c r="AK25" i="94"/>
  <c r="AA34" i="94"/>
  <c r="U19" i="94"/>
  <c r="X19" i="94"/>
  <c r="AG29" i="94"/>
  <c r="U75" i="94"/>
  <c r="X75" i="94"/>
  <c r="AJ75" i="94" s="1"/>
  <c r="AC23" i="94"/>
  <c r="Z17" i="94"/>
  <c r="AA17" i="94"/>
  <c r="Y72" i="94"/>
  <c r="Y19" i="94"/>
  <c r="AA19" i="94" s="1"/>
  <c r="AJ53" i="94"/>
  <c r="AK53" i="94"/>
  <c r="Z53" i="94"/>
  <c r="AC53" i="94"/>
  <c r="AD53" i="94"/>
  <c r="AF53" i="94"/>
  <c r="AG53" i="94"/>
  <c r="AH53" i="94"/>
  <c r="AI53" i="94"/>
  <c r="AB53" i="94"/>
  <c r="AE53" i="94"/>
  <c r="AA53" i="94"/>
  <c r="Y45" i="94"/>
  <c r="U79" i="94"/>
  <c r="X79" i="94"/>
  <c r="Y79" i="94"/>
  <c r="AE52" i="94"/>
  <c r="Z31" i="94"/>
  <c r="AC84" i="94"/>
  <c r="AE84" i="94"/>
  <c r="Z84" i="94"/>
  <c r="AM57" i="94"/>
  <c r="AK66" i="94"/>
  <c r="AB83" i="94"/>
  <c r="AE65" i="94"/>
  <c r="Y88" i="94"/>
  <c r="AC117" i="94"/>
  <c r="AK98" i="94"/>
  <c r="Z124" i="94"/>
  <c r="AE105" i="94"/>
  <c r="Z105" i="94"/>
  <c r="AB82" i="94"/>
  <c r="AB131" i="94"/>
  <c r="AK87" i="94"/>
  <c r="AG68" i="94"/>
  <c r="Z52" i="94"/>
  <c r="Y125" i="94"/>
  <c r="U128" i="94"/>
  <c r="Y167" i="94"/>
  <c r="AF167" i="94" s="1"/>
  <c r="AF247" i="94"/>
  <c r="AB247" i="94"/>
  <c r="Z247" i="94"/>
  <c r="AA247" i="94"/>
  <c r="AC247" i="94"/>
  <c r="AE247" i="94"/>
  <c r="AH247" i="94"/>
  <c r="AG247" i="94"/>
  <c r="AI247" i="94"/>
  <c r="AJ247" i="94"/>
  <c r="AK247" i="94"/>
  <c r="AD247" i="94"/>
  <c r="AB196" i="94"/>
  <c r="Y90" i="94"/>
  <c r="X141" i="94"/>
  <c r="AF141" i="94" s="1"/>
  <c r="U141" i="94"/>
  <c r="Y141" i="94"/>
  <c r="AH33" i="94"/>
  <c r="AJ33" i="94"/>
  <c r="AA85" i="94"/>
  <c r="AB85" i="94"/>
  <c r="AE85" i="94"/>
  <c r="AH85" i="94"/>
  <c r="AI85" i="94"/>
  <c r="AJ85" i="94"/>
  <c r="AK85" i="94"/>
  <c r="Z85" i="94"/>
  <c r="AD85" i="94"/>
  <c r="AF85" i="94"/>
  <c r="AG85" i="94"/>
  <c r="AC85" i="94"/>
  <c r="AK70" i="94"/>
  <c r="AD52" i="94"/>
  <c r="AG112" i="94"/>
  <c r="AG75" i="94"/>
  <c r="AG72" i="94"/>
  <c r="AI66" i="94"/>
  <c r="AJ145" i="94"/>
  <c r="AA83" i="94"/>
  <c r="AB65" i="94"/>
  <c r="U88" i="94"/>
  <c r="X88" i="94"/>
  <c r="AE88" i="94" s="1"/>
  <c r="AI58" i="94"/>
  <c r="AG71" i="94"/>
  <c r="AH132" i="94"/>
  <c r="AH143" i="94"/>
  <c r="AB92" i="94"/>
  <c r="AA131" i="94"/>
  <c r="AJ87" i="94"/>
  <c r="AE68" i="94"/>
  <c r="U174" i="94"/>
  <c r="X174" i="94"/>
  <c r="Y174" i="94"/>
  <c r="AD174" i="94" s="1"/>
  <c r="AB174" i="94"/>
  <c r="Y236" i="94"/>
  <c r="AJ236" i="94" s="1"/>
  <c r="U236" i="94"/>
  <c r="Y179" i="94"/>
  <c r="AA196" i="94"/>
  <c r="Z235" i="94"/>
  <c r="AA128" i="94"/>
  <c r="U80" i="94"/>
  <c r="X80" i="94"/>
  <c r="Z80" i="94" s="1"/>
  <c r="U3" i="94"/>
  <c r="X3" i="94"/>
  <c r="Y3" i="94"/>
  <c r="U46" i="94"/>
  <c r="Z34" i="94"/>
  <c r="AD42" i="94"/>
  <c r="X77" i="94"/>
  <c r="AK77" i="94" s="1"/>
  <c r="U77" i="94"/>
  <c r="AJ70" i="94"/>
  <c r="AK78" i="94"/>
  <c r="AD96" i="94"/>
  <c r="AE96" i="94"/>
  <c r="AH96" i="94"/>
  <c r="AK96" i="94"/>
  <c r="AA96" i="94"/>
  <c r="AB96" i="94"/>
  <c r="AI96" i="94"/>
  <c r="AJ96" i="94"/>
  <c r="Z96" i="94"/>
  <c r="AC96" i="94"/>
  <c r="AF96" i="94"/>
  <c r="AG96" i="94"/>
  <c r="AH66" i="94"/>
  <c r="AH145" i="94"/>
  <c r="AK83" i="94"/>
  <c r="AG65" i="94"/>
  <c r="AA117" i="94"/>
  <c r="AE58" i="94"/>
  <c r="AK71" i="94"/>
  <c r="U168" i="94"/>
  <c r="Y168" i="94"/>
  <c r="AE168" i="94" s="1"/>
  <c r="AF128" i="94"/>
  <c r="AJ143" i="94"/>
  <c r="AB94" i="94"/>
  <c r="Z131" i="94"/>
  <c r="AH87" i="94"/>
  <c r="AD68" i="94"/>
  <c r="Y127" i="94"/>
  <c r="AE127" i="94" s="1"/>
  <c r="AE180" i="94"/>
  <c r="AG254" i="94"/>
  <c r="U172" i="94"/>
  <c r="Z204" i="94"/>
  <c r="X292" i="94"/>
  <c r="U292" i="94"/>
  <c r="Y292" i="94"/>
  <c r="AI292" i="94" s="1"/>
  <c r="X90" i="94"/>
  <c r="Z90" i="94" s="1"/>
  <c r="U90" i="94"/>
  <c r="U40" i="94"/>
  <c r="Y40" i="94"/>
  <c r="AB23" i="94"/>
  <c r="U72" i="94"/>
  <c r="X72" i="94"/>
  <c r="AE72" i="94" s="1"/>
  <c r="Z112" i="94"/>
  <c r="AE112" i="94"/>
  <c r="AI112" i="94"/>
  <c r="AJ112" i="94"/>
  <c r="AA112" i="94"/>
  <c r="AK112" i="94"/>
  <c r="U16" i="94"/>
  <c r="X16" i="94"/>
  <c r="Y77" i="94"/>
  <c r="AA78" i="94"/>
  <c r="AD112" i="94"/>
  <c r="AE75" i="94"/>
  <c r="AE66" i="94"/>
  <c r="AG145" i="94"/>
  <c r="AJ83" i="94"/>
  <c r="AF65" i="94"/>
  <c r="AK119" i="94"/>
  <c r="AK58" i="94"/>
  <c r="AJ71" i="94"/>
  <c r="AG103" i="94"/>
  <c r="AI143" i="94"/>
  <c r="AA94" i="94"/>
  <c r="AI131" i="94"/>
  <c r="AD87" i="94"/>
  <c r="AC68" i="94"/>
  <c r="X129" i="94"/>
  <c r="AI129" i="94" s="1"/>
  <c r="U129" i="94"/>
  <c r="U254" i="94"/>
  <c r="AI206" i="94"/>
  <c r="AD106" i="94"/>
  <c r="Z106" i="94"/>
  <c r="AB112" i="94"/>
  <c r="AD66" i="94"/>
  <c r="U163" i="94"/>
  <c r="X163" i="94"/>
  <c r="Z163" i="94" s="1"/>
  <c r="Y163" i="94"/>
  <c r="AH71" i="94"/>
  <c r="AE143" i="94"/>
  <c r="AG131" i="94"/>
  <c r="AC87" i="94"/>
  <c r="AB68" i="94"/>
  <c r="U191" i="94"/>
  <c r="X191" i="94"/>
  <c r="AH191" i="94" s="1"/>
  <c r="AJ153" i="94"/>
  <c r="AI98" i="94"/>
  <c r="AF162" i="94"/>
  <c r="AG206" i="94"/>
  <c r="Z180" i="94"/>
  <c r="AK380" i="94"/>
  <c r="AF380" i="94"/>
  <c r="Z380" i="94"/>
  <c r="AD380" i="94"/>
  <c r="AH380" i="94"/>
  <c r="U248" i="94"/>
  <c r="X248" i="94"/>
  <c r="AI248" i="94" s="1"/>
  <c r="Y248" i="94"/>
  <c r="Z162" i="94"/>
  <c r="AD206" i="94"/>
  <c r="AD262" i="94"/>
  <c r="X314" i="94"/>
  <c r="AH314" i="94" s="1"/>
  <c r="U314" i="94"/>
  <c r="U258" i="94"/>
  <c r="AD254" i="94"/>
  <c r="AH242" i="94"/>
  <c r="AE276" i="94"/>
  <c r="AF254" i="94"/>
  <c r="AD198" i="94"/>
  <c r="AD252" i="94"/>
  <c r="AI320" i="94"/>
  <c r="Z299" i="94"/>
  <c r="AA262" i="94"/>
  <c r="AK272" i="94"/>
  <c r="Z356" i="94"/>
  <c r="AA356" i="94"/>
  <c r="AD356" i="94"/>
  <c r="AI356" i="94"/>
  <c r="AK356" i="94"/>
  <c r="AB356" i="94"/>
  <c r="AE356" i="94"/>
  <c r="AF356" i="94"/>
  <c r="AG356" i="94"/>
  <c r="AH356" i="94"/>
  <c r="AC356" i="94"/>
  <c r="AJ356" i="94"/>
  <c r="X402" i="94"/>
  <c r="U402" i="94"/>
  <c r="Y402" i="94"/>
  <c r="Y183" i="94"/>
  <c r="U183" i="94"/>
  <c r="AB254" i="94"/>
  <c r="AE242" i="94"/>
  <c r="AM288" i="94"/>
  <c r="AD276" i="94"/>
  <c r="AC198" i="94"/>
  <c r="AC252" i="94"/>
  <c r="AG320" i="94"/>
  <c r="AM232" i="94"/>
  <c r="AE291" i="94"/>
  <c r="Z286" i="94"/>
  <c r="AF286" i="94"/>
  <c r="AC262" i="94"/>
  <c r="AB272" i="94"/>
  <c r="Y387" i="94"/>
  <c r="U387" i="94"/>
  <c r="AM428" i="94"/>
  <c r="U351" i="94"/>
  <c r="X351" i="94"/>
  <c r="AH351" i="94" s="1"/>
  <c r="AJ351" i="94"/>
  <c r="AC351" i="94"/>
  <c r="AG351" i="94"/>
  <c r="X192" i="94"/>
  <c r="U192" i="94"/>
  <c r="AA254" i="94"/>
  <c r="AA255" i="94"/>
  <c r="AD242" i="94"/>
  <c r="AC276" i="94"/>
  <c r="U287" i="94"/>
  <c r="X287" i="94"/>
  <c r="AJ287" i="94" s="1"/>
  <c r="AA198" i="94"/>
  <c r="AB252" i="94"/>
  <c r="X224" i="94"/>
  <c r="AA224" i="94" s="1"/>
  <c r="U224" i="94"/>
  <c r="AF320" i="94"/>
  <c r="AA291" i="94"/>
  <c r="Z262" i="94"/>
  <c r="Z272" i="94"/>
  <c r="AC254" i="94"/>
  <c r="AF358" i="94"/>
  <c r="AI358" i="94"/>
  <c r="Z255" i="94"/>
  <c r="AE320" i="94"/>
  <c r="Y316" i="94"/>
  <c r="U316" i="94"/>
  <c r="AJ315" i="94"/>
  <c r="AJ272" i="94"/>
  <c r="Y339" i="94"/>
  <c r="AB339" i="94" s="1"/>
  <c r="U339" i="94"/>
  <c r="U284" i="94"/>
  <c r="X284" i="94"/>
  <c r="Y284" i="94"/>
  <c r="AB294" i="94"/>
  <c r="AJ198" i="94"/>
  <c r="AH255" i="94"/>
  <c r="Z320" i="94"/>
  <c r="AD325" i="94"/>
  <c r="AE325" i="94"/>
  <c r="AF325" i="94"/>
  <c r="AJ325" i="94"/>
  <c r="Z325" i="94"/>
  <c r="AA325" i="94"/>
  <c r="AB325" i="94"/>
  <c r="AC325" i="94"/>
  <c r="AG325" i="94"/>
  <c r="AH325" i="94"/>
  <c r="AI325" i="94"/>
  <c r="AK325" i="94"/>
  <c r="AJ291" i="94"/>
  <c r="AG315" i="94"/>
  <c r="AG330" i="94"/>
  <c r="AI330" i="94"/>
  <c r="AK330" i="94"/>
  <c r="AI272" i="94"/>
  <c r="AC330" i="94"/>
  <c r="U243" i="94"/>
  <c r="X243" i="94"/>
  <c r="X241" i="94"/>
  <c r="AD241" i="94" s="1"/>
  <c r="U241" i="94"/>
  <c r="AC180" i="94"/>
  <c r="AI254" i="94"/>
  <c r="AG192" i="94"/>
  <c r="AB192" i="94"/>
  <c r="X210" i="94"/>
  <c r="U210" i="94"/>
  <c r="AH198" i="94"/>
  <c r="AF255" i="94"/>
  <c r="AK320" i="94"/>
  <c r="AH291" i="94"/>
  <c r="AB318" i="94"/>
  <c r="AC318" i="94"/>
  <c r="AE315" i="94"/>
  <c r="X333" i="94"/>
  <c r="AE333" i="94" s="1"/>
  <c r="U333" i="94"/>
  <c r="AA333" i="94"/>
  <c r="AF272" i="94"/>
  <c r="AB330" i="94"/>
  <c r="AB358" i="94"/>
  <c r="AA396" i="94"/>
  <c r="AK396" i="94"/>
  <c r="AI396" i="94"/>
  <c r="Z396" i="94"/>
  <c r="AB396" i="94"/>
  <c r="AF396" i="94"/>
  <c r="AJ396" i="94"/>
  <c r="AD396" i="94"/>
  <c r="X383" i="94"/>
  <c r="U383" i="94"/>
  <c r="U496" i="94"/>
  <c r="X496" i="94"/>
  <c r="AF496" i="94" s="1"/>
  <c r="Y496" i="94"/>
  <c r="AE245" i="94"/>
  <c r="AF245" i="94"/>
  <c r="AI245" i="94"/>
  <c r="AB245" i="94"/>
  <c r="Z245" i="94"/>
  <c r="AA245" i="94"/>
  <c r="AD245" i="94"/>
  <c r="AG245" i="94"/>
  <c r="AH245" i="94"/>
  <c r="AJ245" i="94"/>
  <c r="AK245" i="94"/>
  <c r="AC245" i="94"/>
  <c r="U217" i="94"/>
  <c r="X217" i="94"/>
  <c r="AA217" i="94" s="1"/>
  <c r="AH254" i="94"/>
  <c r="AH282" i="94"/>
  <c r="AK282" i="94"/>
  <c r="AB282" i="94"/>
  <c r="AC282" i="94"/>
  <c r="AD282" i="94"/>
  <c r="AE282" i="94"/>
  <c r="AF282" i="94"/>
  <c r="Z282" i="94"/>
  <c r="AA282" i="94"/>
  <c r="AG282" i="94"/>
  <c r="AI282" i="94"/>
  <c r="AJ282" i="94"/>
  <c r="AG242" i="94"/>
  <c r="AF198" i="94"/>
  <c r="AE255" i="94"/>
  <c r="AH320" i="94"/>
  <c r="AI291" i="94"/>
  <c r="AC315" i="94"/>
  <c r="AE272" i="94"/>
  <c r="AA330" i="94"/>
  <c r="X170" i="94"/>
  <c r="U170" i="94"/>
  <c r="AD170" i="94"/>
  <c r="AE170" i="94"/>
  <c r="AH170" i="94"/>
  <c r="Y197" i="94"/>
  <c r="AK197" i="94" s="1"/>
  <c r="Y212" i="94"/>
  <c r="AG212" i="94" s="1"/>
  <c r="U171" i="94"/>
  <c r="X171" i="94"/>
  <c r="AI171" i="94"/>
  <c r="Y217" i="94"/>
  <c r="Z242" i="94"/>
  <c r="X213" i="94"/>
  <c r="AI213" i="94" s="1"/>
  <c r="U213" i="94"/>
  <c r="U242" i="94"/>
  <c r="AD320" i="94"/>
  <c r="AB338" i="94"/>
  <c r="AC338" i="94"/>
  <c r="AE338" i="94"/>
  <c r="AH338" i="94"/>
  <c r="AI338" i="94"/>
  <c r="AJ338" i="94"/>
  <c r="AK338" i="94"/>
  <c r="Z338" i="94"/>
  <c r="AA338" i="94"/>
  <c r="AD338" i="94"/>
  <c r="AG338" i="94"/>
  <c r="AF338" i="94"/>
  <c r="AD291" i="94"/>
  <c r="AI315" i="94"/>
  <c r="AC343" i="94"/>
  <c r="AF343" i="94"/>
  <c r="AH343" i="94"/>
  <c r="AI343" i="94"/>
  <c r="AE343" i="94"/>
  <c r="AK343" i="94"/>
  <c r="Z330" i="94"/>
  <c r="AB266" i="94"/>
  <c r="AC255" i="94"/>
  <c r="AK255" i="94"/>
  <c r="AI255" i="94"/>
  <c r="Z254" i="94"/>
  <c r="X218" i="94"/>
  <c r="U218" i="94"/>
  <c r="AD218" i="94"/>
  <c r="Y213" i="94"/>
  <c r="U279" i="94"/>
  <c r="AB255" i="94"/>
  <c r="AH315" i="94"/>
  <c r="U342" i="94"/>
  <c r="X342" i="94"/>
  <c r="Y342" i="94"/>
  <c r="AH342" i="94" s="1"/>
  <c r="AH330" i="94"/>
  <c r="AE351" i="94"/>
  <c r="U348" i="94"/>
  <c r="AH386" i="94"/>
  <c r="AI426" i="94"/>
  <c r="AK426" i="94"/>
  <c r="Z426" i="94"/>
  <c r="AB426" i="94"/>
  <c r="AG426" i="94"/>
  <c r="AH426" i="94"/>
  <c r="AA426" i="94"/>
  <c r="AC426" i="94"/>
  <c r="AD426" i="94"/>
  <c r="AE426" i="94"/>
  <c r="AF426" i="94"/>
  <c r="AJ426" i="94"/>
  <c r="U354" i="94"/>
  <c r="X354" i="94"/>
  <c r="AC354" i="94" s="1"/>
  <c r="Y354" i="94"/>
  <c r="Y361" i="94"/>
  <c r="U361" i="94"/>
  <c r="U373" i="94"/>
  <c r="X373" i="94"/>
  <c r="AC373" i="94" s="1"/>
  <c r="AE373" i="94"/>
  <c r="AB373" i="94"/>
  <c r="AH373" i="94"/>
  <c r="AI373" i="94"/>
  <c r="AJ373" i="94"/>
  <c r="AK373" i="94"/>
  <c r="Z373" i="94"/>
  <c r="AD373" i="94"/>
  <c r="U389" i="94"/>
  <c r="X389" i="94"/>
  <c r="AC389" i="94" s="1"/>
  <c r="Y389" i="94"/>
  <c r="Y403" i="94"/>
  <c r="U403" i="94"/>
  <c r="AE358" i="94"/>
  <c r="U239" i="94"/>
  <c r="X239" i="94"/>
  <c r="AI116" i="94"/>
  <c r="Y300" i="94"/>
  <c r="AK300" i="94" s="1"/>
  <c r="Z316" i="94"/>
  <c r="AB316" i="94"/>
  <c r="AC316" i="94"/>
  <c r="AE316" i="94"/>
  <c r="AG316" i="94"/>
  <c r="AA316" i="94"/>
  <c r="AD316" i="94"/>
  <c r="AF316" i="94"/>
  <c r="AH316" i="94"/>
  <c r="AI316" i="94"/>
  <c r="AK316" i="94"/>
  <c r="AJ316" i="94"/>
  <c r="AF258" i="94"/>
  <c r="Z258" i="94"/>
  <c r="AB258" i="94"/>
  <c r="AC258" i="94"/>
  <c r="AD258" i="94"/>
  <c r="AE258" i="94"/>
  <c r="AG258" i="94"/>
  <c r="AH258" i="94"/>
  <c r="AJ258" i="94"/>
  <c r="AA258" i="94"/>
  <c r="AI258" i="94"/>
  <c r="AK258" i="94"/>
  <c r="AG276" i="94"/>
  <c r="AK277" i="94"/>
  <c r="AF310" i="94"/>
  <c r="AK310" i="94"/>
  <c r="AA315" i="94"/>
  <c r="AC272" i="94"/>
  <c r="AA272" i="94"/>
  <c r="AH272" i="94"/>
  <c r="AD315" i="94"/>
  <c r="AF315" i="94"/>
  <c r="AK315" i="94"/>
  <c r="AA415" i="94"/>
  <c r="AB415" i="94"/>
  <c r="AD415" i="94"/>
  <c r="AI415" i="94"/>
  <c r="AJ415" i="94"/>
  <c r="Z415" i="94"/>
  <c r="AC415" i="94"/>
  <c r="AE415" i="94"/>
  <c r="AG415" i="94"/>
  <c r="AF415" i="94"/>
  <c r="AH415" i="94"/>
  <c r="AK415" i="94"/>
  <c r="U458" i="94"/>
  <c r="X458" i="94"/>
  <c r="Y458" i="94"/>
  <c r="AC458" i="94"/>
  <c r="AK170" i="94"/>
  <c r="AH236" i="94"/>
  <c r="U200" i="94"/>
  <c r="X175" i="94"/>
  <c r="U175" i="94"/>
  <c r="AG116" i="94"/>
  <c r="AK294" i="94"/>
  <c r="AF287" i="94"/>
  <c r="AG287" i="94"/>
  <c r="AH287" i="94"/>
  <c r="AI287" i="94"/>
  <c r="AB287" i="94"/>
  <c r="AI302" i="94"/>
  <c r="AA302" i="94"/>
  <c r="Z302" i="94"/>
  <c r="AE302" i="94"/>
  <c r="AG302" i="94"/>
  <c r="AD217" i="94"/>
  <c r="AF307" i="94"/>
  <c r="AD307" i="94"/>
  <c r="AB307" i="94"/>
  <c r="Z328" i="94"/>
  <c r="AC328" i="94"/>
  <c r="AK328" i="94"/>
  <c r="AG324" i="94"/>
  <c r="X278" i="94"/>
  <c r="Z278" i="94" s="1"/>
  <c r="U278" i="94"/>
  <c r="Y335" i="94"/>
  <c r="X81" i="94"/>
  <c r="U81" i="94"/>
  <c r="X55" i="94"/>
  <c r="AG55" i="94" s="1"/>
  <c r="U55" i="94"/>
  <c r="Y81" i="94"/>
  <c r="AK142" i="94"/>
  <c r="Y164" i="94"/>
  <c r="U164" i="94"/>
  <c r="AD153" i="94"/>
  <c r="Y175" i="94"/>
  <c r="U187" i="94"/>
  <c r="X187" i="94"/>
  <c r="AC187" i="94" s="1"/>
  <c r="AF116" i="94"/>
  <c r="AJ195" i="94"/>
  <c r="AI294" i="94"/>
  <c r="AJ294" i="94"/>
  <c r="AA294" i="94"/>
  <c r="U317" i="94"/>
  <c r="X317" i="94"/>
  <c r="Y317" i="94"/>
  <c r="Z329" i="94"/>
  <c r="AB329" i="94"/>
  <c r="AJ329" i="94"/>
  <c r="AA276" i="94"/>
  <c r="AI276" i="94"/>
  <c r="Z276" i="94"/>
  <c r="AJ308" i="94"/>
  <c r="AA308" i="94"/>
  <c r="AE308" i="94"/>
  <c r="AM308" i="94" s="1"/>
  <c r="AH333" i="94"/>
  <c r="AE324" i="94"/>
  <c r="AF308" i="94"/>
  <c r="AC277" i="94"/>
  <c r="AB343" i="94"/>
  <c r="X475" i="94"/>
  <c r="U475" i="94"/>
  <c r="AC475" i="94"/>
  <c r="AA475" i="94"/>
  <c r="Y475" i="94"/>
  <c r="AF475" i="94"/>
  <c r="U138" i="94"/>
  <c r="X138" i="94"/>
  <c r="AH138" i="94" s="1"/>
  <c r="U214" i="94"/>
  <c r="X214" i="94"/>
  <c r="AA214" i="94" s="1"/>
  <c r="X193" i="94"/>
  <c r="U193" i="94"/>
  <c r="AA116" i="94"/>
  <c r="AG294" i="94"/>
  <c r="AG221" i="94"/>
  <c r="AF221" i="94"/>
  <c r="AM221" i="94" s="1"/>
  <c r="AK302" i="94"/>
  <c r="AD324" i="94"/>
  <c r="AJ310" i="94"/>
  <c r="U357" i="94"/>
  <c r="X357" i="94"/>
  <c r="AG357" i="94" s="1"/>
  <c r="AD357" i="94"/>
  <c r="AA357" i="94"/>
  <c r="AA304" i="94"/>
  <c r="U306" i="94"/>
  <c r="U363" i="94"/>
  <c r="X363" i="94"/>
  <c r="AI363" i="94" s="1"/>
  <c r="AD335" i="94"/>
  <c r="Z343" i="94"/>
  <c r="U437" i="94"/>
  <c r="AH116" i="94"/>
  <c r="AI271" i="94"/>
  <c r="AJ271" i="94"/>
  <c r="AB271" i="94"/>
  <c r="AC271" i="94"/>
  <c r="AE271" i="94"/>
  <c r="AG271" i="94"/>
  <c r="AH271" i="94"/>
  <c r="AD271" i="94"/>
  <c r="AF271" i="94"/>
  <c r="AK271" i="94"/>
  <c r="Z271" i="94"/>
  <c r="AA271" i="94"/>
  <c r="AK217" i="94"/>
  <c r="U297" i="94"/>
  <c r="X297" i="94"/>
  <c r="Y344" i="94"/>
  <c r="U344" i="94"/>
  <c r="AD302" i="94"/>
  <c r="AB324" i="94"/>
  <c r="AH310" i="94"/>
  <c r="AD304" i="94"/>
  <c r="Y386" i="94"/>
  <c r="AA386" i="94" s="1"/>
  <c r="U386" i="94"/>
  <c r="AJ343" i="94"/>
  <c r="AB184" i="94"/>
  <c r="AE184" i="94"/>
  <c r="AG184" i="94"/>
  <c r="AA184" i="94"/>
  <c r="AC184" i="94"/>
  <c r="AF184" i="94"/>
  <c r="AH184" i="94"/>
  <c r="AJ184" i="94"/>
  <c r="Z184" i="94"/>
  <c r="AD184" i="94"/>
  <c r="AI184" i="94"/>
  <c r="AK184" i="94"/>
  <c r="AB134" i="94"/>
  <c r="X263" i="94"/>
  <c r="U263" i="94"/>
  <c r="AB279" i="94"/>
  <c r="AD279" i="94"/>
  <c r="AE279" i="94"/>
  <c r="AH279" i="94"/>
  <c r="Z279" i="94"/>
  <c r="AG279" i="94"/>
  <c r="U219" i="94"/>
  <c r="X219" i="94"/>
  <c r="AF219" i="94" s="1"/>
  <c r="AA208" i="94"/>
  <c r="AB208" i="94"/>
  <c r="AC208" i="94"/>
  <c r="AD208" i="94"/>
  <c r="AE208" i="94"/>
  <c r="AG208" i="94"/>
  <c r="AK116" i="94"/>
  <c r="AF214" i="94"/>
  <c r="AF218" i="94"/>
  <c r="AI225" i="94"/>
  <c r="Z225" i="94"/>
  <c r="AA225" i="94"/>
  <c r="AC225" i="94"/>
  <c r="AF225" i="94"/>
  <c r="AG225" i="94"/>
  <c r="AH225" i="94"/>
  <c r="AJ225" i="94"/>
  <c r="AB225" i="94"/>
  <c r="AD225" i="94"/>
  <c r="AE225" i="94"/>
  <c r="AK225" i="94"/>
  <c r="AE309" i="94"/>
  <c r="AF309" i="94"/>
  <c r="AC309" i="94"/>
  <c r="AC302" i="94"/>
  <c r="Z324" i="94"/>
  <c r="AE310" i="94"/>
  <c r="AC304" i="94"/>
  <c r="AK309" i="94"/>
  <c r="AG343" i="94"/>
  <c r="Z372" i="94"/>
  <c r="AC216" i="94"/>
  <c r="AB216" i="94"/>
  <c r="AJ116" i="94"/>
  <c r="AC265" i="94"/>
  <c r="AD265" i="94"/>
  <c r="AE265" i="94"/>
  <c r="AF265" i="94"/>
  <c r="AG265" i="94"/>
  <c r="AK265" i="94"/>
  <c r="Z265" i="94"/>
  <c r="AA265" i="94"/>
  <c r="AB265" i="94"/>
  <c r="AH265" i="94"/>
  <c r="AI265" i="94"/>
  <c r="AJ265" i="94"/>
  <c r="AH319" i="94"/>
  <c r="AI319" i="94"/>
  <c r="AJ319" i="94"/>
  <c r="Z319" i="94"/>
  <c r="AB319" i="94"/>
  <c r="AC319" i="94"/>
  <c r="AD319" i="94"/>
  <c r="AE319" i="94"/>
  <c r="AF319" i="94"/>
  <c r="AG319" i="94"/>
  <c r="AK319" i="94"/>
  <c r="AA319" i="94"/>
  <c r="AE299" i="94"/>
  <c r="AK299" i="94"/>
  <c r="U366" i="94"/>
  <c r="X366" i="94"/>
  <c r="AH366" i="94" s="1"/>
  <c r="Y366" i="94"/>
  <c r="AB366" i="94" s="1"/>
  <c r="AB302" i="94"/>
  <c r="AB310" i="94"/>
  <c r="AI309" i="94"/>
  <c r="AB202" i="94"/>
  <c r="AE202" i="94"/>
  <c r="AG202" i="94"/>
  <c r="Z202" i="94"/>
  <c r="AC202" i="94"/>
  <c r="AD202" i="94"/>
  <c r="AA202" i="94"/>
  <c r="AI202" i="94"/>
  <c r="AG255" i="94"/>
  <c r="AJ279" i="94"/>
  <c r="AA306" i="94"/>
  <c r="AC306" i="94"/>
  <c r="AJ306" i="94"/>
  <c r="Z306" i="94"/>
  <c r="AB306" i="94"/>
  <c r="AD306" i="94"/>
  <c r="AE306" i="94"/>
  <c r="AG306" i="94"/>
  <c r="AH306" i="94"/>
  <c r="AI306" i="94"/>
  <c r="AK306" i="94"/>
  <c r="AF306" i="94"/>
  <c r="Y368" i="94"/>
  <c r="AK368" i="94" s="1"/>
  <c r="U368" i="94"/>
  <c r="AA310" i="94"/>
  <c r="AB262" i="94"/>
  <c r="AF262" i="94"/>
  <c r="AH262" i="94"/>
  <c r="AG262" i="94"/>
  <c r="AH309" i="94"/>
  <c r="AD378" i="94"/>
  <c r="AA343" i="94"/>
  <c r="Z230" i="94"/>
  <c r="AD230" i="94"/>
  <c r="AI230" i="94"/>
  <c r="AJ230" i="94"/>
  <c r="AG230" i="94"/>
  <c r="AE230" i="94"/>
  <c r="AB126" i="94"/>
  <c r="AH126" i="94"/>
  <c r="AI126" i="94"/>
  <c r="AJ208" i="94"/>
  <c r="AD116" i="94"/>
  <c r="AI266" i="94"/>
  <c r="AA267" i="94"/>
  <c r="AB267" i="94"/>
  <c r="AE267" i="94"/>
  <c r="AD267" i="94"/>
  <c r="AF267" i="94"/>
  <c r="AG267" i="94"/>
  <c r="AH267" i="94"/>
  <c r="AJ267" i="94"/>
  <c r="Z267" i="94"/>
  <c r="AI267" i="94"/>
  <c r="AK267" i="94"/>
  <c r="AC267" i="94"/>
  <c r="AI279" i="94"/>
  <c r="Y243" i="94"/>
  <c r="X305" i="94"/>
  <c r="AB305" i="94" s="1"/>
  <c r="U305" i="94"/>
  <c r="AE331" i="94"/>
  <c r="Z331" i="94"/>
  <c r="AF331" i="94"/>
  <c r="AH331" i="94"/>
  <c r="AC331" i="94"/>
  <c r="AI310" i="94"/>
  <c r="AG309" i="94"/>
  <c r="U330" i="94"/>
  <c r="AC378" i="94"/>
  <c r="AI355" i="94"/>
  <c r="AJ355" i="94"/>
  <c r="X440" i="94"/>
  <c r="AC440" i="94" s="1"/>
  <c r="U440" i="94"/>
  <c r="U188" i="94"/>
  <c r="X188" i="94"/>
  <c r="AA188" i="94" s="1"/>
  <c r="U189" i="94"/>
  <c r="X189" i="94"/>
  <c r="U207" i="94"/>
  <c r="X207" i="94"/>
  <c r="AI207" i="94" s="1"/>
  <c r="U226" i="94"/>
  <c r="X226" i="94"/>
  <c r="AI226" i="94" s="1"/>
  <c r="X234" i="94"/>
  <c r="U234" i="94"/>
  <c r="AC116" i="94"/>
  <c r="AM195" i="94"/>
  <c r="AM244" i="94"/>
  <c r="Z284" i="94"/>
  <c r="AA284" i="94"/>
  <c r="AB284" i="94"/>
  <c r="AC284" i="94"/>
  <c r="AE284" i="94"/>
  <c r="AG284" i="94"/>
  <c r="AJ284" i="94"/>
  <c r="AH284" i="94"/>
  <c r="AI284" i="94"/>
  <c r="AK284" i="94"/>
  <c r="AD284" i="94"/>
  <c r="AF284" i="94"/>
  <c r="AF279" i="94"/>
  <c r="X332" i="94"/>
  <c r="Z332" i="94" s="1"/>
  <c r="U332" i="94"/>
  <c r="AC266" i="94"/>
  <c r="U341" i="94"/>
  <c r="X341" i="94"/>
  <c r="AI341" i="94" s="1"/>
  <c r="AF341" i="94"/>
  <c r="AG310" i="94"/>
  <c r="AA309" i="94"/>
  <c r="AC358" i="94"/>
  <c r="AA375" i="94"/>
  <c r="AD375" i="94"/>
  <c r="AE375" i="94"/>
  <c r="AB375" i="94"/>
  <c r="AC375" i="94"/>
  <c r="AG375" i="94"/>
  <c r="AH375" i="94"/>
  <c r="AI375" i="94"/>
  <c r="AJ375" i="94"/>
  <c r="AK375" i="94"/>
  <c r="Z375" i="94"/>
  <c r="AF375" i="94"/>
  <c r="AA378" i="94"/>
  <c r="AJ349" i="94"/>
  <c r="AB377" i="94"/>
  <c r="U313" i="94"/>
  <c r="U240" i="94"/>
  <c r="X240" i="94"/>
  <c r="Z175" i="94"/>
  <c r="AD175" i="94"/>
  <c r="AE175" i="94"/>
  <c r="AF175" i="94"/>
  <c r="AG175" i="94"/>
  <c r="AJ175" i="94"/>
  <c r="AK175" i="94"/>
  <c r="AB175" i="94"/>
  <c r="U223" i="94"/>
  <c r="X223" i="94"/>
  <c r="Y223" i="94"/>
  <c r="AE266" i="94"/>
  <c r="AM229" i="94"/>
  <c r="X253" i="94"/>
  <c r="AE253" i="94" s="1"/>
  <c r="Z253" i="94"/>
  <c r="U253" i="94"/>
  <c r="AA292" i="94"/>
  <c r="AG292" i="94"/>
  <c r="AK292" i="94"/>
  <c r="AF292" i="94"/>
  <c r="AD292" i="94"/>
  <c r="AH292" i="94"/>
  <c r="AA290" i="94"/>
  <c r="AC290" i="94"/>
  <c r="AF290" i="94"/>
  <c r="AI290" i="94"/>
  <c r="AJ290" i="94"/>
  <c r="AD290" i="94"/>
  <c r="AE290" i="94"/>
  <c r="AG290" i="94"/>
  <c r="AH290" i="94"/>
  <c r="AK290" i="94"/>
  <c r="Z290" i="94"/>
  <c r="AB290" i="94"/>
  <c r="AC279" i="94"/>
  <c r="X283" i="94"/>
  <c r="U283" i="94"/>
  <c r="AE256" i="94"/>
  <c r="AM256" i="94" s="1"/>
  <c r="AD310" i="94"/>
  <c r="AF302" i="94"/>
  <c r="U289" i="94"/>
  <c r="X289" i="94"/>
  <c r="AB289" i="94" s="1"/>
  <c r="AJ309" i="94"/>
  <c r="Z358" i="94"/>
  <c r="AH349" i="94"/>
  <c r="AD318" i="94"/>
  <c r="U388" i="94"/>
  <c r="X388" i="94"/>
  <c r="Y388" i="94"/>
  <c r="AA388" i="94"/>
  <c r="AC380" i="94"/>
  <c r="Z313" i="94"/>
  <c r="AA313" i="94"/>
  <c r="AB313" i="94"/>
  <c r="AC313" i="94"/>
  <c r="AD313" i="94"/>
  <c r="AE313" i="94"/>
  <c r="AF313" i="94"/>
  <c r="AH313" i="94"/>
  <c r="AI313" i="94"/>
  <c r="AJ313" i="94"/>
  <c r="AK313" i="94"/>
  <c r="AG313" i="94"/>
  <c r="AJ299" i="94"/>
  <c r="Y384" i="94"/>
  <c r="U384" i="94"/>
  <c r="AJ302" i="94"/>
  <c r="AD309" i="94"/>
  <c r="AK358" i="94"/>
  <c r="U395" i="94"/>
  <c r="X395" i="94"/>
  <c r="Y395" i="94"/>
  <c r="AF395" i="94" s="1"/>
  <c r="AC349" i="94"/>
  <c r="AG396" i="94"/>
  <c r="U380" i="94"/>
  <c r="X295" i="94"/>
  <c r="AD295" i="94" s="1"/>
  <c r="U295" i="94"/>
  <c r="Z207" i="94"/>
  <c r="U274" i="94"/>
  <c r="X274" i="94"/>
  <c r="AA274" i="94" s="1"/>
  <c r="AK274" i="94"/>
  <c r="Z274" i="94"/>
  <c r="AK243" i="94"/>
  <c r="AF324" i="94"/>
  <c r="AH324" i="94"/>
  <c r="AA324" i="94"/>
  <c r="AC324" i="94"/>
  <c r="AF304" i="94"/>
  <c r="AH304" i="94"/>
  <c r="AI304" i="94"/>
  <c r="AJ304" i="94"/>
  <c r="AK304" i="94"/>
  <c r="AG304" i="94"/>
  <c r="AB304" i="94"/>
  <c r="AB309" i="94"/>
  <c r="Y410" i="94"/>
  <c r="U410" i="94"/>
  <c r="AJ358" i="94"/>
  <c r="AK348" i="94"/>
  <c r="AJ243" i="94"/>
  <c r="X322" i="94"/>
  <c r="Z322" i="94" s="1"/>
  <c r="U322" i="94"/>
  <c r="AG358" i="94"/>
  <c r="AB348" i="94"/>
  <c r="AE380" i="94"/>
  <c r="AF170" i="94"/>
  <c r="AE207" i="94"/>
  <c r="U201" i="94"/>
  <c r="X201" i="94"/>
  <c r="AE241" i="94"/>
  <c r="AC230" i="94"/>
  <c r="AG266" i="94"/>
  <c r="AJ297" i="94"/>
  <c r="AA252" i="94"/>
  <c r="AE286" i="94"/>
  <c r="AE329" i="94"/>
  <c r="Z292" i="94"/>
  <c r="AJ333" i="94"/>
  <c r="AK318" i="94"/>
  <c r="X347" i="94"/>
  <c r="Z347" i="94" s="1"/>
  <c r="U347" i="94"/>
  <c r="Y347" i="94"/>
  <c r="AF243" i="94"/>
  <c r="Y295" i="94"/>
  <c r="Z295" i="94" s="1"/>
  <c r="AI324" i="94"/>
  <c r="AK202" i="94"/>
  <c r="AC396" i="94"/>
  <c r="X423" i="94"/>
  <c r="U423" i="94"/>
  <c r="AB395" i="94"/>
  <c r="AD395" i="94"/>
  <c r="Y334" i="94"/>
  <c r="AH334" i="94" s="1"/>
  <c r="U334" i="94"/>
  <c r="Z252" i="94"/>
  <c r="AC286" i="94"/>
  <c r="AC292" i="94"/>
  <c r="AF291" i="94"/>
  <c r="AG291" i="94"/>
  <c r="AB291" i="94"/>
  <c r="AD299" i="94"/>
  <c r="AE243" i="94"/>
  <c r="U335" i="94"/>
  <c r="X335" i="94"/>
  <c r="AE335" i="94" s="1"/>
  <c r="AG335" i="94"/>
  <c r="Z335" i="94"/>
  <c r="AJ202" i="94"/>
  <c r="AC310" i="94"/>
  <c r="Y429" i="94"/>
  <c r="U429" i="94"/>
  <c r="Y423" i="94"/>
  <c r="AK252" i="94"/>
  <c r="AI283" i="94"/>
  <c r="AJ286" i="94"/>
  <c r="AC329" i="94"/>
  <c r="AJ292" i="94"/>
  <c r="AK352" i="94"/>
  <c r="AA352" i="94"/>
  <c r="AC352" i="94"/>
  <c r="AE352" i="94"/>
  <c r="Z352" i="94"/>
  <c r="AB352" i="94"/>
  <c r="AD352" i="94"/>
  <c r="AF352" i="94"/>
  <c r="AG352" i="94"/>
  <c r="AH352" i="94"/>
  <c r="AI352" i="94"/>
  <c r="AJ352" i="94"/>
  <c r="U291" i="94"/>
  <c r="AI299" i="94"/>
  <c r="AI318" i="94"/>
  <c r="AD243" i="94"/>
  <c r="X336" i="94"/>
  <c r="U336" i="94"/>
  <c r="Y336" i="94"/>
  <c r="AA336" i="94" s="1"/>
  <c r="AJ307" i="94"/>
  <c r="Z349" i="94"/>
  <c r="AF349" i="94"/>
  <c r="AG349" i="94"/>
  <c r="AI349" i="94"/>
  <c r="AK349" i="94"/>
  <c r="AD349" i="94"/>
  <c r="AE349" i="94"/>
  <c r="AH202" i="94"/>
  <c r="AJ331" i="94"/>
  <c r="Z405" i="94"/>
  <c r="AE405" i="94"/>
  <c r="AF405" i="94"/>
  <c r="AH405" i="94"/>
  <c r="AJ405" i="94"/>
  <c r="AA405" i="94"/>
  <c r="AB405" i="94"/>
  <c r="AC405" i="94"/>
  <c r="AD405" i="94"/>
  <c r="AG405" i="94"/>
  <c r="AI405" i="94"/>
  <c r="AK405" i="94"/>
  <c r="AM337" i="94"/>
  <c r="AE478" i="94"/>
  <c r="Z210" i="94"/>
  <c r="AB210" i="94"/>
  <c r="AH210" i="94"/>
  <c r="AK210" i="94"/>
  <c r="AG210" i="94"/>
  <c r="AI210" i="94"/>
  <c r="AJ210" i="94"/>
  <c r="AE210" i="94"/>
  <c r="AA210" i="94"/>
  <c r="AC210" i="94"/>
  <c r="AD210" i="94"/>
  <c r="AF210" i="94"/>
  <c r="X158" i="94"/>
  <c r="AC158" i="94" s="1"/>
  <c r="U158" i="94"/>
  <c r="X246" i="94"/>
  <c r="Z246" i="94" s="1"/>
  <c r="U246" i="94"/>
  <c r="Y234" i="94"/>
  <c r="U285" i="94"/>
  <c r="X285" i="94"/>
  <c r="AC285" i="94" s="1"/>
  <c r="Y285" i="94"/>
  <c r="Y263" i="94"/>
  <c r="AA263" i="94" s="1"/>
  <c r="AI252" i="94"/>
  <c r="Y327" i="94"/>
  <c r="U327" i="94"/>
  <c r="AH299" i="94"/>
  <c r="AK262" i="94"/>
  <c r="Y340" i="94"/>
  <c r="U340" i="94"/>
  <c r="AI307" i="94"/>
  <c r="Y297" i="94"/>
  <c r="AF202" i="94"/>
  <c r="AG331" i="94"/>
  <c r="U400" i="94"/>
  <c r="X400" i="94"/>
  <c r="Y400" i="94"/>
  <c r="AK314" i="94"/>
  <c r="AA243" i="94"/>
  <c r="AG243" i="94"/>
  <c r="AI243" i="94"/>
  <c r="X257" i="94"/>
  <c r="AJ257" i="94" s="1"/>
  <c r="U257" i="94"/>
  <c r="Y239" i="94"/>
  <c r="AA239" i="94" s="1"/>
  <c r="X273" i="94"/>
  <c r="Z273" i="94" s="1"/>
  <c r="U273" i="94"/>
  <c r="U296" i="94"/>
  <c r="X296" i="94"/>
  <c r="AH296" i="94" s="1"/>
  <c r="Y296" i="94"/>
  <c r="X249" i="94"/>
  <c r="AH249" i="94" s="1"/>
  <c r="U249" i="94"/>
  <c r="AK198" i="94"/>
  <c r="X261" i="94"/>
  <c r="AK261" i="94" s="1"/>
  <c r="U261" i="94"/>
  <c r="AH252" i="94"/>
  <c r="AG286" i="94"/>
  <c r="U294" i="94"/>
  <c r="X367" i="94"/>
  <c r="U367" i="94"/>
  <c r="Y367" i="94"/>
  <c r="AG299" i="94"/>
  <c r="AJ262" i="94"/>
  <c r="AB243" i="94"/>
  <c r="AF351" i="94"/>
  <c r="AF252" i="94"/>
  <c r="AI331" i="94"/>
  <c r="AA341" i="94"/>
  <c r="AJ314" i="94"/>
  <c r="AH424" i="94"/>
  <c r="AB424" i="94"/>
  <c r="AD424" i="94"/>
  <c r="AF424" i="94"/>
  <c r="AI424" i="94"/>
  <c r="Z424" i="94"/>
  <c r="AJ424" i="94"/>
  <c r="AB334" i="94"/>
  <c r="X456" i="94"/>
  <c r="AE456" i="94" s="1"/>
  <c r="U456" i="94"/>
  <c r="Y456" i="94"/>
  <c r="AM135" i="94"/>
  <c r="U251" i="94"/>
  <c r="X251" i="94"/>
  <c r="AA251" i="94" s="1"/>
  <c r="AK242" i="94"/>
  <c r="Y189" i="94"/>
  <c r="Z189" i="94" s="1"/>
  <c r="AG198" i="94"/>
  <c r="X269" i="94"/>
  <c r="AG269" i="94" s="1"/>
  <c r="U269" i="94"/>
  <c r="AF283" i="94"/>
  <c r="AD286" i="94"/>
  <c r="AH297" i="94"/>
  <c r="AB368" i="94"/>
  <c r="AF299" i="94"/>
  <c r="AE318" i="94"/>
  <c r="AI262" i="94"/>
  <c r="AH243" i="94"/>
  <c r="AG307" i="94"/>
  <c r="AF318" i="94"/>
  <c r="U362" i="94"/>
  <c r="X362" i="94"/>
  <c r="AC362" i="94"/>
  <c r="AD362" i="94"/>
  <c r="Y362" i="94"/>
  <c r="AB362" i="94"/>
  <c r="AD331" i="94"/>
  <c r="AI357" i="94"/>
  <c r="AJ345" i="94"/>
  <c r="U329" i="94"/>
  <c r="AA320" i="94"/>
  <c r="AJ320" i="94"/>
  <c r="AF378" i="94"/>
  <c r="Z378" i="94"/>
  <c r="AG378" i="94"/>
  <c r="AH378" i="94"/>
  <c r="AJ378" i="94"/>
  <c r="AK378" i="94"/>
  <c r="AE378" i="94"/>
  <c r="AB378" i="94"/>
  <c r="Z243" i="94"/>
  <c r="AH348" i="94"/>
  <c r="AC348" i="94"/>
  <c r="AF348" i="94"/>
  <c r="AG348" i="94"/>
  <c r="AI348" i="94"/>
  <c r="Z348" i="94"/>
  <c r="AD348" i="94"/>
  <c r="AE348" i="94"/>
  <c r="AJ348" i="94"/>
  <c r="Y314" i="94"/>
  <c r="Y345" i="94"/>
  <c r="U345" i="94"/>
  <c r="AA331" i="94"/>
  <c r="AH357" i="94"/>
  <c r="U468" i="94"/>
  <c r="X468" i="94"/>
  <c r="Y468" i="94"/>
  <c r="AD468" i="94" s="1"/>
  <c r="AC431" i="94"/>
  <c r="X321" i="94"/>
  <c r="Z321" i="94" s="1"/>
  <c r="U321" i="94"/>
  <c r="U323" i="94"/>
  <c r="X323" i="94"/>
  <c r="AH323" i="94" s="1"/>
  <c r="AA317" i="94"/>
  <c r="AH317" i="94"/>
  <c r="Z317" i="94"/>
  <c r="AB317" i="94"/>
  <c r="AC317" i="94"/>
  <c r="AD317" i="94"/>
  <c r="AE317" i="94"/>
  <c r="AG317" i="94"/>
  <c r="AJ317" i="94"/>
  <c r="AK317" i="94"/>
  <c r="AF317" i="94"/>
  <c r="AI317" i="94"/>
  <c r="U406" i="94"/>
  <c r="X406" i="94"/>
  <c r="AA358" i="94"/>
  <c r="AC360" i="94"/>
  <c r="AE394" i="94"/>
  <c r="U398" i="94"/>
  <c r="X398" i="94"/>
  <c r="Z398" i="94" s="1"/>
  <c r="AI398" i="94"/>
  <c r="AA398" i="94"/>
  <c r="AH374" i="94"/>
  <c r="AK438" i="94"/>
  <c r="AE473" i="94"/>
  <c r="U449" i="94"/>
  <c r="X449" i="94"/>
  <c r="AA449" i="94" s="1"/>
  <c r="AB435" i="94"/>
  <c r="Z437" i="94"/>
  <c r="AE437" i="94"/>
  <c r="AJ437" i="94"/>
  <c r="AA437" i="94"/>
  <c r="AB437" i="94"/>
  <c r="AD437" i="94"/>
  <c r="AF437" i="94"/>
  <c r="AG437" i="94"/>
  <c r="AH437" i="94"/>
  <c r="AI437" i="94"/>
  <c r="AK437" i="94"/>
  <c r="AC437" i="94"/>
  <c r="AG479" i="94"/>
  <c r="Z431" i="94"/>
  <c r="AE459" i="94"/>
  <c r="AM454" i="94"/>
  <c r="AF374" i="94"/>
  <c r="AD430" i="94"/>
  <c r="AG412" i="94"/>
  <c r="AH438" i="94"/>
  <c r="AA435" i="94"/>
  <c r="AG494" i="94"/>
  <c r="X439" i="94"/>
  <c r="AI439" i="94" s="1"/>
  <c r="U439" i="94"/>
  <c r="AC476" i="94"/>
  <c r="AI431" i="94"/>
  <c r="AD459" i="94"/>
  <c r="AB452" i="94"/>
  <c r="AK473" i="94"/>
  <c r="AG473" i="94"/>
  <c r="AI473" i="94"/>
  <c r="AC457" i="94"/>
  <c r="AB476" i="94"/>
  <c r="AD431" i="94"/>
  <c r="AK459" i="94"/>
  <c r="AJ456" i="94"/>
  <c r="AE412" i="94"/>
  <c r="U356" i="94"/>
  <c r="AC374" i="94"/>
  <c r="AG438" i="94"/>
  <c r="U478" i="94"/>
  <c r="X478" i="94"/>
  <c r="AJ478" i="94" s="1"/>
  <c r="AJ435" i="94"/>
  <c r="Z494" i="94"/>
  <c r="AA377" i="94"/>
  <c r="AA476" i="94"/>
  <c r="AB431" i="94"/>
  <c r="AM491" i="94"/>
  <c r="AJ459" i="94"/>
  <c r="AJ482" i="94"/>
  <c r="AH445" i="94"/>
  <c r="AK445" i="94"/>
  <c r="Z445" i="94"/>
  <c r="AB445" i="94"/>
  <c r="AC445" i="94"/>
  <c r="AD445" i="94"/>
  <c r="AE445" i="94"/>
  <c r="AG445" i="94"/>
  <c r="AF445" i="94"/>
  <c r="AI445" i="94"/>
  <c r="AA445" i="94"/>
  <c r="AJ445" i="94"/>
  <c r="AI435" i="94"/>
  <c r="AA494" i="94"/>
  <c r="AB473" i="94"/>
  <c r="AJ377" i="94"/>
  <c r="AK476" i="94"/>
  <c r="AM425" i="94"/>
  <c r="AA431" i="94"/>
  <c r="AI459" i="94"/>
  <c r="AE482" i="94"/>
  <c r="AA374" i="94"/>
  <c r="AD438" i="94"/>
  <c r="AG435" i="94"/>
  <c r="AI377" i="94"/>
  <c r="AJ476" i="94"/>
  <c r="AH391" i="94"/>
  <c r="Z403" i="94"/>
  <c r="AF403" i="94"/>
  <c r="AF439" i="94"/>
  <c r="AH459" i="94"/>
  <c r="AB482" i="94"/>
  <c r="U495" i="94"/>
  <c r="X495" i="94"/>
  <c r="AD435" i="94"/>
  <c r="AH377" i="94"/>
  <c r="AH476" i="94"/>
  <c r="AA379" i="94"/>
  <c r="AG391" i="94"/>
  <c r="Z482" i="94"/>
  <c r="X461" i="94"/>
  <c r="U461" i="94"/>
  <c r="U390" i="94"/>
  <c r="X390" i="94"/>
  <c r="AG390" i="94" s="1"/>
  <c r="AG377" i="94"/>
  <c r="AG476" i="94"/>
  <c r="AE391" i="94"/>
  <c r="U488" i="94"/>
  <c r="X488" i="94"/>
  <c r="AE466" i="94"/>
  <c r="AK482" i="94"/>
  <c r="AF435" i="94"/>
  <c r="AF483" i="94"/>
  <c r="U350" i="94"/>
  <c r="X350" i="94"/>
  <c r="U379" i="94"/>
  <c r="X379" i="94"/>
  <c r="AG374" i="94"/>
  <c r="Z438" i="94"/>
  <c r="AB376" i="94"/>
  <c r="U382" i="94"/>
  <c r="X382" i="94"/>
  <c r="AF377" i="94"/>
  <c r="AF476" i="94"/>
  <c r="AD391" i="94"/>
  <c r="AJ444" i="94"/>
  <c r="AD452" i="94"/>
  <c r="AK441" i="94"/>
  <c r="AI482" i="94"/>
  <c r="AG448" i="94"/>
  <c r="AE483" i="94"/>
  <c r="AC400" i="94"/>
  <c r="AD400" i="94"/>
  <c r="AE400" i="94"/>
  <c r="AG400" i="94"/>
  <c r="AI400" i="94"/>
  <c r="Z399" i="94"/>
  <c r="AE377" i="94"/>
  <c r="AE476" i="94"/>
  <c r="AC391" i="94"/>
  <c r="AI444" i="94"/>
  <c r="AK466" i="94"/>
  <c r="AJ441" i="94"/>
  <c r="Z450" i="94"/>
  <c r="AG482" i="94"/>
  <c r="Z453" i="94"/>
  <c r="AD483" i="94"/>
  <c r="AA293" i="94"/>
  <c r="AG293" i="94"/>
  <c r="Z293" i="94"/>
  <c r="AH393" i="94"/>
  <c r="AI380" i="94"/>
  <c r="U421" i="94"/>
  <c r="X421" i="94"/>
  <c r="AD421" i="94" s="1"/>
  <c r="U462" i="94"/>
  <c r="AJ479" i="94"/>
  <c r="AJ457" i="94"/>
  <c r="U397" i="94"/>
  <c r="X397" i="94"/>
  <c r="AC397" i="94" s="1"/>
  <c r="AF397" i="94"/>
  <c r="AA397" i="94"/>
  <c r="AD377" i="94"/>
  <c r="AB391" i="94"/>
  <c r="AG444" i="94"/>
  <c r="AI466" i="94"/>
  <c r="AI441" i="94"/>
  <c r="AH482" i="94"/>
  <c r="Y484" i="94"/>
  <c r="AK483" i="94"/>
  <c r="X472" i="94"/>
  <c r="AG472" i="94" s="1"/>
  <c r="U472" i="94"/>
  <c r="AI479" i="94"/>
  <c r="AI457" i="94"/>
  <c r="AH407" i="94"/>
  <c r="Y432" i="94"/>
  <c r="Z377" i="94"/>
  <c r="AK452" i="94"/>
  <c r="AG465" i="94"/>
  <c r="AH465" i="94"/>
  <c r="AI465" i="94"/>
  <c r="AJ465" i="94"/>
  <c r="AC465" i="94"/>
  <c r="AD465" i="94"/>
  <c r="AE465" i="94"/>
  <c r="Z465" i="94"/>
  <c r="AA465" i="94"/>
  <c r="AB465" i="94"/>
  <c r="AF465" i="94"/>
  <c r="AK465" i="94"/>
  <c r="Z391" i="94"/>
  <c r="AE444" i="94"/>
  <c r="AH466" i="94"/>
  <c r="AA436" i="94"/>
  <c r="AC436" i="94"/>
  <c r="AD436" i="94"/>
  <c r="AF436" i="94"/>
  <c r="AK436" i="94"/>
  <c r="Z436" i="94"/>
  <c r="AB436" i="94"/>
  <c r="AE436" i="94"/>
  <c r="AG436" i="94"/>
  <c r="AH436" i="94"/>
  <c r="AI436" i="94"/>
  <c r="AJ436" i="94"/>
  <c r="AG441" i="94"/>
  <c r="AD457" i="94"/>
  <c r="AF482" i="94"/>
  <c r="AE494" i="94"/>
  <c r="AJ483" i="94"/>
  <c r="AB407" i="94"/>
  <c r="AK377" i="94"/>
  <c r="AA452" i="94"/>
  <c r="AK391" i="94"/>
  <c r="AD444" i="94"/>
  <c r="AG466" i="94"/>
  <c r="AI452" i="94"/>
  <c r="AB441" i="94"/>
  <c r="Z473" i="94"/>
  <c r="AD482" i="94"/>
  <c r="Y488" i="94"/>
  <c r="AF488" i="94" s="1"/>
  <c r="AG483" i="94"/>
  <c r="U346" i="94"/>
  <c r="X346" i="94"/>
  <c r="AC346" i="94" s="1"/>
  <c r="Y383" i="94"/>
  <c r="AG383" i="94" s="1"/>
  <c r="AB380" i="94"/>
  <c r="AM353" i="94"/>
  <c r="AJ391" i="94"/>
  <c r="AK431" i="94"/>
  <c r="AF479" i="94"/>
  <c r="AF457" i="94"/>
  <c r="AH359" i="94"/>
  <c r="AC377" i="94"/>
  <c r="Y379" i="94"/>
  <c r="AI391" i="94"/>
  <c r="AA444" i="94"/>
  <c r="AF466" i="94"/>
  <c r="AB372" i="94"/>
  <c r="AA441" i="94"/>
  <c r="AC482" i="94"/>
  <c r="AI483" i="94"/>
  <c r="AE293" i="94"/>
  <c r="U414" i="94"/>
  <c r="X414" i="94"/>
  <c r="AB414" i="94" s="1"/>
  <c r="U416" i="94"/>
  <c r="X416" i="94"/>
  <c r="AC416" i="94" s="1"/>
  <c r="Y416" i="94"/>
  <c r="AJ402" i="94"/>
  <c r="AA402" i="94"/>
  <c r="AB402" i="94"/>
  <c r="AD402" i="94"/>
  <c r="AF402" i="94"/>
  <c r="AG402" i="94"/>
  <c r="AH402" i="94"/>
  <c r="AI402" i="94"/>
  <c r="AK402" i="94"/>
  <c r="Z402" i="94"/>
  <c r="AC402" i="94"/>
  <c r="AE402" i="94"/>
  <c r="AA380" i="94"/>
  <c r="U364" i="94"/>
  <c r="X364" i="94"/>
  <c r="Z364" i="94" s="1"/>
  <c r="AJ370" i="94"/>
  <c r="AA479" i="94"/>
  <c r="AA457" i="94"/>
  <c r="AF391" i="94"/>
  <c r="Z444" i="94"/>
  <c r="AD466" i="94"/>
  <c r="AJ372" i="94"/>
  <c r="AH441" i="94"/>
  <c r="AD479" i="94"/>
  <c r="AH483" i="94"/>
  <c r="AI486" i="94"/>
  <c r="AK486" i="94"/>
  <c r="Z486" i="94"/>
  <c r="AE486" i="94"/>
  <c r="AF486" i="94"/>
  <c r="AG486" i="94"/>
  <c r="AB486" i="94"/>
  <c r="AD486" i="94"/>
  <c r="AC486" i="94"/>
  <c r="AA486" i="94"/>
  <c r="AH486" i="94"/>
  <c r="AJ486" i="94"/>
  <c r="Z479" i="94"/>
  <c r="Z457" i="94"/>
  <c r="U481" i="94"/>
  <c r="AC456" i="94"/>
  <c r="U447" i="94"/>
  <c r="X447" i="94"/>
  <c r="AB447" i="94" s="1"/>
  <c r="U428" i="94"/>
  <c r="AH444" i="94"/>
  <c r="AC466" i="94"/>
  <c r="AH372" i="94"/>
  <c r="AF441" i="94"/>
  <c r="Y495" i="94"/>
  <c r="AK495" i="94" s="1"/>
  <c r="AC483" i="94"/>
  <c r="U442" i="94"/>
  <c r="X442" i="94"/>
  <c r="AD442" i="94" s="1"/>
  <c r="AG380" i="94"/>
  <c r="AG370" i="94"/>
  <c r="U413" i="94"/>
  <c r="X413" i="94"/>
  <c r="AB485" i="94"/>
  <c r="AD485" i="94"/>
  <c r="AE485" i="94"/>
  <c r="AF485" i="94"/>
  <c r="AK485" i="94"/>
  <c r="Z485" i="94"/>
  <c r="AA485" i="94"/>
  <c r="AC485" i="94"/>
  <c r="AG485" i="94"/>
  <c r="AH485" i="94"/>
  <c r="AI485" i="94"/>
  <c r="AJ485" i="94"/>
  <c r="AK472" i="94"/>
  <c r="AB462" i="94"/>
  <c r="AA462" i="94"/>
  <c r="AE462" i="94"/>
  <c r="AF462" i="94"/>
  <c r="AK462" i="94"/>
  <c r="Z462" i="94"/>
  <c r="AC462" i="94"/>
  <c r="AD462" i="94"/>
  <c r="AG462" i="94"/>
  <c r="AH462" i="94"/>
  <c r="AI462" i="94"/>
  <c r="AJ462" i="94"/>
  <c r="AA456" i="94"/>
  <c r="X455" i="94"/>
  <c r="AE455" i="94" s="1"/>
  <c r="U455" i="94"/>
  <c r="AK434" i="94"/>
  <c r="AF444" i="94"/>
  <c r="AB466" i="94"/>
  <c r="AG372" i="94"/>
  <c r="AE441" i="94"/>
  <c r="AB483" i="94"/>
  <c r="U443" i="94"/>
  <c r="X443" i="94"/>
  <c r="AF443" i="94" s="1"/>
  <c r="Y443" i="94"/>
  <c r="AF370" i="94"/>
  <c r="AJ448" i="94"/>
  <c r="AJ472" i="94"/>
  <c r="Z456" i="94"/>
  <c r="AA412" i="94"/>
  <c r="AI434" i="94"/>
  <c r="AE407" i="94"/>
  <c r="AB444" i="94"/>
  <c r="AA466" i="94"/>
  <c r="AF372" i="94"/>
  <c r="AC441" i="94"/>
  <c r="Z455" i="94"/>
  <c r="AA483" i="94"/>
  <c r="AI359" i="94"/>
  <c r="AJ380" i="94"/>
  <c r="AE370" i="94"/>
  <c r="AI448" i="94"/>
  <c r="AE457" i="94"/>
  <c r="AH434" i="94"/>
  <c r="AK422" i="94"/>
  <c r="AE372" i="94"/>
  <c r="Z441" i="94"/>
  <c r="AG488" i="94"/>
  <c r="AC394" i="94"/>
  <c r="AM433" i="94"/>
  <c r="AH448" i="94"/>
  <c r="AE472" i="94"/>
  <c r="AI476" i="94"/>
  <c r="Y442" i="94"/>
  <c r="AF434" i="94"/>
  <c r="AH422" i="94"/>
  <c r="AC452" i="94"/>
  <c r="AC372" i="94"/>
  <c r="AM497" i="94"/>
  <c r="U376" i="94"/>
  <c r="X376" i="94"/>
  <c r="AC359" i="94"/>
  <c r="U392" i="94"/>
  <c r="X392" i="94"/>
  <c r="AG392" i="94" s="1"/>
  <c r="U408" i="94"/>
  <c r="X408" i="94"/>
  <c r="AD408" i="94" s="1"/>
  <c r="AA370" i="94"/>
  <c r="AF448" i="94"/>
  <c r="AD472" i="94"/>
  <c r="Y461" i="94"/>
  <c r="AD461" i="94" s="1"/>
  <c r="AE451" i="94"/>
  <c r="Z451" i="94"/>
  <c r="AE434" i="94"/>
  <c r="U419" i="94"/>
  <c r="X419" i="94"/>
  <c r="AD419" i="94" s="1"/>
  <c r="AK372" i="94"/>
  <c r="AJ466" i="94"/>
  <c r="AH488" i="94"/>
  <c r="X311" i="94"/>
  <c r="U311" i="94"/>
  <c r="AI382" i="94"/>
  <c r="Z359" i="94"/>
  <c r="U409" i="94"/>
  <c r="X409" i="94"/>
  <c r="AD409" i="94" s="1"/>
  <c r="Z370" i="94"/>
  <c r="AE448" i="94"/>
  <c r="AC472" i="94"/>
  <c r="AF472" i="94"/>
  <c r="AA472" i="94"/>
  <c r="Y409" i="94"/>
  <c r="U493" i="94"/>
  <c r="X493" i="94"/>
  <c r="AA493" i="94" s="1"/>
  <c r="AI372" i="94"/>
  <c r="AB469" i="94"/>
  <c r="AD469" i="94"/>
  <c r="AE469" i="94"/>
  <c r="AF469" i="94"/>
  <c r="AK469" i="94"/>
  <c r="AC469" i="94"/>
  <c r="AA469" i="94"/>
  <c r="Z469" i="94"/>
  <c r="AG469" i="94"/>
  <c r="AH469" i="94"/>
  <c r="AI469" i="94"/>
  <c r="AJ469" i="94"/>
  <c r="AK488" i="94"/>
  <c r="AA474" i="94"/>
  <c r="AG495" i="94"/>
  <c r="U430" i="94"/>
  <c r="X430" i="94"/>
  <c r="AK430" i="94" s="1"/>
  <c r="AF431" i="94"/>
  <c r="AD448" i="94"/>
  <c r="AB472" i="94"/>
  <c r="AM480" i="94"/>
  <c r="U473" i="94"/>
  <c r="AB456" i="94"/>
  <c r="AG456" i="94"/>
  <c r="AH456" i="94"/>
  <c r="AF473" i="94"/>
  <c r="U446" i="94"/>
  <c r="X446" i="94"/>
  <c r="AI446" i="94" s="1"/>
  <c r="AD372" i="94"/>
  <c r="Z474" i="94"/>
  <c r="AJ420" i="94"/>
  <c r="AB448" i="94"/>
  <c r="Z472" i="94"/>
  <c r="U484" i="94"/>
  <c r="X484" i="94"/>
  <c r="AK484" i="94" s="1"/>
  <c r="AK463" i="94"/>
  <c r="AA432" i="94"/>
  <c r="AK474" i="94"/>
  <c r="Z434" i="94"/>
  <c r="AJ422" i="94"/>
  <c r="AK451" i="94"/>
  <c r="AA372" i="94"/>
  <c r="AG481" i="94"/>
  <c r="AI481" i="94"/>
  <c r="AJ481" i="94"/>
  <c r="AC481" i="94"/>
  <c r="AD481" i="94"/>
  <c r="AE481" i="94"/>
  <c r="AA481" i="94"/>
  <c r="Z481" i="94"/>
  <c r="AB481" i="94"/>
  <c r="AF481" i="94"/>
  <c r="AH481" i="94"/>
  <c r="AK481" i="94"/>
  <c r="AB474" i="94"/>
  <c r="AG434" i="94"/>
  <c r="AH259" i="94"/>
  <c r="U301" i="94"/>
  <c r="X301" i="94"/>
  <c r="AF301" i="94" s="1"/>
  <c r="AK382" i="94"/>
  <c r="Z393" i="94"/>
  <c r="U381" i="94"/>
  <c r="X381" i="94"/>
  <c r="AG381" i="94" s="1"/>
  <c r="AE359" i="94"/>
  <c r="AA411" i="94"/>
  <c r="AB411" i="94"/>
  <c r="AD411" i="94"/>
  <c r="AF411" i="94"/>
  <c r="AH411" i="94"/>
  <c r="AI411" i="94"/>
  <c r="AK411" i="94"/>
  <c r="Z411" i="94"/>
  <c r="AC411" i="94"/>
  <c r="AE411" i="94"/>
  <c r="AG411" i="94"/>
  <c r="AJ411" i="94"/>
  <c r="AC370" i="94"/>
  <c r="AH450" i="94"/>
  <c r="AA448" i="94"/>
  <c r="AE474" i="94"/>
  <c r="AC473" i="94"/>
  <c r="AC479" i="94"/>
  <c r="AH473" i="94"/>
  <c r="AD434" i="94"/>
  <c r="AH494" i="94"/>
  <c r="AJ451" i="94"/>
  <c r="AD488" i="94"/>
  <c r="U432" i="94"/>
  <c r="X432" i="94"/>
  <c r="AI432" i="94" s="1"/>
  <c r="AF432" i="94"/>
  <c r="AA427" i="94"/>
  <c r="AB427" i="94"/>
  <c r="AF427" i="94"/>
  <c r="AH427" i="94"/>
  <c r="AI427" i="94"/>
  <c r="AK427" i="94"/>
  <c r="AC427" i="94"/>
  <c r="AD427" i="94"/>
  <c r="AE427" i="94"/>
  <c r="AG427" i="94"/>
  <c r="AJ427" i="94"/>
  <c r="Z427" i="94"/>
  <c r="X422" i="94"/>
  <c r="AE422" i="94" s="1"/>
  <c r="U422" i="94"/>
  <c r="AD359" i="94"/>
  <c r="AB446" i="94"/>
  <c r="AE446" i="94"/>
  <c r="AH446" i="94"/>
  <c r="AJ446" i="94"/>
  <c r="AA446" i="94"/>
  <c r="AC446" i="94"/>
  <c r="AD446" i="94"/>
  <c r="AF446" i="94"/>
  <c r="AG446" i="94"/>
  <c r="AK393" i="94"/>
  <c r="AG450" i="94"/>
  <c r="Z448" i="94"/>
  <c r="AK403" i="94"/>
  <c r="AB479" i="94"/>
  <c r="AB434" i="94"/>
  <c r="AG422" i="94"/>
  <c r="AJ463" i="94"/>
  <c r="AC451" i="94"/>
  <c r="Y376" i="94"/>
  <c r="U474" i="94"/>
  <c r="U365" i="94"/>
  <c r="X365" i="94"/>
  <c r="AE365" i="94" s="1"/>
  <c r="AA359" i="94"/>
  <c r="AI393" i="94"/>
  <c r="AE449" i="94"/>
  <c r="AJ432" i="94"/>
  <c r="AF422" i="94"/>
  <c r="AI463" i="94"/>
  <c r="AB451" i="94"/>
  <c r="Y406" i="94"/>
  <c r="AC406" i="94" s="1"/>
  <c r="AK494" i="94"/>
  <c r="AG459" i="94"/>
  <c r="AB450" i="94"/>
  <c r="AB371" i="94"/>
  <c r="AE371" i="94"/>
  <c r="AF371" i="94"/>
  <c r="AG371" i="94"/>
  <c r="AJ371" i="94"/>
  <c r="AA371" i="94"/>
  <c r="AC371" i="94"/>
  <c r="AD371" i="94"/>
  <c r="AH371" i="94"/>
  <c r="AI371" i="94"/>
  <c r="AK371" i="94"/>
  <c r="Z371" i="94"/>
  <c r="AH358" i="94"/>
  <c r="Z385" i="94"/>
  <c r="AF385" i="94"/>
  <c r="AH385" i="94"/>
  <c r="AF327" i="94"/>
  <c r="AF393" i="94"/>
  <c r="AJ398" i="94"/>
  <c r="AD450" i="94"/>
  <c r="AD449" i="94"/>
  <c r="U487" i="94"/>
  <c r="X487" i="94"/>
  <c r="X418" i="94"/>
  <c r="U418" i="94"/>
  <c r="Z477" i="94"/>
  <c r="AA477" i="94"/>
  <c r="AB477" i="94"/>
  <c r="AD477" i="94"/>
  <c r="AE477" i="94"/>
  <c r="AF477" i="94"/>
  <c r="AG477" i="94"/>
  <c r="AC477" i="94"/>
  <c r="AK477" i="94"/>
  <c r="AH477" i="94"/>
  <c r="AI477" i="94"/>
  <c r="AJ477" i="94"/>
  <c r="AF493" i="94"/>
  <c r="AG493" i="94"/>
  <c r="AJ493" i="94"/>
  <c r="AK493" i="94"/>
  <c r="AI493" i="94"/>
  <c r="Z493" i="94"/>
  <c r="AC493" i="94"/>
  <c r="AH493" i="94"/>
  <c r="X489" i="94"/>
  <c r="AD489" i="94" s="1"/>
  <c r="U489" i="94"/>
  <c r="AD374" i="94"/>
  <c r="AD422" i="94"/>
  <c r="AJ431" i="94"/>
  <c r="AH463" i="94"/>
  <c r="AA451" i="94"/>
  <c r="AJ494" i="94"/>
  <c r="AC459" i="94"/>
  <c r="AG471" i="94"/>
  <c r="AC495" i="94"/>
  <c r="AM369" i="94"/>
  <c r="AK394" i="94"/>
  <c r="AB327" i="94"/>
  <c r="AD393" i="94"/>
  <c r="AC449" i="94"/>
  <c r="AK435" i="94"/>
  <c r="AC432" i="94"/>
  <c r="AI418" i="94"/>
  <c r="U492" i="94"/>
  <c r="X492" i="94"/>
  <c r="AG492" i="94" s="1"/>
  <c r="Z422" i="94"/>
  <c r="AH431" i="94"/>
  <c r="AF463" i="94"/>
  <c r="AG451" i="94"/>
  <c r="U438" i="94"/>
  <c r="AB459" i="94"/>
  <c r="AI421" i="94"/>
  <c r="AB471" i="94"/>
  <c r="AI495" i="94"/>
  <c r="Z234" i="94"/>
  <c r="AC234" i="94"/>
  <c r="AB234" i="94"/>
  <c r="AF234" i="94"/>
  <c r="AG234" i="94"/>
  <c r="AH234" i="94"/>
  <c r="AI234" i="94"/>
  <c r="AK234" i="94"/>
  <c r="AA234" i="94"/>
  <c r="AD234" i="94"/>
  <c r="AE234" i="94"/>
  <c r="AJ234" i="94"/>
  <c r="Z355" i="94"/>
  <c r="AA355" i="94"/>
  <c r="AK355" i="94"/>
  <c r="AH355" i="94"/>
  <c r="AI394" i="94"/>
  <c r="AD358" i="94"/>
  <c r="AE424" i="94"/>
  <c r="AG424" i="94"/>
  <c r="AJ394" i="94"/>
  <c r="AG398" i="94"/>
  <c r="Y408" i="94"/>
  <c r="U448" i="94"/>
  <c r="AA424" i="94"/>
  <c r="AH435" i="94"/>
  <c r="AA484" i="94"/>
  <c r="AD484" i="94"/>
  <c r="AE484" i="94"/>
  <c r="AF484" i="94"/>
  <c r="AG484" i="94"/>
  <c r="AI484" i="94"/>
  <c r="AC494" i="94"/>
  <c r="AB494" i="94"/>
  <c r="AG431" i="94"/>
  <c r="AA463" i="94"/>
  <c r="AD451" i="94"/>
  <c r="AC438" i="94"/>
  <c r="AA459" i="94"/>
  <c r="Y492" i="94"/>
  <c r="AH421" i="94"/>
  <c r="AA495" i="94"/>
  <c r="Z449" i="94"/>
  <c r="AK443" i="94"/>
  <c r="Y440" i="94"/>
  <c r="AJ440" i="94" s="1"/>
  <c r="AM467" i="94"/>
  <c r="AA453" i="94"/>
  <c r="X471" i="94"/>
  <c r="AK471" i="94" s="1"/>
  <c r="U471" i="94"/>
  <c r="U494" i="94"/>
  <c r="AJ439" i="94"/>
  <c r="Z495" i="94"/>
  <c r="K6" i="87" a="1"/>
  <c r="K6" i="87" s="1"/>
  <c r="L6" i="87" a="1"/>
  <c r="L6" i="87" s="1"/>
  <c r="M6" i="87" a="1"/>
  <c r="M6" i="87" s="1"/>
  <c r="N6" i="87" a="1"/>
  <c r="N6" i="87" s="1"/>
  <c r="K7" i="87" a="1"/>
  <c r="K7" i="87" s="1"/>
  <c r="L7" i="87" a="1"/>
  <c r="L7" i="87" s="1"/>
  <c r="M7" i="87" a="1"/>
  <c r="M7" i="87" s="1"/>
  <c r="N7" i="87" a="1"/>
  <c r="N7" i="87" s="1"/>
  <c r="K8" i="87" a="1"/>
  <c r="K8" i="87" s="1"/>
  <c r="L8" i="87" a="1"/>
  <c r="L8" i="87" s="1"/>
  <c r="M8" i="87" a="1"/>
  <c r="M8" i="87" s="1"/>
  <c r="N8" i="87" a="1"/>
  <c r="N8" i="87" s="1"/>
  <c r="K9" i="87" a="1"/>
  <c r="K9" i="87" s="1"/>
  <c r="L9" i="87" a="1"/>
  <c r="L9" i="87" s="1"/>
  <c r="M9" i="87" a="1"/>
  <c r="M9" i="87" s="1"/>
  <c r="N9" i="87" a="1"/>
  <c r="N9" i="87" s="1"/>
  <c r="K10" i="87" a="1"/>
  <c r="K10" i="87" s="1"/>
  <c r="L10" i="87" a="1"/>
  <c r="L10" i="87" s="1"/>
  <c r="M10" i="87" a="1"/>
  <c r="M10" i="87" s="1"/>
  <c r="N10" i="87" a="1"/>
  <c r="N10" i="87" s="1"/>
  <c r="K11" i="87" a="1"/>
  <c r="K11" i="87" s="1"/>
  <c r="L11" i="87" a="1"/>
  <c r="L11" i="87" s="1"/>
  <c r="M11" i="87" a="1"/>
  <c r="M11" i="87" s="1"/>
  <c r="N11" i="87" a="1"/>
  <c r="N11" i="87" s="1"/>
  <c r="K12" i="87" a="1"/>
  <c r="K12" i="87" s="1"/>
  <c r="L12" i="87" a="1"/>
  <c r="L12" i="87" s="1"/>
  <c r="M12" i="87" a="1"/>
  <c r="M12" i="87" s="1"/>
  <c r="N12" i="87" a="1"/>
  <c r="N12" i="87" s="1"/>
  <c r="K14" i="87" a="1"/>
  <c r="K14" i="87" s="1"/>
  <c r="L14" i="87" a="1"/>
  <c r="L14" i="87" s="1"/>
  <c r="M14" i="87" a="1"/>
  <c r="M14" i="87" s="1"/>
  <c r="N14" i="87" a="1"/>
  <c r="N14" i="87" s="1"/>
  <c r="K15" i="87" a="1"/>
  <c r="K15" i="87" s="1"/>
  <c r="L15" i="87" a="1"/>
  <c r="L15" i="87" s="1"/>
  <c r="M15" i="87" a="1"/>
  <c r="M15" i="87" s="1"/>
  <c r="N15" i="87" a="1"/>
  <c r="N15" i="87" s="1"/>
  <c r="K16" i="87" a="1"/>
  <c r="K16" i="87" s="1"/>
  <c r="L16" i="87" a="1"/>
  <c r="L16" i="87" s="1"/>
  <c r="M16" i="87" a="1"/>
  <c r="M16" i="87" s="1"/>
  <c r="N16" i="87" a="1"/>
  <c r="N16" i="87" s="1"/>
  <c r="K17" i="87" a="1"/>
  <c r="K17" i="87" s="1"/>
  <c r="L17" i="87" a="1"/>
  <c r="L17" i="87" s="1"/>
  <c r="M17" i="87" a="1"/>
  <c r="M17" i="87" s="1"/>
  <c r="N17" i="87" a="1"/>
  <c r="N17" i="87" s="1"/>
  <c r="K18" i="87" a="1"/>
  <c r="K18" i="87" s="1"/>
  <c r="L18" i="87" a="1"/>
  <c r="L18" i="87" s="1"/>
  <c r="M18" i="87" a="1"/>
  <c r="M18" i="87" s="1"/>
  <c r="N18" i="87" a="1"/>
  <c r="N18" i="87" s="1"/>
  <c r="K19" i="87" a="1"/>
  <c r="K19" i="87" s="1"/>
  <c r="L19" i="87" a="1"/>
  <c r="L19" i="87" s="1"/>
  <c r="M19" i="87" a="1"/>
  <c r="M19" i="87" s="1"/>
  <c r="N19" i="87" a="1"/>
  <c r="N19" i="87" s="1"/>
  <c r="K20" i="87" a="1"/>
  <c r="K20" i="87" s="1"/>
  <c r="L20" i="87" a="1"/>
  <c r="L20" i="87" s="1"/>
  <c r="M20" i="87" a="1"/>
  <c r="M20" i="87" s="1"/>
  <c r="N20" i="87" a="1"/>
  <c r="N20" i="87" s="1"/>
  <c r="K21" i="87" a="1"/>
  <c r="K21" i="87" s="1"/>
  <c r="L21" i="87" a="1"/>
  <c r="L21" i="87" s="1"/>
  <c r="M21" i="87" a="1"/>
  <c r="M21" i="87" s="1"/>
  <c r="N21" i="87" a="1"/>
  <c r="N21" i="87" s="1"/>
  <c r="K23" i="87" a="1"/>
  <c r="K23" i="87" s="1"/>
  <c r="L23" i="87" a="1"/>
  <c r="L23" i="87" s="1"/>
  <c r="M23" i="87" a="1"/>
  <c r="M23" i="87" s="1"/>
  <c r="N23" i="87" a="1"/>
  <c r="N23" i="87" s="1"/>
  <c r="K24" i="87" a="1"/>
  <c r="K24" i="87" s="1"/>
  <c r="L24" i="87" a="1"/>
  <c r="L24" i="87" s="1"/>
  <c r="M24" i="87" a="1"/>
  <c r="M24" i="87" s="1"/>
  <c r="N24" i="87" a="1"/>
  <c r="N24" i="87" s="1"/>
  <c r="K25" i="87" a="1"/>
  <c r="K25" i="87" s="1"/>
  <c r="L25" i="87" a="1"/>
  <c r="L25" i="87" s="1"/>
  <c r="M25" i="87" a="1"/>
  <c r="M25" i="87" s="1"/>
  <c r="N25" i="87" a="1"/>
  <c r="N25" i="87" s="1"/>
  <c r="K26" i="87" a="1"/>
  <c r="K26" i="87" s="1"/>
  <c r="L26" i="87" a="1"/>
  <c r="L26" i="87" s="1"/>
  <c r="M26" i="87" a="1"/>
  <c r="M26" i="87" s="1"/>
  <c r="N26" i="87" a="1"/>
  <c r="N26" i="87" s="1"/>
  <c r="K27" i="87" a="1"/>
  <c r="K27" i="87" s="1"/>
  <c r="L27" i="87" a="1"/>
  <c r="L27" i="87" s="1"/>
  <c r="M27" i="87" a="1"/>
  <c r="M27" i="87" s="1"/>
  <c r="N27" i="87" a="1"/>
  <c r="N27" i="87" s="1"/>
  <c r="K28" i="87" a="1"/>
  <c r="K28" i="87" s="1"/>
  <c r="L28" i="87" a="1"/>
  <c r="L28" i="87" s="1"/>
  <c r="M28" i="87" a="1"/>
  <c r="M28" i="87" s="1"/>
  <c r="K30" i="87" a="1"/>
  <c r="K30" i="87" s="1"/>
  <c r="L30" i="87" a="1"/>
  <c r="L30" i="87" s="1"/>
  <c r="M30" i="87" a="1"/>
  <c r="M30" i="87" s="1"/>
  <c r="N30" i="87" a="1"/>
  <c r="N30" i="87" s="1"/>
  <c r="K31" i="87" a="1"/>
  <c r="K31" i="87" s="1"/>
  <c r="L31" i="87" a="1"/>
  <c r="L31" i="87" s="1"/>
  <c r="M31" i="87" a="1"/>
  <c r="M31" i="87" s="1"/>
  <c r="N31" i="87" a="1"/>
  <c r="N31" i="87" s="1"/>
  <c r="K32" i="87" a="1"/>
  <c r="K32" i="87" s="1"/>
  <c r="L32" i="87" a="1"/>
  <c r="L32" i="87" s="1"/>
  <c r="M32" i="87" a="1"/>
  <c r="M32" i="87" s="1"/>
  <c r="N32" i="87" a="1"/>
  <c r="N32" i="87" s="1"/>
  <c r="K34" i="87" a="1"/>
  <c r="K34" i="87" s="1"/>
  <c r="L34" i="87" a="1"/>
  <c r="L34" i="87" s="1"/>
  <c r="M34" i="87" a="1"/>
  <c r="M34" i="87" s="1"/>
  <c r="N34" i="87" a="1"/>
  <c r="N34" i="87" s="1"/>
  <c r="K35" i="87" a="1"/>
  <c r="K35" i="87" s="1"/>
  <c r="L35" i="87" a="1"/>
  <c r="L35" i="87" s="1"/>
  <c r="M35" i="87" a="1"/>
  <c r="M35" i="87" s="1"/>
  <c r="N35" i="87" a="1"/>
  <c r="N35" i="87" s="1"/>
  <c r="K36" i="87" a="1"/>
  <c r="K36" i="87" s="1"/>
  <c r="L36" i="87" a="1"/>
  <c r="L36" i="87" s="1"/>
  <c r="M36" i="87" a="1"/>
  <c r="M36" i="87" s="1"/>
  <c r="N36" i="87" a="1"/>
  <c r="N36" i="87" s="1"/>
  <c r="K38" i="87" a="1"/>
  <c r="K38" i="87" s="1"/>
  <c r="L38" i="87" a="1"/>
  <c r="L38" i="87" s="1"/>
  <c r="M38" i="87" a="1"/>
  <c r="M38" i="87" s="1"/>
  <c r="N38" i="87" a="1"/>
  <c r="N38" i="87" s="1"/>
  <c r="L5" i="87" a="1"/>
  <c r="L5" i="87" s="1"/>
  <c r="M5" i="87" a="1"/>
  <c r="M5" i="87" s="1"/>
  <c r="N5" i="87" a="1"/>
  <c r="N5" i="87" s="1"/>
  <c r="K5" i="87" a="1"/>
  <c r="K5" i="87" s="1"/>
  <c r="F10" i="92"/>
  <c r="G10" i="92"/>
  <c r="H10" i="92"/>
  <c r="I10" i="92"/>
  <c r="I11" i="92" s="1"/>
  <c r="I13" i="92" s="1"/>
  <c r="J10" i="92"/>
  <c r="K10" i="92"/>
  <c r="L10" i="92"/>
  <c r="M10" i="92"/>
  <c r="N10" i="92"/>
  <c r="O10" i="92"/>
  <c r="P10" i="92"/>
  <c r="E10" i="92"/>
  <c r="E11" i="92" s="1"/>
  <c r="E13" i="92" s="1"/>
  <c r="E23" i="92"/>
  <c r="B2" i="94"/>
  <c r="C2" i="94"/>
  <c r="D2" i="94"/>
  <c r="E2" i="94"/>
  <c r="F2" i="94"/>
  <c r="G2" i="94"/>
  <c r="H2" i="94"/>
  <c r="I2" i="94"/>
  <c r="J2" i="94"/>
  <c r="K2" i="94"/>
  <c r="L2" i="94"/>
  <c r="M2" i="94"/>
  <c r="N2" i="94"/>
  <c r="O2" i="94"/>
  <c r="P2" i="94"/>
  <c r="Q2" i="94"/>
  <c r="E24" i="92"/>
  <c r="F24" i="92"/>
  <c r="G24" i="92"/>
  <c r="AB20" i="94" s="1"/>
  <c r="H24" i="92"/>
  <c r="AC20" i="94" s="1"/>
  <c r="I24" i="92"/>
  <c r="AD20" i="94" s="1"/>
  <c r="J24" i="92"/>
  <c r="AE20" i="94" s="1"/>
  <c r="K24" i="92"/>
  <c r="AF20" i="94" s="1"/>
  <c r="L24" i="92"/>
  <c r="AG20" i="94" s="1"/>
  <c r="M24" i="92"/>
  <c r="AH21" i="94" s="1"/>
  <c r="N24" i="92"/>
  <c r="AI21" i="94" s="1"/>
  <c r="O24" i="92"/>
  <c r="AJ21" i="94" s="1"/>
  <c r="P24" i="92"/>
  <c r="AK20" i="94" s="1"/>
  <c r="E25" i="92"/>
  <c r="F25" i="92"/>
  <c r="G25" i="92"/>
  <c r="H25" i="92"/>
  <c r="I25" i="92"/>
  <c r="J25" i="92"/>
  <c r="K25" i="92"/>
  <c r="L25" i="92"/>
  <c r="M25" i="92"/>
  <c r="N25" i="92"/>
  <c r="O25" i="92"/>
  <c r="P25" i="92"/>
  <c r="E26" i="92"/>
  <c r="F26" i="92"/>
  <c r="G26" i="92"/>
  <c r="H26" i="92"/>
  <c r="I26" i="92"/>
  <c r="J26" i="92"/>
  <c r="K26" i="92"/>
  <c r="L26" i="92"/>
  <c r="M26" i="92"/>
  <c r="N26" i="92"/>
  <c r="O26" i="92"/>
  <c r="P26" i="92"/>
  <c r="E27" i="92"/>
  <c r="F27" i="92"/>
  <c r="G27" i="92"/>
  <c r="H27" i="92"/>
  <c r="I27" i="92"/>
  <c r="J27" i="92"/>
  <c r="K27" i="92"/>
  <c r="L27" i="92"/>
  <c r="M27" i="92"/>
  <c r="N27" i="92"/>
  <c r="O27" i="92"/>
  <c r="P27" i="92"/>
  <c r="E28" i="92"/>
  <c r="F28" i="92"/>
  <c r="G28" i="92"/>
  <c r="H28" i="92"/>
  <c r="I28" i="92"/>
  <c r="J28" i="92"/>
  <c r="K28" i="92"/>
  <c r="AF22" i="94" s="1"/>
  <c r="L28" i="92"/>
  <c r="AG22" i="94" s="1"/>
  <c r="M28" i="92"/>
  <c r="AH22" i="94" s="1"/>
  <c r="N28" i="92"/>
  <c r="AI22" i="94" s="1"/>
  <c r="O28" i="92"/>
  <c r="AJ22" i="94" s="1"/>
  <c r="P28" i="92"/>
  <c r="AK23" i="94" s="1"/>
  <c r="E29" i="92"/>
  <c r="F29" i="92"/>
  <c r="G29" i="92"/>
  <c r="AB5" i="94" s="1"/>
  <c r="H29" i="92"/>
  <c r="I29" i="92"/>
  <c r="J29" i="92"/>
  <c r="K29" i="92"/>
  <c r="L29" i="92"/>
  <c r="M29" i="92"/>
  <c r="N29" i="92"/>
  <c r="O29" i="92"/>
  <c r="P29" i="92"/>
  <c r="AK6" i="94" s="1"/>
  <c r="E30" i="92"/>
  <c r="F30" i="92"/>
  <c r="G30" i="92"/>
  <c r="G255" i="92" s="1"/>
  <c r="H30" i="92"/>
  <c r="H255" i="92" s="1"/>
  <c r="I30" i="92"/>
  <c r="I255" i="92" s="1"/>
  <c r="J30" i="92"/>
  <c r="J255" i="92" s="1"/>
  <c r="K30" i="92"/>
  <c r="K255" i="92" s="1"/>
  <c r="L30" i="92"/>
  <c r="L255" i="92" s="1"/>
  <c r="M30" i="92"/>
  <c r="M255" i="92" s="1"/>
  <c r="N30" i="92"/>
  <c r="N255" i="92" s="1"/>
  <c r="O30" i="92"/>
  <c r="P30" i="92"/>
  <c r="E31" i="92"/>
  <c r="Z36" i="94" s="1"/>
  <c r="F31" i="92"/>
  <c r="AA48" i="94" s="1"/>
  <c r="G31" i="92"/>
  <c r="AB49" i="94" s="1"/>
  <c r="H31" i="92"/>
  <c r="AC47" i="94" s="1"/>
  <c r="I31" i="92"/>
  <c r="AD36" i="94" s="1"/>
  <c r="J31" i="92"/>
  <c r="AE36" i="94" s="1"/>
  <c r="K31" i="92"/>
  <c r="AF49" i="94" s="1"/>
  <c r="L31" i="92"/>
  <c r="AG36" i="94" s="1"/>
  <c r="M31" i="92"/>
  <c r="AH36" i="94" s="1"/>
  <c r="N31" i="92"/>
  <c r="AI36" i="94" s="1"/>
  <c r="O31" i="92"/>
  <c r="AJ49" i="94" s="1"/>
  <c r="P31" i="92"/>
  <c r="AK49" i="94" s="1"/>
  <c r="E32" i="92"/>
  <c r="F32" i="92"/>
  <c r="G32" i="92"/>
  <c r="H32" i="92"/>
  <c r="I32" i="92"/>
  <c r="J32" i="92"/>
  <c r="K32" i="92"/>
  <c r="L32" i="92"/>
  <c r="M32" i="92"/>
  <c r="N32" i="92"/>
  <c r="O32" i="92"/>
  <c r="P32" i="92"/>
  <c r="E33" i="92"/>
  <c r="F33" i="92"/>
  <c r="G33" i="92"/>
  <c r="H33" i="92"/>
  <c r="I33" i="92"/>
  <c r="J33" i="92"/>
  <c r="K33" i="92"/>
  <c r="AF38" i="94" s="1"/>
  <c r="L33" i="92"/>
  <c r="AG38" i="94" s="1"/>
  <c r="M33" i="92"/>
  <c r="AH38" i="94" s="1"/>
  <c r="N33" i="92"/>
  <c r="AI38" i="94" s="1"/>
  <c r="O33" i="92"/>
  <c r="P33" i="92"/>
  <c r="E34" i="92"/>
  <c r="F34" i="92"/>
  <c r="G34" i="92"/>
  <c r="H34" i="92"/>
  <c r="I34" i="92"/>
  <c r="J34" i="92"/>
  <c r="K34" i="92"/>
  <c r="L34" i="92"/>
  <c r="M34" i="92"/>
  <c r="N34" i="92"/>
  <c r="O34" i="92"/>
  <c r="P34" i="92"/>
  <c r="E35" i="92"/>
  <c r="F35" i="92"/>
  <c r="AA11" i="94" s="1"/>
  <c r="G35" i="92"/>
  <c r="AB10" i="94" s="1"/>
  <c r="H35" i="92"/>
  <c r="AC10" i="94" s="1"/>
  <c r="I35" i="92"/>
  <c r="AD11" i="94" s="1"/>
  <c r="J35" i="92"/>
  <c r="AE11" i="94" s="1"/>
  <c r="K35" i="92"/>
  <c r="AF10" i="94" s="1"/>
  <c r="L35" i="92"/>
  <c r="AG10" i="94" s="1"/>
  <c r="M35" i="92"/>
  <c r="AH11" i="94" s="1"/>
  <c r="N35" i="92"/>
  <c r="AI10" i="94" s="1"/>
  <c r="O35" i="92"/>
  <c r="AJ10" i="94" s="1"/>
  <c r="P35" i="92"/>
  <c r="AK39" i="94" s="1"/>
  <c r="E36" i="92"/>
  <c r="F36" i="92"/>
  <c r="G36" i="92"/>
  <c r="H36" i="92"/>
  <c r="I36" i="92"/>
  <c r="J36" i="92"/>
  <c r="K36" i="92"/>
  <c r="L36" i="92"/>
  <c r="M36" i="92"/>
  <c r="N36" i="92"/>
  <c r="O36" i="92"/>
  <c r="P36" i="92"/>
  <c r="E37" i="92"/>
  <c r="Z8" i="94" s="1"/>
  <c r="F37" i="92"/>
  <c r="AA8" i="94" s="1"/>
  <c r="G37" i="92"/>
  <c r="AB8" i="94" s="1"/>
  <c r="H37" i="92"/>
  <c r="AC8" i="94" s="1"/>
  <c r="I37" i="92"/>
  <c r="AD8" i="94" s="1"/>
  <c r="J37" i="92"/>
  <c r="AE8" i="94" s="1"/>
  <c r="K37" i="92"/>
  <c r="AF8" i="94" s="1"/>
  <c r="L37" i="92"/>
  <c r="M37" i="92"/>
  <c r="N37" i="92"/>
  <c r="O37" i="92"/>
  <c r="AJ40" i="94" s="1"/>
  <c r="P37" i="92"/>
  <c r="E38" i="92"/>
  <c r="F38" i="92"/>
  <c r="G38" i="92"/>
  <c r="H38" i="92"/>
  <c r="I38" i="92"/>
  <c r="J38" i="92"/>
  <c r="K38" i="92"/>
  <c r="L38" i="92"/>
  <c r="M38" i="92"/>
  <c r="N38" i="92"/>
  <c r="O38" i="92"/>
  <c r="P38" i="92"/>
  <c r="E39" i="92"/>
  <c r="F39" i="92"/>
  <c r="G39" i="92"/>
  <c r="H39" i="92"/>
  <c r="I39" i="92"/>
  <c r="J39" i="92"/>
  <c r="K39" i="92"/>
  <c r="L39" i="92"/>
  <c r="M39" i="92"/>
  <c r="N39" i="92"/>
  <c r="O39" i="92"/>
  <c r="P39" i="92"/>
  <c r="E40" i="92"/>
  <c r="F40" i="92"/>
  <c r="AA15" i="94" s="1"/>
  <c r="G40" i="92"/>
  <c r="AB15" i="94" s="1"/>
  <c r="H40" i="92"/>
  <c r="AC15" i="94" s="1"/>
  <c r="I40" i="92"/>
  <c r="AD15" i="94" s="1"/>
  <c r="J40" i="92"/>
  <c r="AE15" i="94" s="1"/>
  <c r="K40" i="92"/>
  <c r="AF15" i="94" s="1"/>
  <c r="L40" i="92"/>
  <c r="AG15" i="94" s="1"/>
  <c r="M40" i="92"/>
  <c r="AH15" i="94" s="1"/>
  <c r="N40" i="92"/>
  <c r="AI15" i="94" s="1"/>
  <c r="O40" i="92"/>
  <c r="AJ15" i="94" s="1"/>
  <c r="P40" i="92"/>
  <c r="AK15" i="94" s="1"/>
  <c r="E41" i="92"/>
  <c r="F41" i="92"/>
  <c r="G41" i="92"/>
  <c r="H41" i="92"/>
  <c r="I41" i="92"/>
  <c r="J41" i="92"/>
  <c r="K41" i="92"/>
  <c r="L41" i="92"/>
  <c r="M41" i="92"/>
  <c r="N41" i="92"/>
  <c r="O41" i="92"/>
  <c r="P41" i="92"/>
  <c r="E42" i="92"/>
  <c r="F42" i="92"/>
  <c r="G42" i="92"/>
  <c r="H42" i="92"/>
  <c r="I42" i="92"/>
  <c r="J42" i="92"/>
  <c r="K42" i="92"/>
  <c r="L42" i="92"/>
  <c r="M42" i="92"/>
  <c r="N42" i="92"/>
  <c r="O42" i="92"/>
  <c r="P42" i="92"/>
  <c r="E43" i="92"/>
  <c r="F43" i="92"/>
  <c r="G43" i="92"/>
  <c r="H43" i="92"/>
  <c r="I43" i="92"/>
  <c r="J43" i="92"/>
  <c r="K43" i="92"/>
  <c r="L43" i="92"/>
  <c r="M43" i="92"/>
  <c r="N43" i="92"/>
  <c r="O43" i="92"/>
  <c r="P43" i="92"/>
  <c r="E44" i="92"/>
  <c r="Z42" i="94" s="1"/>
  <c r="F44" i="92"/>
  <c r="G44" i="92"/>
  <c r="AB41" i="94" s="1"/>
  <c r="H44" i="92"/>
  <c r="AC27" i="94" s="1"/>
  <c r="I44" i="92"/>
  <c r="AD28" i="94" s="1"/>
  <c r="J44" i="92"/>
  <c r="AE29" i="94" s="1"/>
  <c r="K44" i="92"/>
  <c r="AF30" i="94" s="1"/>
  <c r="L44" i="92"/>
  <c r="M44" i="92"/>
  <c r="AH32" i="94" s="1"/>
  <c r="N44" i="92"/>
  <c r="AI33" i="94" s="1"/>
  <c r="O44" i="92"/>
  <c r="AJ34" i="94" s="1"/>
  <c r="P44" i="92"/>
  <c r="AK35" i="94" s="1"/>
  <c r="E45" i="92"/>
  <c r="F45" i="92"/>
  <c r="G45" i="92"/>
  <c r="H45" i="92"/>
  <c r="I45" i="92"/>
  <c r="J45" i="92"/>
  <c r="K45" i="92"/>
  <c r="L45" i="92"/>
  <c r="M45" i="92"/>
  <c r="N45" i="92"/>
  <c r="O45" i="92"/>
  <c r="P45" i="92"/>
  <c r="E46" i="92"/>
  <c r="Z44" i="94" s="1"/>
  <c r="F46" i="92"/>
  <c r="AA46" i="94" s="1"/>
  <c r="G46" i="92"/>
  <c r="AB46" i="94" s="1"/>
  <c r="H46" i="92"/>
  <c r="I46" i="92"/>
  <c r="J46" i="92"/>
  <c r="K46" i="92"/>
  <c r="L46" i="92"/>
  <c r="M46" i="92"/>
  <c r="N46" i="92"/>
  <c r="O46" i="92"/>
  <c r="P46" i="92"/>
  <c r="E47" i="92"/>
  <c r="F47" i="92"/>
  <c r="G47" i="92"/>
  <c r="H47" i="92"/>
  <c r="I47" i="92"/>
  <c r="J47" i="92"/>
  <c r="K47" i="92"/>
  <c r="L47" i="92"/>
  <c r="M47" i="92"/>
  <c r="N47" i="92"/>
  <c r="O47" i="92"/>
  <c r="P47" i="92"/>
  <c r="E48" i="92"/>
  <c r="F48" i="92"/>
  <c r="G48" i="92"/>
  <c r="H48" i="92"/>
  <c r="I48" i="92"/>
  <c r="J48" i="92"/>
  <c r="K48" i="92"/>
  <c r="L48" i="92"/>
  <c r="M48" i="92"/>
  <c r="N48" i="92"/>
  <c r="O48" i="92"/>
  <c r="P48" i="92"/>
  <c r="E49" i="92"/>
  <c r="F49" i="92"/>
  <c r="G49" i="92"/>
  <c r="H49" i="92"/>
  <c r="I49" i="92"/>
  <c r="J49" i="92"/>
  <c r="K49" i="92"/>
  <c r="L49" i="92"/>
  <c r="M49" i="92"/>
  <c r="N49" i="92"/>
  <c r="O49" i="92"/>
  <c r="P49" i="92"/>
  <c r="E50" i="92"/>
  <c r="F50" i="92"/>
  <c r="G50" i="92"/>
  <c r="H50" i="92"/>
  <c r="I50" i="92"/>
  <c r="J50" i="92"/>
  <c r="K50" i="92"/>
  <c r="L50" i="92"/>
  <c r="M50" i="92"/>
  <c r="N50" i="92"/>
  <c r="O50" i="92"/>
  <c r="P50" i="92"/>
  <c r="F23" i="92"/>
  <c r="G23" i="92"/>
  <c r="H23" i="92"/>
  <c r="I23" i="92"/>
  <c r="J23" i="92"/>
  <c r="K23" i="92"/>
  <c r="L23" i="92"/>
  <c r="M23" i="92"/>
  <c r="N23" i="92"/>
  <c r="O23" i="92"/>
  <c r="P23" i="92"/>
  <c r="F9" i="92"/>
  <c r="F11" i="92"/>
  <c r="F13" i="92" s="1"/>
  <c r="G9" i="92"/>
  <c r="H9" i="92"/>
  <c r="I9" i="92"/>
  <c r="J9" i="92"/>
  <c r="K9" i="92"/>
  <c r="L9" i="92"/>
  <c r="M9" i="92"/>
  <c r="N9" i="92"/>
  <c r="O9" i="92"/>
  <c r="P9" i="92"/>
  <c r="E9" i="92"/>
  <c r="E255" i="92"/>
  <c r="F255" i="92"/>
  <c r="O255" i="92"/>
  <c r="P255" i="92"/>
  <c r="O7" i="87"/>
  <c r="P7" i="87"/>
  <c r="Q7" i="87"/>
  <c r="R7" i="87"/>
  <c r="V7" i="87" s="1"/>
  <c r="F7" i="87" s="1"/>
  <c r="O6" i="87"/>
  <c r="P6" i="87"/>
  <c r="Q6" i="87"/>
  <c r="R6" i="87"/>
  <c r="O8" i="87"/>
  <c r="P8" i="87"/>
  <c r="Q8" i="87"/>
  <c r="R8" i="87"/>
  <c r="O9" i="87"/>
  <c r="P9" i="87"/>
  <c r="Q9" i="87"/>
  <c r="U9" i="87" s="1"/>
  <c r="E9" i="87" s="1"/>
  <c r="R9" i="87"/>
  <c r="O10" i="87"/>
  <c r="P10" i="87"/>
  <c r="T10" i="87" s="1"/>
  <c r="D10" i="87" s="1"/>
  <c r="Q10" i="87"/>
  <c r="U10" i="87" s="1"/>
  <c r="E10" i="87" s="1"/>
  <c r="R10" i="87"/>
  <c r="V10" i="87" s="1"/>
  <c r="F10" i="87" s="1"/>
  <c r="O11" i="87"/>
  <c r="S11" i="87" s="1"/>
  <c r="C11" i="87" s="1"/>
  <c r="P11" i="87"/>
  <c r="Q11" i="87"/>
  <c r="U11" i="87" s="1"/>
  <c r="E11" i="87" s="1"/>
  <c r="R11" i="87"/>
  <c r="O12" i="87"/>
  <c r="P12" i="87"/>
  <c r="T12" i="87" s="1"/>
  <c r="D12" i="87" s="1"/>
  <c r="Q12" i="87"/>
  <c r="R12" i="87"/>
  <c r="O14" i="87"/>
  <c r="P14" i="87"/>
  <c r="Q14" i="87"/>
  <c r="U14" i="87" s="1"/>
  <c r="E14" i="87" s="1"/>
  <c r="R14" i="87"/>
  <c r="O15" i="87"/>
  <c r="P15" i="87"/>
  <c r="Q15" i="87"/>
  <c r="R15" i="87"/>
  <c r="V15" i="87" s="1"/>
  <c r="F15" i="87" s="1"/>
  <c r="O16" i="87"/>
  <c r="P16" i="87"/>
  <c r="Q16" i="87"/>
  <c r="R16" i="87"/>
  <c r="O17" i="87"/>
  <c r="P17" i="87"/>
  <c r="Q17" i="87"/>
  <c r="R17" i="87"/>
  <c r="O18" i="87"/>
  <c r="P18" i="87"/>
  <c r="Q18" i="87"/>
  <c r="R18" i="87"/>
  <c r="O19" i="87"/>
  <c r="P19" i="87"/>
  <c r="Q19" i="87"/>
  <c r="R19" i="87"/>
  <c r="O20" i="87"/>
  <c r="S20" i="87" s="1"/>
  <c r="C20" i="87" s="1"/>
  <c r="P20" i="87"/>
  <c r="Q20" i="87"/>
  <c r="R20" i="87"/>
  <c r="O21" i="87"/>
  <c r="P21" i="87"/>
  <c r="Q21" i="87"/>
  <c r="R21" i="87"/>
  <c r="O23" i="87"/>
  <c r="P23" i="87"/>
  <c r="Q23" i="87"/>
  <c r="U23" i="87" s="1"/>
  <c r="E23" i="87" s="1"/>
  <c r="R23" i="87"/>
  <c r="O24" i="87"/>
  <c r="P24" i="87"/>
  <c r="Q24" i="87"/>
  <c r="R24" i="87"/>
  <c r="O25" i="87"/>
  <c r="P25" i="87"/>
  <c r="Q25" i="87"/>
  <c r="R25" i="87"/>
  <c r="O26" i="87"/>
  <c r="P26" i="87"/>
  <c r="Q26" i="87"/>
  <c r="R26" i="87"/>
  <c r="O27" i="87"/>
  <c r="P27" i="87"/>
  <c r="Q27" i="87"/>
  <c r="R27" i="87"/>
  <c r="O28" i="87"/>
  <c r="P28" i="87"/>
  <c r="Q28" i="87"/>
  <c r="R28" i="87"/>
  <c r="V28" i="87" s="1"/>
  <c r="F28" i="87" s="1"/>
  <c r="O30" i="87"/>
  <c r="P30" i="87"/>
  <c r="Q30" i="87"/>
  <c r="R30" i="87"/>
  <c r="O31" i="87"/>
  <c r="P31" i="87"/>
  <c r="Q31" i="87"/>
  <c r="R31" i="87"/>
  <c r="O32" i="87"/>
  <c r="P32" i="87"/>
  <c r="Q32" i="87"/>
  <c r="U32" i="87" s="1"/>
  <c r="E32" i="87" s="1"/>
  <c r="R32" i="87"/>
  <c r="O34" i="87"/>
  <c r="P34" i="87"/>
  <c r="Q34" i="87"/>
  <c r="R34" i="87"/>
  <c r="O35" i="87"/>
  <c r="P35" i="87"/>
  <c r="Q35" i="87"/>
  <c r="R35" i="87"/>
  <c r="O36" i="87"/>
  <c r="P36" i="87"/>
  <c r="Q36" i="87"/>
  <c r="R36" i="87"/>
  <c r="O38" i="87"/>
  <c r="P38" i="87"/>
  <c r="Q38" i="87"/>
  <c r="R38" i="87"/>
  <c r="P5" i="87"/>
  <c r="Q5" i="87"/>
  <c r="R5" i="87"/>
  <c r="O5" i="87"/>
  <c r="V8" i="87"/>
  <c r="F8" i="87" s="1"/>
  <c r="AD9" i="94" l="1"/>
  <c r="K11" i="92"/>
  <c r="K13" i="92" s="1"/>
  <c r="K248" i="92" s="1"/>
  <c r="AJ492" i="94"/>
  <c r="AB432" i="94"/>
  <c r="AA464" i="94"/>
  <c r="AM412" i="94"/>
  <c r="AH364" i="94"/>
  <c r="AE432" i="94"/>
  <c r="AD439" i="94"/>
  <c r="AI442" i="94"/>
  <c r="AE439" i="94"/>
  <c r="AK439" i="94"/>
  <c r="AI430" i="94"/>
  <c r="AE430" i="94"/>
  <c r="Z363" i="94"/>
  <c r="AF368" i="94"/>
  <c r="AB478" i="94"/>
  <c r="AI423" i="94"/>
  <c r="AK223" i="94"/>
  <c r="AG341" i="94"/>
  <c r="AC322" i="94"/>
  <c r="AJ366" i="94"/>
  <c r="AJ216" i="94"/>
  <c r="AE216" i="94"/>
  <c r="AJ269" i="94"/>
  <c r="AA442" i="94"/>
  <c r="AE363" i="94"/>
  <c r="AK357" i="94"/>
  <c r="AE296" i="94"/>
  <c r="AK236" i="94"/>
  <c r="AA236" i="94"/>
  <c r="AA389" i="94"/>
  <c r="AK386" i="94"/>
  <c r="AB346" i="94"/>
  <c r="AA300" i="94"/>
  <c r="AB129" i="94"/>
  <c r="AJ121" i="94"/>
  <c r="AJ79" i="94"/>
  <c r="AF72" i="94"/>
  <c r="AB148" i="94"/>
  <c r="AJ231" i="94"/>
  <c r="AG88" i="94"/>
  <c r="AK140" i="94"/>
  <c r="AB140" i="94"/>
  <c r="AC259" i="94"/>
  <c r="AH156" i="94"/>
  <c r="AF74" i="94"/>
  <c r="AH121" i="94"/>
  <c r="AF137" i="94"/>
  <c r="AG137" i="94"/>
  <c r="AI137" i="94"/>
  <c r="AB420" i="94"/>
  <c r="AE420" i="94"/>
  <c r="AD420" i="94"/>
  <c r="Z420" i="94"/>
  <c r="AG420" i="94"/>
  <c r="AI420" i="94"/>
  <c r="AC420" i="94"/>
  <c r="AD399" i="94"/>
  <c r="AB293" i="94"/>
  <c r="AD463" i="94"/>
  <c r="AD255" i="94"/>
  <c r="AB137" i="94"/>
  <c r="AB331" i="94"/>
  <c r="AK137" i="94"/>
  <c r="AC434" i="94"/>
  <c r="AA349" i="94"/>
  <c r="AA401" i="94"/>
  <c r="AC4" i="94"/>
  <c r="J11" i="92"/>
  <c r="J13" i="92" s="1"/>
  <c r="J248" i="92" s="1"/>
  <c r="AI464" i="94"/>
  <c r="AJ464" i="94"/>
  <c r="AA488" i="94"/>
  <c r="AE464" i="94"/>
  <c r="AE364" i="94"/>
  <c r="AI471" i="94"/>
  <c r="AF430" i="94"/>
  <c r="AK398" i="94"/>
  <c r="AF406" i="94"/>
  <c r="AA314" i="94"/>
  <c r="AD368" i="94"/>
  <c r="AI422" i="94"/>
  <c r="AD397" i="94"/>
  <c r="AD478" i="94"/>
  <c r="AA395" i="94"/>
  <c r="AF207" i="94"/>
  <c r="AE341" i="94"/>
  <c r="AK207" i="94"/>
  <c r="AI189" i="94"/>
  <c r="AI55" i="94"/>
  <c r="AG216" i="94"/>
  <c r="AD216" i="94"/>
  <c r="AB363" i="94"/>
  <c r="AJ357" i="94"/>
  <c r="AA187" i="94"/>
  <c r="AI236" i="94"/>
  <c r="AG236" i="94"/>
  <c r="AD239" i="94"/>
  <c r="AJ389" i="94"/>
  <c r="AJ354" i="94"/>
  <c r="AJ386" i="94"/>
  <c r="AG217" i="94"/>
  <c r="Z496" i="94"/>
  <c r="AF121" i="94"/>
  <c r="Z129" i="94"/>
  <c r="AD72" i="94"/>
  <c r="AB292" i="94"/>
  <c r="AG174" i="94"/>
  <c r="AE328" i="94"/>
  <c r="AC125" i="94"/>
  <c r="AA199" i="94"/>
  <c r="AJ45" i="94"/>
  <c r="AG76" i="94"/>
  <c r="AH140" i="94"/>
  <c r="AA140" i="94"/>
  <c r="Z127" i="94"/>
  <c r="AB259" i="94"/>
  <c r="AG99" i="94"/>
  <c r="AK268" i="94"/>
  <c r="Z156" i="94"/>
  <c r="AC134" i="94"/>
  <c r="AB78" i="94"/>
  <c r="AC92" i="94"/>
  <c r="AG394" i="94"/>
  <c r="AH394" i="94"/>
  <c r="AF394" i="94"/>
  <c r="AM394" i="94" s="1"/>
  <c r="AD460" i="94"/>
  <c r="AE460" i="94"/>
  <c r="AI460" i="94"/>
  <c r="AF460" i="94"/>
  <c r="AK460" i="94"/>
  <c r="AK420" i="94"/>
  <c r="AH293" i="94"/>
  <c r="Z463" i="94"/>
  <c r="AM463" i="94" s="1"/>
  <c r="Z407" i="94"/>
  <c r="AB326" i="94"/>
  <c r="AH326" i="94"/>
  <c r="AI326" i="94"/>
  <c r="AF326" i="94"/>
  <c r="AA326" i="94"/>
  <c r="AC326" i="94"/>
  <c r="AG463" i="94"/>
  <c r="AD407" i="94"/>
  <c r="AH318" i="94"/>
  <c r="AD394" i="94"/>
  <c r="AH137" i="94"/>
  <c r="AG360" i="94"/>
  <c r="AK360" i="94"/>
  <c r="AI360" i="94"/>
  <c r="AE360" i="94"/>
  <c r="AM360" i="94" s="1"/>
  <c r="AB360" i="94"/>
  <c r="AF360" i="94"/>
  <c r="AJ360" i="94"/>
  <c r="AA176" i="94"/>
  <c r="AA360" i="94"/>
  <c r="AJ401" i="94"/>
  <c r="AD293" i="94"/>
  <c r="AK293" i="94"/>
  <c r="AJ293" i="94"/>
  <c r="AG318" i="94"/>
  <c r="AA394" i="94"/>
  <c r="AI124" i="94"/>
  <c r="AK401" i="94"/>
  <c r="Z464" i="94"/>
  <c r="AA5" i="94"/>
  <c r="P11" i="92"/>
  <c r="P13" i="92" s="1"/>
  <c r="H11" i="92"/>
  <c r="H13" i="92" s="1"/>
  <c r="Z409" i="94"/>
  <c r="AC409" i="94"/>
  <c r="AC464" i="94"/>
  <c r="AF409" i="94"/>
  <c r="AH409" i="94"/>
  <c r="AI376" i="94"/>
  <c r="AH464" i="94"/>
  <c r="AM464" i="94" s="1"/>
  <c r="AA416" i="94"/>
  <c r="AA430" i="94"/>
  <c r="Z368" i="94"/>
  <c r="AF269" i="94"/>
  <c r="AE285" i="94"/>
  <c r="AI478" i="94"/>
  <c r="Z239" i="94"/>
  <c r="AJ295" i="94"/>
  <c r="AJ335" i="94"/>
  <c r="Z366" i="94"/>
  <c r="AA216" i="94"/>
  <c r="Z216" i="94"/>
  <c r="AH363" i="94"/>
  <c r="AB357" i="94"/>
  <c r="AH189" i="94"/>
  <c r="AF236" i="94"/>
  <c r="AJ496" i="94"/>
  <c r="AG386" i="94"/>
  <c r="AA496" i="94"/>
  <c r="AG248" i="94"/>
  <c r="AA121" i="94"/>
  <c r="AB77" i="94"/>
  <c r="AC140" i="94"/>
  <c r="AI259" i="94"/>
  <c r="AF259" i="94"/>
  <c r="Z102" i="94"/>
  <c r="AD156" i="94"/>
  <c r="AA139" i="94"/>
  <c r="AG167" i="94"/>
  <c r="AG252" i="94"/>
  <c r="Z155" i="94"/>
  <c r="AF155" i="94"/>
  <c r="AJ155" i="94"/>
  <c r="AA155" i="94"/>
  <c r="AD155" i="94"/>
  <c r="AE155" i="94"/>
  <c r="AK155" i="94"/>
  <c r="AC155" i="94"/>
  <c r="AG155" i="94"/>
  <c r="AI155" i="94"/>
  <c r="AB155" i="94"/>
  <c r="AE137" i="94"/>
  <c r="AI407" i="94"/>
  <c r="AE401" i="94"/>
  <c r="AG326" i="94"/>
  <c r="Z4" i="94"/>
  <c r="O11" i="92"/>
  <c r="O13" i="92" s="1"/>
  <c r="O207" i="92" s="1"/>
  <c r="G11" i="92"/>
  <c r="G13" i="92" s="1"/>
  <c r="AE409" i="94"/>
  <c r="AG461" i="94"/>
  <c r="AH413" i="94"/>
  <c r="AF464" i="94"/>
  <c r="AH471" i="94"/>
  <c r="AG439" i="94"/>
  <c r="Z430" i="94"/>
  <c r="AJ368" i="94"/>
  <c r="AE368" i="94"/>
  <c r="Z269" i="94"/>
  <c r="AG367" i="94"/>
  <c r="AF400" i="94"/>
  <c r="AG478" i="94"/>
  <c r="AG366" i="94"/>
  <c r="AK216" i="94"/>
  <c r="AD346" i="94"/>
  <c r="AF363" i="94"/>
  <c r="Z357" i="94"/>
  <c r="AB187" i="94"/>
  <c r="AE189" i="94"/>
  <c r="Z81" i="94"/>
  <c r="AE236" i="94"/>
  <c r="AH390" i="94"/>
  <c r="AE386" i="94"/>
  <c r="AC342" i="94"/>
  <c r="AG285" i="94"/>
  <c r="AG339" i="94"/>
  <c r="AF231" i="94"/>
  <c r="AD248" i="94"/>
  <c r="AI174" i="94"/>
  <c r="AH169" i="94"/>
  <c r="AC190" i="94"/>
  <c r="AB122" i="94"/>
  <c r="Z140" i="94"/>
  <c r="AI140" i="94"/>
  <c r="AD259" i="94"/>
  <c r="AD300" i="94"/>
  <c r="AB74" i="94"/>
  <c r="AE113" i="94"/>
  <c r="AC123" i="94"/>
  <c r="AB156" i="94"/>
  <c r="AD139" i="94"/>
  <c r="AA197" i="94"/>
  <c r="AE450" i="94"/>
  <c r="AJ450" i="94"/>
  <c r="AF450" i="94"/>
  <c r="AE399" i="94"/>
  <c r="AF399" i="94"/>
  <c r="AB399" i="94"/>
  <c r="AH399" i="94"/>
  <c r="AI399" i="94"/>
  <c r="AG399" i="94"/>
  <c r="AG490" i="94"/>
  <c r="AH490" i="94"/>
  <c r="AB490" i="94"/>
  <c r="Z490" i="94"/>
  <c r="AI490" i="94"/>
  <c r="AK490" i="94"/>
  <c r="AC490" i="94"/>
  <c r="AD490" i="94"/>
  <c r="AF490" i="94"/>
  <c r="AJ490" i="94"/>
  <c r="AA490" i="94"/>
  <c r="AE490" i="94"/>
  <c r="AE252" i="94"/>
  <c r="AJ407" i="94"/>
  <c r="AE198" i="94"/>
  <c r="Z318" i="94"/>
  <c r="N11" i="92"/>
  <c r="N13" i="92" s="1"/>
  <c r="AK301" i="94"/>
  <c r="AK464" i="94"/>
  <c r="AB379" i="94"/>
  <c r="Z439" i="94"/>
  <c r="AC439" i="94"/>
  <c r="AJ430" i="94"/>
  <c r="AD314" i="94"/>
  <c r="AI368" i="94"/>
  <c r="AC368" i="94"/>
  <c r="AM368" i="94" s="1"/>
  <c r="AD269" i="94"/>
  <c r="AF478" i="94"/>
  <c r="AA295" i="94"/>
  <c r="AG395" i="94"/>
  <c r="AI216" i="94"/>
  <c r="AG263" i="94"/>
  <c r="AB335" i="94"/>
  <c r="AD363" i="94"/>
  <c r="AE357" i="94"/>
  <c r="AB475" i="94"/>
  <c r="AA335" i="94"/>
  <c r="AC236" i="94"/>
  <c r="AE458" i="94"/>
  <c r="AB386" i="94"/>
  <c r="AG249" i="94"/>
  <c r="AC243" i="94"/>
  <c r="AM243" i="94" s="1"/>
  <c r="AE77" i="94"/>
  <c r="AE292" i="94"/>
  <c r="Z121" i="94"/>
  <c r="AH248" i="94"/>
  <c r="AE174" i="94"/>
  <c r="AA141" i="94"/>
  <c r="AC88" i="94"/>
  <c r="AG190" i="94"/>
  <c r="AK168" i="94"/>
  <c r="AG140" i="94"/>
  <c r="AK259" i="94"/>
  <c r="AC74" i="94"/>
  <c r="AD113" i="94"/>
  <c r="AF112" i="94"/>
  <c r="AJ156" i="94"/>
  <c r="AG156" i="94"/>
  <c r="AC139" i="94"/>
  <c r="AD56" i="94"/>
  <c r="AJ270" i="94"/>
  <c r="AF420" i="94"/>
  <c r="AG401" i="94"/>
  <c r="Z401" i="94"/>
  <c r="AH401" i="94"/>
  <c r="AG417" i="94"/>
  <c r="AH417" i="94"/>
  <c r="AD417" i="94"/>
  <c r="AA417" i="94"/>
  <c r="Z417" i="94"/>
  <c r="AF417" i="94"/>
  <c r="AE417" i="94"/>
  <c r="AJ470" i="94"/>
  <c r="AK470" i="94"/>
  <c r="AA470" i="94"/>
  <c r="AB470" i="94"/>
  <c r="AE470" i="94"/>
  <c r="AC470" i="94"/>
  <c r="AF470" i="94"/>
  <c r="AD470" i="94"/>
  <c r="AG470" i="94"/>
  <c r="AH470" i="94"/>
  <c r="AI470" i="94"/>
  <c r="Z470" i="94"/>
  <c r="AA118" i="94"/>
  <c r="AE118" i="94"/>
  <c r="AB118" i="94"/>
  <c r="AF118" i="94"/>
  <c r="AC118" i="94"/>
  <c r="AH118" i="94"/>
  <c r="AG118" i="94"/>
  <c r="AJ118" i="94"/>
  <c r="AD118" i="94"/>
  <c r="AI118" i="94"/>
  <c r="AK118" i="94"/>
  <c r="AK407" i="94"/>
  <c r="AI198" i="94"/>
  <c r="Z326" i="94"/>
  <c r="AM326" i="94" s="1"/>
  <c r="AF407" i="94"/>
  <c r="AD137" i="94"/>
  <c r="AF238" i="94"/>
  <c r="AH238" i="94"/>
  <c r="AD238" i="94"/>
  <c r="AI238" i="94"/>
  <c r="AK238" i="94"/>
  <c r="AJ238" i="94"/>
  <c r="AA238" i="94"/>
  <c r="AM238" i="94" s="1"/>
  <c r="AB238" i="94"/>
  <c r="AG238" i="94"/>
  <c r="AC238" i="94"/>
  <c r="AE238" i="94"/>
  <c r="AD401" i="94"/>
  <c r="Z198" i="94"/>
  <c r="AI321" i="94"/>
  <c r="AF9" i="94"/>
  <c r="M11" i="92"/>
  <c r="M13" i="92" s="1"/>
  <c r="AI492" i="94"/>
  <c r="AK432" i="94"/>
  <c r="AB464" i="94"/>
  <c r="AC301" i="94"/>
  <c r="AD464" i="94"/>
  <c r="AD432" i="94"/>
  <c r="AG408" i="94"/>
  <c r="AA492" i="94"/>
  <c r="AA443" i="94"/>
  <c r="AI409" i="94"/>
  <c r="AG397" i="94"/>
  <c r="AJ484" i="94"/>
  <c r="Z488" i="94"/>
  <c r="AJ495" i="94"/>
  <c r="AA439" i="94"/>
  <c r="AC443" i="94"/>
  <c r="AH430" i="94"/>
  <c r="AC376" i="94"/>
  <c r="Z468" i="94"/>
  <c r="AH368" i="94"/>
  <c r="AA368" i="94"/>
  <c r="AH478" i="94"/>
  <c r="AA478" i="94"/>
  <c r="AC335" i="94"/>
  <c r="AE395" i="94"/>
  <c r="AD366" i="94"/>
  <c r="AK366" i="94"/>
  <c r="AG207" i="94"/>
  <c r="AH216" i="94"/>
  <c r="AA363" i="94"/>
  <c r="AF357" i="94"/>
  <c r="AC357" i="94"/>
  <c r="AA175" i="94"/>
  <c r="AB236" i="94"/>
  <c r="Z386" i="94"/>
  <c r="AF249" i="94"/>
  <c r="AD296" i="94"/>
  <c r="AK248" i="94"/>
  <c r="AG121" i="94"/>
  <c r="AJ248" i="94"/>
  <c r="AG133" i="94"/>
  <c r="AE204" i="94"/>
  <c r="Z122" i="94"/>
  <c r="AF140" i="94"/>
  <c r="AJ259" i="94"/>
  <c r="AI156" i="94"/>
  <c r="AA156" i="94"/>
  <c r="AI92" i="94"/>
  <c r="AE31" i="94"/>
  <c r="AD199" i="94"/>
  <c r="AA420" i="94"/>
  <c r="AM420" i="94" s="1"/>
  <c r="AH420" i="94"/>
  <c r="AB463" i="94"/>
  <c r="Z118" i="94"/>
  <c r="AM118" i="94" s="1"/>
  <c r="AC137" i="94"/>
  <c r="AH155" i="94"/>
  <c r="AC407" i="94"/>
  <c r="AM407" i="94" s="1"/>
  <c r="AJ176" i="94"/>
  <c r="AF401" i="94"/>
  <c r="AE5" i="94"/>
  <c r="L11" i="92"/>
  <c r="L13" i="92" s="1"/>
  <c r="L248" i="92" s="1"/>
  <c r="AM399" i="94"/>
  <c r="AJ392" i="94"/>
  <c r="AB439" i="94"/>
  <c r="AC430" i="94"/>
  <c r="AG430" i="94"/>
  <c r="AG368" i="94"/>
  <c r="AC478" i="94"/>
  <c r="Z478" i="94"/>
  <c r="AH439" i="94"/>
  <c r="AG440" i="94"/>
  <c r="AD365" i="94"/>
  <c r="AJ322" i="94"/>
  <c r="AA297" i="94"/>
  <c r="AJ363" i="94"/>
  <c r="AK335" i="94"/>
  <c r="AM142" i="94"/>
  <c r="AD236" i="94"/>
  <c r="AB389" i="94"/>
  <c r="AA334" i="94"/>
  <c r="Z213" i="94"/>
  <c r="AB297" i="94"/>
  <c r="AC121" i="94"/>
  <c r="AE59" i="94"/>
  <c r="AB248" i="94"/>
  <c r="AK169" i="94"/>
  <c r="AG148" i="94"/>
  <c r="AB179" i="94"/>
  <c r="AB212" i="94"/>
  <c r="AK51" i="94"/>
  <c r="AH150" i="94"/>
  <c r="AE156" i="94"/>
  <c r="AC141" i="94"/>
  <c r="AJ281" i="94"/>
  <c r="AG281" i="94"/>
  <c r="Z281" i="94"/>
  <c r="AD281" i="94"/>
  <c r="AH281" i="94"/>
  <c r="AI281" i="94"/>
  <c r="AE281" i="94"/>
  <c r="AK281" i="94"/>
  <c r="AB281" i="94"/>
  <c r="AC281" i="94"/>
  <c r="AF281" i="94"/>
  <c r="AF293" i="94"/>
  <c r="AC293" i="94"/>
  <c r="AC463" i="94"/>
  <c r="Z264" i="94"/>
  <c r="AH264" i="94"/>
  <c r="AA264" i="94"/>
  <c r="AK264" i="94"/>
  <c r="AJ264" i="94"/>
  <c r="AC264" i="94"/>
  <c r="AF264" i="94"/>
  <c r="AD264" i="94"/>
  <c r="AG264" i="94"/>
  <c r="AI264" i="94"/>
  <c r="AE264" i="94"/>
  <c r="AB264" i="94"/>
  <c r="AB401" i="94"/>
  <c r="AA137" i="94"/>
  <c r="Z37" i="94"/>
  <c r="AM28" i="94"/>
  <c r="AM132" i="94"/>
  <c r="AJ5" i="94"/>
  <c r="AH9" i="94"/>
  <c r="AG4" i="94"/>
  <c r="AD49" i="94"/>
  <c r="AB38" i="94"/>
  <c r="AB19" i="94"/>
  <c r="AC29" i="94"/>
  <c r="AA29" i="94"/>
  <c r="AH35" i="94"/>
  <c r="AI35" i="94"/>
  <c r="AJ35" i="94"/>
  <c r="Z35" i="94"/>
  <c r="AG35" i="94"/>
  <c r="AB35" i="94"/>
  <c r="AC35" i="94"/>
  <c r="AE35" i="94"/>
  <c r="AD35" i="94"/>
  <c r="AA35" i="94"/>
  <c r="AF35" i="94"/>
  <c r="AC38" i="94"/>
  <c r="AK29" i="94"/>
  <c r="AE38" i="94"/>
  <c r="AM34" i="94"/>
  <c r="AA47" i="94"/>
  <c r="AM266" i="94"/>
  <c r="AI9" i="94"/>
  <c r="Z9" i="94"/>
  <c r="AG16" i="94"/>
  <c r="AM452" i="94"/>
  <c r="AM459" i="94"/>
  <c r="AC49" i="94"/>
  <c r="AJ13" i="94"/>
  <c r="AI13" i="94"/>
  <c r="AG21" i="94"/>
  <c r="AG48" i="94"/>
  <c r="AF48" i="94"/>
  <c r="AM307" i="94"/>
  <c r="AG47" i="94"/>
  <c r="AM109" i="94"/>
  <c r="AH20" i="94"/>
  <c r="AM8" i="94"/>
  <c r="AJ11" i="94"/>
  <c r="AM294" i="94"/>
  <c r="AM182" i="94"/>
  <c r="AM15" i="94"/>
  <c r="AB12" i="94"/>
  <c r="AE4" i="94"/>
  <c r="AM309" i="94"/>
  <c r="AM124" i="94"/>
  <c r="AB16" i="94"/>
  <c r="AM71" i="94"/>
  <c r="AI17" i="94"/>
  <c r="AH13" i="94"/>
  <c r="AC5" i="94"/>
  <c r="AE47" i="94"/>
  <c r="AJ6" i="94"/>
  <c r="Z46" i="94"/>
  <c r="AE48" i="94"/>
  <c r="AM310" i="94"/>
  <c r="AM106" i="94"/>
  <c r="AF3" i="94"/>
  <c r="Z5" i="94"/>
  <c r="AH17" i="94"/>
  <c r="AF13" i="94"/>
  <c r="AM58" i="94"/>
  <c r="AM185" i="94"/>
  <c r="AI6" i="94"/>
  <c r="AD48" i="94"/>
  <c r="AM466" i="94"/>
  <c r="AM116" i="94"/>
  <c r="Z3" i="94"/>
  <c r="AK17" i="94"/>
  <c r="AE13" i="94"/>
  <c r="AC9" i="94"/>
  <c r="AI37" i="94"/>
  <c r="AH6" i="94"/>
  <c r="AC48" i="94"/>
  <c r="AA42" i="94"/>
  <c r="AM42" i="94" s="1"/>
  <c r="AA41" i="94"/>
  <c r="AJ17" i="94"/>
  <c r="AD13" i="94"/>
  <c r="AI4" i="94"/>
  <c r="AG6" i="94"/>
  <c r="Z43" i="94"/>
  <c r="AM43" i="94" s="1"/>
  <c r="Z41" i="94"/>
  <c r="Z24" i="94"/>
  <c r="AM24" i="94" s="1"/>
  <c r="AM338" i="94"/>
  <c r="AG5" i="94"/>
  <c r="AG17" i="94"/>
  <c r="AF6" i="94"/>
  <c r="AB7" i="94"/>
  <c r="AB36" i="94"/>
  <c r="AM457" i="94"/>
  <c r="AF17" i="94"/>
  <c r="AM260" i="94"/>
  <c r="AE6" i="94"/>
  <c r="AG9" i="94"/>
  <c r="AK48" i="94"/>
  <c r="AE17" i="94"/>
  <c r="AD10" i="94"/>
  <c r="AC12" i="94"/>
  <c r="AM70" i="94"/>
  <c r="AD6" i="94"/>
  <c r="AJ48" i="94"/>
  <c r="AD17" i="94"/>
  <c r="AF11" i="94"/>
  <c r="AI11" i="94"/>
  <c r="AC6" i="94"/>
  <c r="AF5" i="94"/>
  <c r="AI48" i="94"/>
  <c r="AH4" i="94"/>
  <c r="AC17" i="94"/>
  <c r="AH10" i="94"/>
  <c r="AJ47" i="94"/>
  <c r="AF47" i="94"/>
  <c r="AB6" i="94"/>
  <c r="AH48" i="94"/>
  <c r="AM348" i="94"/>
  <c r="AB17" i="94"/>
  <c r="AB47" i="94"/>
  <c r="AE14" i="94"/>
  <c r="AA6" i="94"/>
  <c r="AI5" i="94"/>
  <c r="AB37" i="94"/>
  <c r="AF4" i="94"/>
  <c r="AD14" i="94"/>
  <c r="AM298" i="94"/>
  <c r="Z6" i="94"/>
  <c r="AM39" i="94"/>
  <c r="AK22" i="94"/>
  <c r="AB9" i="94"/>
  <c r="AM306" i="94"/>
  <c r="AH40" i="94"/>
  <c r="AF14" i="94"/>
  <c r="AG11" i="94"/>
  <c r="AI12" i="94"/>
  <c r="AI47" i="94"/>
  <c r="AK5" i="94"/>
  <c r="AK9" i="94"/>
  <c r="AM208" i="94"/>
  <c r="AM94" i="94"/>
  <c r="AM177" i="94"/>
  <c r="AA4" i="94"/>
  <c r="AK47" i="94"/>
  <c r="AD4" i="94"/>
  <c r="AJ12" i="94"/>
  <c r="AM304" i="94"/>
  <c r="AK11" i="94"/>
  <c r="AK4" i="94"/>
  <c r="AM198" i="94"/>
  <c r="AH12" i="94"/>
  <c r="AM113" i="94"/>
  <c r="AH47" i="94"/>
  <c r="AM176" i="94"/>
  <c r="Z7" i="94"/>
  <c r="AA14" i="94"/>
  <c r="AM126" i="94"/>
  <c r="AM291" i="94"/>
  <c r="Z47" i="94"/>
  <c r="AM438" i="94"/>
  <c r="AM290" i="94"/>
  <c r="AK14" i="94"/>
  <c r="AG14" i="94"/>
  <c r="AB11" i="94"/>
  <c r="AB4" i="94"/>
  <c r="AM315" i="94"/>
  <c r="AJ18" i="94"/>
  <c r="AH14" i="94"/>
  <c r="AF21" i="94"/>
  <c r="AG7" i="94"/>
  <c r="AJ20" i="94"/>
  <c r="AA36" i="94"/>
  <c r="AA7" i="94"/>
  <c r="AM271" i="94"/>
  <c r="AA49" i="94"/>
  <c r="AE10" i="94"/>
  <c r="AA9" i="94"/>
  <c r="AM103" i="94"/>
  <c r="AF7" i="94"/>
  <c r="AI20" i="94"/>
  <c r="AE9" i="94"/>
  <c r="AE7" i="94"/>
  <c r="AM476" i="94"/>
  <c r="AM181" i="94"/>
  <c r="AC11" i="94"/>
  <c r="AB26" i="94"/>
  <c r="AH37" i="94"/>
  <c r="AD7" i="94"/>
  <c r="AI49" i="94"/>
  <c r="AG13" i="94"/>
  <c r="AF36" i="94"/>
  <c r="AG37" i="94"/>
  <c r="AD5" i="94"/>
  <c r="AD47" i="94"/>
  <c r="AM435" i="94"/>
  <c r="AM276" i="94"/>
  <c r="AH49" i="94"/>
  <c r="AC13" i="94"/>
  <c r="AH5" i="94"/>
  <c r="AK10" i="94"/>
  <c r="AA12" i="94"/>
  <c r="AF37" i="94"/>
  <c r="AM265" i="94"/>
  <c r="AM318" i="94"/>
  <c r="Z49" i="94"/>
  <c r="AB13" i="94"/>
  <c r="AK21" i="94"/>
  <c r="AA37" i="94"/>
  <c r="AB14" i="94"/>
  <c r="AM374" i="94"/>
  <c r="AG49" i="94"/>
  <c r="AJ4" i="94"/>
  <c r="AA13" i="94"/>
  <c r="AE37" i="94"/>
  <c r="AM483" i="94"/>
  <c r="AK12" i="94"/>
  <c r="AJ14" i="94"/>
  <c r="AC14" i="94"/>
  <c r="AD37" i="94"/>
  <c r="AM91" i="94"/>
  <c r="AC7" i="94"/>
  <c r="AC36" i="94"/>
  <c r="AE49" i="94"/>
  <c r="AJ9" i="94"/>
  <c r="AH19" i="94"/>
  <c r="AK13" i="94"/>
  <c r="AM66" i="94"/>
  <c r="AI14" i="94"/>
  <c r="AC37" i="94"/>
  <c r="AB48" i="94"/>
  <c r="AF240" i="94"/>
  <c r="AD240" i="94"/>
  <c r="AG240" i="94"/>
  <c r="AA240" i="94"/>
  <c r="AF487" i="94"/>
  <c r="AC487" i="94"/>
  <c r="AE487" i="94"/>
  <c r="AJ240" i="94"/>
  <c r="AC327" i="94"/>
  <c r="AD327" i="94"/>
  <c r="AI327" i="94"/>
  <c r="AJ327" i="94"/>
  <c r="AM349" i="94"/>
  <c r="AD440" i="94"/>
  <c r="AC408" i="94"/>
  <c r="AA440" i="94"/>
  <c r="AK365" i="94"/>
  <c r="AI134" i="94"/>
  <c r="AM343" i="94"/>
  <c r="AF323" i="94"/>
  <c r="AG321" i="94"/>
  <c r="AD361" i="94"/>
  <c r="AH361" i="94"/>
  <c r="AA361" i="94"/>
  <c r="AF361" i="94"/>
  <c r="AK361" i="94"/>
  <c r="AE361" i="94"/>
  <c r="AI361" i="94"/>
  <c r="AJ361" i="94"/>
  <c r="Z361" i="94"/>
  <c r="AB361" i="94"/>
  <c r="AC361" i="94"/>
  <c r="AG361" i="94"/>
  <c r="AD334" i="94"/>
  <c r="AF268" i="94"/>
  <c r="AC314" i="94"/>
  <c r="AM380" i="94"/>
  <c r="AM205" i="94"/>
  <c r="AI88" i="94"/>
  <c r="AI168" i="94"/>
  <c r="AI224" i="94"/>
  <c r="AC235" i="94"/>
  <c r="AI235" i="94"/>
  <c r="AH79" i="94"/>
  <c r="AK179" i="94"/>
  <c r="AI167" i="94"/>
  <c r="AD123" i="94"/>
  <c r="AM54" i="94"/>
  <c r="AM172" i="94"/>
  <c r="AB138" i="94"/>
  <c r="AM128" i="94"/>
  <c r="AJ487" i="94"/>
  <c r="AM434" i="94"/>
  <c r="Z311" i="94"/>
  <c r="AA311" i="94"/>
  <c r="AE311" i="94"/>
  <c r="AB311" i="94"/>
  <c r="AD311" i="94"/>
  <c r="AG311" i="94"/>
  <c r="AH311" i="94"/>
  <c r="AI311" i="94"/>
  <c r="AK311" i="94"/>
  <c r="AF311" i="94"/>
  <c r="AM486" i="94"/>
  <c r="AH382" i="94"/>
  <c r="AE382" i="94"/>
  <c r="AC382" i="94"/>
  <c r="AG382" i="94"/>
  <c r="Z382" i="94"/>
  <c r="AA382" i="94"/>
  <c r="AB421" i="94"/>
  <c r="AK362" i="94"/>
  <c r="AE362" i="94"/>
  <c r="AB408" i="94"/>
  <c r="Z388" i="94"/>
  <c r="AD388" i="94"/>
  <c r="AE388" i="94"/>
  <c r="AG388" i="94"/>
  <c r="AH388" i="94"/>
  <c r="AI388" i="94"/>
  <c r="AJ388" i="94"/>
  <c r="AK388" i="94"/>
  <c r="Z440" i="94"/>
  <c r="AF365" i="94"/>
  <c r="AA322" i="94"/>
  <c r="Z134" i="94"/>
  <c r="AA344" i="94"/>
  <c r="AF344" i="94"/>
  <c r="AG344" i="94"/>
  <c r="AH344" i="94"/>
  <c r="AI344" i="94"/>
  <c r="Z344" i="94"/>
  <c r="AB344" i="94"/>
  <c r="AJ344" i="94"/>
  <c r="AK344" i="94"/>
  <c r="AC344" i="94"/>
  <c r="AK323" i="94"/>
  <c r="Z475" i="94"/>
  <c r="AE321" i="94"/>
  <c r="AB189" i="94"/>
  <c r="Z389" i="94"/>
  <c r="AG354" i="94"/>
  <c r="AC334" i="94"/>
  <c r="AA296" i="94"/>
  <c r="AJ213" i="94"/>
  <c r="AJ249" i="94"/>
  <c r="AK383" i="94"/>
  <c r="AA268" i="94"/>
  <c r="AI314" i="94"/>
  <c r="AM96" i="94"/>
  <c r="AM85" i="94"/>
  <c r="AI328" i="94"/>
  <c r="AH88" i="94"/>
  <c r="Z190" i="94"/>
  <c r="AK122" i="94"/>
  <c r="AH168" i="94"/>
  <c r="AH224" i="94"/>
  <c r="AK125" i="94"/>
  <c r="AC127" i="94"/>
  <c r="AJ179" i="94"/>
  <c r="AA167" i="94"/>
  <c r="AB286" i="94"/>
  <c r="AI286" i="94"/>
  <c r="AK286" i="94"/>
  <c r="AA286" i="94"/>
  <c r="AH286" i="94"/>
  <c r="AH141" i="94"/>
  <c r="AH335" i="94"/>
  <c r="AG59" i="94"/>
  <c r="AK190" i="94"/>
  <c r="AE138" i="94"/>
  <c r="AJ107" i="94"/>
  <c r="AH440" i="94"/>
  <c r="AJ301" i="94"/>
  <c r="AC442" i="94"/>
  <c r="AA327" i="94"/>
  <c r="Z336" i="94"/>
  <c r="AG429" i="94"/>
  <c r="AC429" i="94"/>
  <c r="AH429" i="94"/>
  <c r="AK429" i="94"/>
  <c r="Z429" i="94"/>
  <c r="AB429" i="94"/>
  <c r="AA429" i="94"/>
  <c r="AD429" i="94"/>
  <c r="AE429" i="94"/>
  <c r="AF429" i="94"/>
  <c r="AJ429" i="94"/>
  <c r="AI429" i="94"/>
  <c r="AA408" i="94"/>
  <c r="AK440" i="94"/>
  <c r="AC365" i="94"/>
  <c r="AJ134" i="94"/>
  <c r="AF297" i="94"/>
  <c r="AD297" i="94"/>
  <c r="AE297" i="94"/>
  <c r="AC297" i="94"/>
  <c r="AK297" i="94"/>
  <c r="Z354" i="94"/>
  <c r="AJ323" i="94"/>
  <c r="AK475" i="94"/>
  <c r="AD321" i="94"/>
  <c r="AF189" i="94"/>
  <c r="AF354" i="94"/>
  <c r="Z334" i="94"/>
  <c r="AB213" i="94"/>
  <c r="AD249" i="94"/>
  <c r="AA383" i="94"/>
  <c r="AA339" i="94"/>
  <c r="Z268" i="94"/>
  <c r="AE314" i="94"/>
  <c r="AM247" i="94"/>
  <c r="AG328" i="94"/>
  <c r="AF148" i="94"/>
  <c r="AA148" i="94"/>
  <c r="AD148" i="94"/>
  <c r="AE148" i="94"/>
  <c r="AD88" i="94"/>
  <c r="AJ122" i="94"/>
  <c r="AF168" i="94"/>
  <c r="AF224" i="94"/>
  <c r="AJ127" i="94"/>
  <c r="AG173" i="94"/>
  <c r="AI179" i="94"/>
  <c r="AH167" i="94"/>
  <c r="AG161" i="94"/>
  <c r="Z138" i="94"/>
  <c r="AA107" i="94"/>
  <c r="AI301" i="94"/>
  <c r="AH484" i="94"/>
  <c r="AH442" i="94"/>
  <c r="AG257" i="94"/>
  <c r="AB484" i="94"/>
  <c r="AF336" i="94"/>
  <c r="AC423" i="94"/>
  <c r="AM292" i="94"/>
  <c r="Z408" i="94"/>
  <c r="AI440" i="94"/>
  <c r="AA365" i="94"/>
  <c r="AK257" i="94"/>
  <c r="AG134" i="94"/>
  <c r="AI323" i="94"/>
  <c r="AJ475" i="94"/>
  <c r="AB321" i="94"/>
  <c r="AD189" i="94"/>
  <c r="AA354" i="94"/>
  <c r="AG334" i="94"/>
  <c r="AA346" i="94"/>
  <c r="AC217" i="94"/>
  <c r="AJ383" i="94"/>
  <c r="AK339" i="94"/>
  <c r="AI268" i="94"/>
  <c r="AB314" i="94"/>
  <c r="AM180" i="94"/>
  <c r="AD328" i="94"/>
  <c r="AA125" i="94"/>
  <c r="AB88" i="94"/>
  <c r="AM222" i="94"/>
  <c r="AI122" i="94"/>
  <c r="AD45" i="94"/>
  <c r="AE79" i="94"/>
  <c r="AC168" i="94"/>
  <c r="Z224" i="94"/>
  <c r="AH233" i="94"/>
  <c r="AI233" i="94"/>
  <c r="Z233" i="94"/>
  <c r="AA233" i="94"/>
  <c r="AB233" i="94"/>
  <c r="AC233" i="94"/>
  <c r="AE233" i="94"/>
  <c r="AJ233" i="94"/>
  <c r="AK233" i="94"/>
  <c r="AD233" i="94"/>
  <c r="AF233" i="94"/>
  <c r="AG233" i="94"/>
  <c r="AI127" i="94"/>
  <c r="AE173" i="94"/>
  <c r="AH179" i="94"/>
  <c r="AB167" i="94"/>
  <c r="AK188" i="94"/>
  <c r="AK123" i="94"/>
  <c r="AI197" i="94"/>
  <c r="AH123" i="94"/>
  <c r="AF82" i="94"/>
  <c r="Z199" i="94"/>
  <c r="AE161" i="94"/>
  <c r="AG138" i="94"/>
  <c r="AH107" i="94"/>
  <c r="AI115" i="94"/>
  <c r="AI487" i="94"/>
  <c r="AE301" i="94"/>
  <c r="AC492" i="94"/>
  <c r="AB409" i="94"/>
  <c r="AG455" i="94"/>
  <c r="AA455" i="94"/>
  <c r="AB455" i="94"/>
  <c r="AC455" i="94"/>
  <c r="AF455" i="94"/>
  <c r="AH455" i="94"/>
  <c r="AI455" i="94"/>
  <c r="AJ455" i="94"/>
  <c r="AK455" i="94"/>
  <c r="AD455" i="94"/>
  <c r="AM391" i="94"/>
  <c r="AC484" i="94"/>
  <c r="AF392" i="94"/>
  <c r="AB392" i="94"/>
  <c r="AI416" i="94"/>
  <c r="AI443" i="94"/>
  <c r="AK285" i="94"/>
  <c r="AG336" i="94"/>
  <c r="AA423" i="94"/>
  <c r="AK408" i="94"/>
  <c r="AF440" i="94"/>
  <c r="Z365" i="94"/>
  <c r="AI257" i="94"/>
  <c r="AF134" i="94"/>
  <c r="AK289" i="94"/>
  <c r="AG323" i="94"/>
  <c r="AD475" i="94"/>
  <c r="AE263" i="94"/>
  <c r="AC189" i="94"/>
  <c r="AG347" i="94"/>
  <c r="AK354" i="94"/>
  <c r="AE334" i="94"/>
  <c r="AB383" i="94"/>
  <c r="AI339" i="94"/>
  <c r="AG268" i="94"/>
  <c r="Z314" i="94"/>
  <c r="Z367" i="94"/>
  <c r="AI79" i="94"/>
  <c r="AB328" i="94"/>
  <c r="AB125" i="94"/>
  <c r="AA277" i="94"/>
  <c r="AB277" i="94"/>
  <c r="AD277" i="94"/>
  <c r="AG277" i="94"/>
  <c r="AJ277" i="94"/>
  <c r="AE277" i="94"/>
  <c r="AF277" i="94"/>
  <c r="AI277" i="94"/>
  <c r="Z277" i="94"/>
  <c r="AH277" i="94"/>
  <c r="AA88" i="94"/>
  <c r="AM178" i="94"/>
  <c r="AH122" i="94"/>
  <c r="AM26" i="94"/>
  <c r="AA168" i="94"/>
  <c r="AK224" i="94"/>
  <c r="AG127" i="94"/>
  <c r="AB99" i="94"/>
  <c r="AM120" i="94"/>
  <c r="AF179" i="94"/>
  <c r="Z167" i="94"/>
  <c r="AG141" i="94"/>
  <c r="AG77" i="94"/>
  <c r="AB141" i="94"/>
  <c r="AM186" i="94"/>
  <c r="AB161" i="94"/>
  <c r="AD138" i="94"/>
  <c r="AE107" i="94"/>
  <c r="AD29" i="94"/>
  <c r="Z492" i="94"/>
  <c r="AJ461" i="94"/>
  <c r="AM473" i="94"/>
  <c r="AE392" i="94"/>
  <c r="AG416" i="94"/>
  <c r="AA409" i="94"/>
  <c r="AI285" i="94"/>
  <c r="AC336" i="94"/>
  <c r="Z423" i="94"/>
  <c r="AC295" i="94"/>
  <c r="AI408" i="94"/>
  <c r="AE440" i="94"/>
  <c r="AH257" i="94"/>
  <c r="AH365" i="94"/>
  <c r="AM225" i="94"/>
  <c r="AH134" i="94"/>
  <c r="AJ289" i="94"/>
  <c r="AE323" i="94"/>
  <c r="AA189" i="94"/>
  <c r="AM302" i="94"/>
  <c r="AF390" i="94"/>
  <c r="AI354" i="94"/>
  <c r="AJ346" i="94"/>
  <c r="AF213" i="94"/>
  <c r="AC213" i="94"/>
  <c r="AD213" i="94"/>
  <c r="AE213" i="94"/>
  <c r="AG213" i="94"/>
  <c r="AH213" i="94"/>
  <c r="AK213" i="94"/>
  <c r="AA213" i="94"/>
  <c r="AH217" i="94"/>
  <c r="AD383" i="94"/>
  <c r="AM325" i="94"/>
  <c r="AH339" i="94"/>
  <c r="AE268" i="94"/>
  <c r="AG314" i="94"/>
  <c r="AA328" i="94"/>
  <c r="AH115" i="94"/>
  <c r="AE212" i="94"/>
  <c r="Z88" i="94"/>
  <c r="AG122" i="94"/>
  <c r="Z19" i="94"/>
  <c r="AB168" i="94"/>
  <c r="AM64" i="94"/>
  <c r="AJ224" i="94"/>
  <c r="AF127" i="94"/>
  <c r="Z173" i="94"/>
  <c r="AF173" i="94"/>
  <c r="AH173" i="94"/>
  <c r="AI173" i="94"/>
  <c r="AK173" i="94"/>
  <c r="AA173" i="94"/>
  <c r="AD173" i="94"/>
  <c r="AJ173" i="94"/>
  <c r="AM104" i="94"/>
  <c r="AC179" i="94"/>
  <c r="Z123" i="94"/>
  <c r="AM200" i="94"/>
  <c r="AE167" i="94"/>
  <c r="AD127" i="94"/>
  <c r="AH190" i="94"/>
  <c r="AH161" i="94"/>
  <c r="AC138" i="94"/>
  <c r="AD107" i="94"/>
  <c r="AD492" i="94"/>
  <c r="AJ379" i="94"/>
  <c r="Z443" i="94"/>
  <c r="AE416" i="94"/>
  <c r="AK489" i="94"/>
  <c r="AE468" i="94"/>
  <c r="AH261" i="94"/>
  <c r="Z261" i="94"/>
  <c r="AC261" i="94"/>
  <c r="AE261" i="94"/>
  <c r="AF261" i="94"/>
  <c r="AI261" i="94"/>
  <c r="AD261" i="94"/>
  <c r="AG261" i="94"/>
  <c r="AJ261" i="94"/>
  <c r="AA261" i="94"/>
  <c r="AB261" i="94"/>
  <c r="AF413" i="94"/>
  <c r="AB285" i="94"/>
  <c r="AB423" i="94"/>
  <c r="AI295" i="94"/>
  <c r="AF408" i="94"/>
  <c r="AM358" i="94"/>
  <c r="AG365" i="94"/>
  <c r="AA134" i="94"/>
  <c r="AH289" i="94"/>
  <c r="Z323" i="94"/>
  <c r="AJ390" i="94"/>
  <c r="AH354" i="94"/>
  <c r="AM242" i="94"/>
  <c r="Z383" i="94"/>
  <c r="Z339" i="94"/>
  <c r="AD268" i="94"/>
  <c r="AF314" i="94"/>
  <c r="AC80" i="94"/>
  <c r="Z79" i="94"/>
  <c r="AK79" i="94"/>
  <c r="AD79" i="94"/>
  <c r="AG79" i="94"/>
  <c r="AA75" i="94"/>
  <c r="AI75" i="94"/>
  <c r="AC75" i="94"/>
  <c r="AH75" i="94"/>
  <c r="AK75" i="94"/>
  <c r="Z75" i="94"/>
  <c r="AF328" i="94"/>
  <c r="AB72" i="94"/>
  <c r="AK88" i="94"/>
  <c r="AF122" i="94"/>
  <c r="AG224" i="94"/>
  <c r="AK111" i="94"/>
  <c r="AA179" i="94"/>
  <c r="AH99" i="94"/>
  <c r="AI99" i="94"/>
  <c r="AJ99" i="94"/>
  <c r="AK99" i="94"/>
  <c r="AE99" i="94"/>
  <c r="Z99" i="94"/>
  <c r="AA99" i="94"/>
  <c r="AD99" i="94"/>
  <c r="AF123" i="94"/>
  <c r="AG125" i="94"/>
  <c r="AM86" i="94"/>
  <c r="Z231" i="94"/>
  <c r="AM44" i="94"/>
  <c r="AE239" i="94"/>
  <c r="AC161" i="94"/>
  <c r="AA138" i="94"/>
  <c r="AB107" i="94"/>
  <c r="AM355" i="94"/>
  <c r="AB406" i="94"/>
  <c r="AA301" i="94"/>
  <c r="AD301" i="94"/>
  <c r="AG301" i="94"/>
  <c r="AB301" i="94"/>
  <c r="AH301" i="94"/>
  <c r="Z301" i="94"/>
  <c r="AI461" i="94"/>
  <c r="AB440" i="94"/>
  <c r="AB416" i="94"/>
  <c r="AI489" i="94"/>
  <c r="AE413" i="94"/>
  <c r="AH423" i="94"/>
  <c r="AH295" i="94"/>
  <c r="AF295" i="94"/>
  <c r="AE408" i="94"/>
  <c r="AD253" i="94"/>
  <c r="AI253" i="94"/>
  <c r="AJ253" i="94"/>
  <c r="AK253" i="94"/>
  <c r="AC253" i="94"/>
  <c r="AA253" i="94"/>
  <c r="AB253" i="94"/>
  <c r="AG253" i="94"/>
  <c r="AM375" i="94"/>
  <c r="AF289" i="94"/>
  <c r="AD323" i="94"/>
  <c r="AM329" i="94"/>
  <c r="AD458" i="94"/>
  <c r="AI390" i="94"/>
  <c r="AB354" i="94"/>
  <c r="AC383" i="94"/>
  <c r="AJ339" i="94"/>
  <c r="AC268" i="94"/>
  <c r="AC240" i="94"/>
  <c r="AK115" i="94"/>
  <c r="AC115" i="94"/>
  <c r="AB115" i="94"/>
  <c r="AG115" i="94"/>
  <c r="AA115" i="94"/>
  <c r="AJ88" i="94"/>
  <c r="AF45" i="94"/>
  <c r="AE224" i="94"/>
  <c r="AM157" i="94"/>
  <c r="AI111" i="94"/>
  <c r="Z179" i="94"/>
  <c r="AM160" i="94"/>
  <c r="AJ123" i="94"/>
  <c r="AC197" i="94"/>
  <c r="AK161" i="94"/>
  <c r="AI138" i="94"/>
  <c r="AI107" i="94"/>
  <c r="AJ350" i="94"/>
  <c r="AK350" i="94"/>
  <c r="AG489" i="94"/>
  <c r="AC413" i="94"/>
  <c r="AF285" i="94"/>
  <c r="AA285" i="94"/>
  <c r="AG423" i="94"/>
  <c r="AA289" i="94"/>
  <c r="AD263" i="94"/>
  <c r="AF263" i="94"/>
  <c r="AJ164" i="94"/>
  <c r="AK164" i="94"/>
  <c r="Z164" i="94"/>
  <c r="AC164" i="94"/>
  <c r="AA164" i="94"/>
  <c r="AM316" i="94"/>
  <c r="AB268" i="94"/>
  <c r="AD224" i="94"/>
  <c r="AH111" i="94"/>
  <c r="AG179" i="94"/>
  <c r="AJ204" i="94"/>
  <c r="AE197" i="94"/>
  <c r="AG107" i="94"/>
  <c r="AD212" i="94"/>
  <c r="AI414" i="94"/>
  <c r="AE493" i="94"/>
  <c r="AA487" i="94"/>
  <c r="AC311" i="94"/>
  <c r="AH495" i="94"/>
  <c r="AM469" i="94"/>
  <c r="AE461" i="94"/>
  <c r="AM465" i="94"/>
  <c r="AB400" i="94"/>
  <c r="AK449" i="94"/>
  <c r="AD392" i="94"/>
  <c r="AM445" i="94"/>
  <c r="Z416" i="94"/>
  <c r="AJ489" i="94"/>
  <c r="AB430" i="94"/>
  <c r="AM430" i="94" s="1"/>
  <c r="AK468" i="94"/>
  <c r="AJ413" i="94"/>
  <c r="AE336" i="94"/>
  <c r="AH336" i="94"/>
  <c r="AK336" i="94"/>
  <c r="AI336" i="94"/>
  <c r="AB336" i="94"/>
  <c r="AD336" i="94"/>
  <c r="AF335" i="94"/>
  <c r="AE423" i="94"/>
  <c r="AF253" i="94"/>
  <c r="AB295" i="94"/>
  <c r="AE257" i="94"/>
  <c r="AM216" i="94"/>
  <c r="Z289" i="94"/>
  <c r="Z217" i="94"/>
  <c r="AD354" i="94"/>
  <c r="AB217" i="94"/>
  <c r="AK287" i="94"/>
  <c r="AA458" i="94"/>
  <c r="AK263" i="94"/>
  <c r="AE390" i="94"/>
  <c r="AF342" i="94"/>
  <c r="AD285" i="94"/>
  <c r="AJ171" i="94"/>
  <c r="AE171" i="94"/>
  <c r="AA171" i="94"/>
  <c r="AB171" i="94"/>
  <c r="Z171" i="94"/>
  <c r="AC171" i="94"/>
  <c r="AG171" i="94"/>
  <c r="AH171" i="94"/>
  <c r="AF171" i="94"/>
  <c r="AK171" i="94"/>
  <c r="AD171" i="94"/>
  <c r="AA170" i="94"/>
  <c r="AG170" i="94"/>
  <c r="AI170" i="94"/>
  <c r="AC170" i="94"/>
  <c r="AB170" i="94"/>
  <c r="AE383" i="94"/>
  <c r="AI383" i="94"/>
  <c r="AH383" i="94"/>
  <c r="AJ285" i="94"/>
  <c r="AF339" i="94"/>
  <c r="AJ268" i="94"/>
  <c r="AF191" i="94"/>
  <c r="AK191" i="94"/>
  <c r="Z248" i="94"/>
  <c r="AD25" i="94"/>
  <c r="AF40" i="94"/>
  <c r="AD19" i="94"/>
  <c r="AK199" i="94"/>
  <c r="AD211" i="94"/>
  <c r="AF76" i="94"/>
  <c r="Z76" i="94"/>
  <c r="AA76" i="94"/>
  <c r="AC76" i="94"/>
  <c r="AH76" i="94"/>
  <c r="AJ76" i="94"/>
  <c r="AK76" i="94"/>
  <c r="AE76" i="94"/>
  <c r="AB76" i="94"/>
  <c r="AB25" i="94"/>
  <c r="AE122" i="94"/>
  <c r="AC224" i="94"/>
  <c r="AI300" i="94"/>
  <c r="Z125" i="94"/>
  <c r="AG111" i="94"/>
  <c r="AE179" i="94"/>
  <c r="AM165" i="94"/>
  <c r="AI161" i="94"/>
  <c r="AM73" i="94"/>
  <c r="AJ197" i="94"/>
  <c r="AM46" i="94"/>
  <c r="AA161" i="94"/>
  <c r="Z161" i="94"/>
  <c r="AF107" i="94"/>
  <c r="Z117" i="94"/>
  <c r="AF414" i="94"/>
  <c r="AD493" i="94"/>
  <c r="AM385" i="94"/>
  <c r="AB495" i="94"/>
  <c r="Z461" i="94"/>
  <c r="AI397" i="94"/>
  <c r="AH397" i="94"/>
  <c r="AJ397" i="94"/>
  <c r="AK397" i="94"/>
  <c r="Z397" i="94"/>
  <c r="AB397" i="94"/>
  <c r="AE397" i="94"/>
  <c r="AA400" i="94"/>
  <c r="AI449" i="94"/>
  <c r="AK416" i="94"/>
  <c r="AC489" i="94"/>
  <c r="AC398" i="94"/>
  <c r="AG468" i="94"/>
  <c r="AM424" i="94"/>
  <c r="AI413" i="94"/>
  <c r="Z240" i="94"/>
  <c r="AK423" i="94"/>
  <c r="AG251" i="94"/>
  <c r="AA366" i="94"/>
  <c r="AK295" i="94"/>
  <c r="AI269" i="94"/>
  <c r="AM319" i="94"/>
  <c r="AE492" i="94"/>
  <c r="AM184" i="94"/>
  <c r="AI289" i="94"/>
  <c r="AC363" i="94"/>
  <c r="AG363" i="94"/>
  <c r="AK363" i="94"/>
  <c r="AD347" i="94"/>
  <c r="AE287" i="94"/>
  <c r="AI458" i="94"/>
  <c r="AE217" i="94"/>
  <c r="AC390" i="94"/>
  <c r="AJ342" i="94"/>
  <c r="AH376" i="94"/>
  <c r="AM320" i="94"/>
  <c r="AE339" i="94"/>
  <c r="AF75" i="94"/>
  <c r="AF248" i="94"/>
  <c r="AM52" i="94"/>
  <c r="AG19" i="94"/>
  <c r="AI199" i="94"/>
  <c r="AK211" i="94"/>
  <c r="AA16" i="94"/>
  <c r="AB214" i="94"/>
  <c r="AA122" i="94"/>
  <c r="AK18" i="94"/>
  <c r="AK102" i="94"/>
  <c r="AB224" i="94"/>
  <c r="AA151" i="94"/>
  <c r="AC151" i="94"/>
  <c r="AD151" i="94"/>
  <c r="AH151" i="94"/>
  <c r="AI151" i="94"/>
  <c r="AK151" i="94"/>
  <c r="AB151" i="94"/>
  <c r="AE151" i="94"/>
  <c r="Z151" i="94"/>
  <c r="AF151" i="94"/>
  <c r="AG151" i="94"/>
  <c r="AJ151" i="94"/>
  <c r="AG300" i="94"/>
  <c r="AM50" i="94"/>
  <c r="AF111" i="94"/>
  <c r="AD179" i="94"/>
  <c r="AC51" i="94"/>
  <c r="AD74" i="94"/>
  <c r="AD197" i="94"/>
  <c r="AI78" i="94"/>
  <c r="AF197" i="94"/>
  <c r="AB164" i="94"/>
  <c r="AC107" i="94"/>
  <c r="AE125" i="94"/>
  <c r="AC414" i="94"/>
  <c r="AB493" i="94"/>
  <c r="AM493" i="94" s="1"/>
  <c r="AB422" i="94"/>
  <c r="AC422" i="94"/>
  <c r="AA422" i="94"/>
  <c r="AF495" i="94"/>
  <c r="AG432" i="94"/>
  <c r="AM444" i="94"/>
  <c r="Z400" i="94"/>
  <c r="AH449" i="94"/>
  <c r="AF376" i="94"/>
  <c r="AJ416" i="94"/>
  <c r="AH489" i="94"/>
  <c r="AG327" i="94"/>
  <c r="AJ468" i="94"/>
  <c r="AG413" i="94"/>
  <c r="AJ423" i="94"/>
  <c r="AF251" i="94"/>
  <c r="Z384" i="94"/>
  <c r="AG384" i="94"/>
  <c r="AJ384" i="94"/>
  <c r="AD384" i="94"/>
  <c r="AE384" i="94"/>
  <c r="AK384" i="94"/>
  <c r="AB384" i="94"/>
  <c r="AC384" i="94"/>
  <c r="AF384" i="94"/>
  <c r="AH384" i="94"/>
  <c r="AI384" i="94"/>
  <c r="AA384" i="94"/>
  <c r="AM202" i="94"/>
  <c r="AM372" i="94"/>
  <c r="AG289" i="94"/>
  <c r="AD257" i="94"/>
  <c r="Z287" i="94"/>
  <c r="AB458" i="94"/>
  <c r="AD390" i="94"/>
  <c r="AG342" i="94"/>
  <c r="AG297" i="94"/>
  <c r="AE246" i="94"/>
  <c r="AD367" i="94"/>
  <c r="AD339" i="94"/>
  <c r="AK192" i="94"/>
  <c r="AD192" i="94"/>
  <c r="AF192" i="94"/>
  <c r="Z192" i="94"/>
  <c r="AC192" i="94"/>
  <c r="AE192" i="94"/>
  <c r="AH192" i="94"/>
  <c r="AI192" i="94"/>
  <c r="AJ192" i="94"/>
  <c r="AA192" i="94"/>
  <c r="AJ183" i="94"/>
  <c r="AA183" i="94"/>
  <c r="AG183" i="94"/>
  <c r="AE183" i="94"/>
  <c r="AK183" i="94"/>
  <c r="AH183" i="94"/>
  <c r="Z183" i="94"/>
  <c r="AB183" i="94"/>
  <c r="AD183" i="94"/>
  <c r="AC183" i="94"/>
  <c r="AF183" i="94"/>
  <c r="AI183" i="94"/>
  <c r="AJ170" i="94"/>
  <c r="AK305" i="94"/>
  <c r="Z362" i="94"/>
  <c r="AD80" i="94"/>
  <c r="AE248" i="94"/>
  <c r="AI19" i="94"/>
  <c r="AE19" i="94"/>
  <c r="AK19" i="94"/>
  <c r="AF19" i="94"/>
  <c r="AA259" i="94"/>
  <c r="AE259" i="94"/>
  <c r="AI211" i="94"/>
  <c r="Z16" i="94"/>
  <c r="AF226" i="94"/>
  <c r="AJ19" i="94"/>
  <c r="AH270" i="94"/>
  <c r="AI18" i="94"/>
  <c r="AD102" i="94"/>
  <c r="AI90" i="94"/>
  <c r="AM152" i="94"/>
  <c r="AE300" i="94"/>
  <c r="AI29" i="94"/>
  <c r="AB29" i="94"/>
  <c r="AD111" i="94"/>
  <c r="AG227" i="94"/>
  <c r="AI227" i="94"/>
  <c r="AH227" i="94"/>
  <c r="AD227" i="94"/>
  <c r="AC227" i="94"/>
  <c r="AE227" i="94"/>
  <c r="AA227" i="94"/>
  <c r="AK227" i="94"/>
  <c r="AJ227" i="94"/>
  <c r="Z227" i="94"/>
  <c r="AB227" i="94"/>
  <c r="AF227" i="94"/>
  <c r="AE92" i="94"/>
  <c r="AJ78" i="94"/>
  <c r="AH197" i="94"/>
  <c r="AI164" i="94"/>
  <c r="Z107" i="94"/>
  <c r="AH29" i="94"/>
  <c r="AK414" i="94"/>
  <c r="AD382" i="94"/>
  <c r="AC488" i="94"/>
  <c r="AM427" i="94"/>
  <c r="AM474" i="94"/>
  <c r="AM451" i="94"/>
  <c r="AC461" i="94"/>
  <c r="AG409" i="94"/>
  <c r="AH472" i="94"/>
  <c r="AK400" i="94"/>
  <c r="AF449" i="94"/>
  <c r="AB443" i="94"/>
  <c r="AE327" i="94"/>
  <c r="AH416" i="94"/>
  <c r="AF489" i="94"/>
  <c r="AJ471" i="94"/>
  <c r="AE398" i="94"/>
  <c r="AH398" i="94"/>
  <c r="AD398" i="94"/>
  <c r="AF398" i="94"/>
  <c r="AB398" i="94"/>
  <c r="AH468" i="94"/>
  <c r="AM378" i="94"/>
  <c r="AK296" i="94"/>
  <c r="AD413" i="94"/>
  <c r="AF423" i="94"/>
  <c r="AD251" i="94"/>
  <c r="AD223" i="94"/>
  <c r="Z432" i="94"/>
  <c r="AE289" i="94"/>
  <c r="AB347" i="94"/>
  <c r="Z55" i="94"/>
  <c r="AA55" i="94"/>
  <c r="AB55" i="94"/>
  <c r="AC55" i="94"/>
  <c r="AD55" i="94"/>
  <c r="AE55" i="94"/>
  <c r="AH55" i="94"/>
  <c r="AK55" i="94"/>
  <c r="AF55" i="94"/>
  <c r="AJ55" i="94"/>
  <c r="AD287" i="94"/>
  <c r="AF296" i="94"/>
  <c r="AK226" i="94"/>
  <c r="AB390" i="94"/>
  <c r="AG421" i="94"/>
  <c r="Z342" i="94"/>
  <c r="AK214" i="94"/>
  <c r="AJ246" i="94"/>
  <c r="AC339" i="94"/>
  <c r="AD487" i="94"/>
  <c r="AI472" i="94"/>
  <c r="AJ305" i="94"/>
  <c r="AA129" i="94"/>
  <c r="AC248" i="94"/>
  <c r="AD125" i="94"/>
  <c r="AG199" i="94"/>
  <c r="AG211" i="94"/>
  <c r="AK16" i="94"/>
  <c r="AE235" i="94"/>
  <c r="AB263" i="94"/>
  <c r="AE169" i="94"/>
  <c r="AH18" i="94"/>
  <c r="AK158" i="94"/>
  <c r="AJ102" i="94"/>
  <c r="AF90" i="94"/>
  <c r="AK167" i="94"/>
  <c r="AC300" i="94"/>
  <c r="AM110" i="94"/>
  <c r="AJ111" i="94"/>
  <c r="AA25" i="94"/>
  <c r="AA87" i="94"/>
  <c r="AB87" i="94"/>
  <c r="AI87" i="94"/>
  <c r="AF87" i="94"/>
  <c r="AE87" i="94"/>
  <c r="AG87" i="94"/>
  <c r="Z77" i="94"/>
  <c r="AD89" i="94"/>
  <c r="AJ89" i="94"/>
  <c r="AI89" i="94"/>
  <c r="AB89" i="94"/>
  <c r="AH164" i="94"/>
  <c r="AJ56" i="94"/>
  <c r="AC418" i="94"/>
  <c r="AG418" i="94"/>
  <c r="AJ418" i="94"/>
  <c r="AA418" i="94"/>
  <c r="AB418" i="94"/>
  <c r="AD418" i="94"/>
  <c r="Z418" i="94"/>
  <c r="AH418" i="94"/>
  <c r="AK379" i="94"/>
  <c r="AD414" i="94"/>
  <c r="AH432" i="94"/>
  <c r="AM371" i="94"/>
  <c r="AH492" i="94"/>
  <c r="AF442" i="94"/>
  <c r="AJ488" i="94"/>
  <c r="AM462" i="94"/>
  <c r="AH392" i="94"/>
  <c r="AJ409" i="94"/>
  <c r="AB442" i="94"/>
  <c r="AJ400" i="94"/>
  <c r="AB449" i="94"/>
  <c r="AF471" i="94"/>
  <c r="AF416" i="94"/>
  <c r="AB489" i="94"/>
  <c r="AC421" i="94"/>
  <c r="AC468" i="94"/>
  <c r="AA413" i="94"/>
  <c r="AC251" i="94"/>
  <c r="Z410" i="94"/>
  <c r="AB410" i="94"/>
  <c r="AG410" i="94"/>
  <c r="AH410" i="94"/>
  <c r="AJ410" i="94"/>
  <c r="AA410" i="94"/>
  <c r="AC410" i="94"/>
  <c r="AD410" i="94"/>
  <c r="AE410" i="94"/>
  <c r="AF410" i="94"/>
  <c r="AI410" i="94"/>
  <c r="AK410" i="94"/>
  <c r="Z297" i="94"/>
  <c r="AM284" i="94"/>
  <c r="AI335" i="94"/>
  <c r="AD289" i="94"/>
  <c r="AE274" i="94"/>
  <c r="AG81" i="94"/>
  <c r="AC287" i="94"/>
  <c r="AF458" i="94"/>
  <c r="AA390" i="94"/>
  <c r="AC323" i="94"/>
  <c r="AD246" i="94"/>
  <c r="AF419" i="94"/>
  <c r="AH305" i="94"/>
  <c r="AB191" i="94"/>
  <c r="AJ300" i="94"/>
  <c r="AA248" i="94"/>
  <c r="AF199" i="94"/>
  <c r="AI72" i="94"/>
  <c r="AJ211" i="94"/>
  <c r="AJ16" i="94"/>
  <c r="Z170" i="94"/>
  <c r="AM145" i="94"/>
  <c r="AF18" i="94"/>
  <c r="AI158" i="94"/>
  <c r="AI102" i="94"/>
  <c r="AE90" i="94"/>
  <c r="AD204" i="94"/>
  <c r="AB300" i="94"/>
  <c r="AE111" i="94"/>
  <c r="AJ38" i="94"/>
  <c r="AK139" i="94"/>
  <c r="AB121" i="94"/>
  <c r="AM61" i="94"/>
  <c r="AM215" i="94"/>
  <c r="AG164" i="94"/>
  <c r="AJ72" i="94"/>
  <c r="AA414" i="94"/>
  <c r="AB492" i="94"/>
  <c r="AK409" i="94"/>
  <c r="AM409" i="94" s="1"/>
  <c r="AD456" i="94"/>
  <c r="Z392" i="94"/>
  <c r="AH400" i="94"/>
  <c r="AM439" i="94"/>
  <c r="AG449" i="94"/>
  <c r="AJ421" i="94"/>
  <c r="AD416" i="94"/>
  <c r="AA489" i="94"/>
  <c r="AH327" i="94"/>
  <c r="AF468" i="94"/>
  <c r="AB413" i="94"/>
  <c r="Z251" i="94"/>
  <c r="AF239" i="94"/>
  <c r="AA223" i="94"/>
  <c r="AB223" i="94"/>
  <c r="AG223" i="94"/>
  <c r="Z223" i="94"/>
  <c r="AE223" i="94"/>
  <c r="AC223" i="94"/>
  <c r="AF223" i="94"/>
  <c r="AH223" i="94"/>
  <c r="AJ223" i="94"/>
  <c r="AI223" i="94"/>
  <c r="AE269" i="94"/>
  <c r="AH263" i="94"/>
  <c r="AE354" i="94"/>
  <c r="AC289" i="94"/>
  <c r="AA287" i="94"/>
  <c r="Z458" i="94"/>
  <c r="Z390" i="94"/>
  <c r="AI342" i="94"/>
  <c r="AB246" i="94"/>
  <c r="AM245" i="94"/>
  <c r="AM396" i="94"/>
  <c r="AM272" i="94"/>
  <c r="Z379" i="94"/>
  <c r="AK419" i="94"/>
  <c r="AF305" i="94"/>
  <c r="AD191" i="94"/>
  <c r="AC199" i="94"/>
  <c r="AI16" i="94"/>
  <c r="AB231" i="94"/>
  <c r="AH253" i="94"/>
  <c r="AJ167" i="94"/>
  <c r="AE18" i="94"/>
  <c r="AM101" i="94"/>
  <c r="AH158" i="94"/>
  <c r="AG102" i="94"/>
  <c r="AK90" i="94"/>
  <c r="Z300" i="94"/>
  <c r="AJ150" i="94"/>
  <c r="AC111" i="94"/>
  <c r="AD51" i="94"/>
  <c r="AH139" i="94"/>
  <c r="AD121" i="94"/>
  <c r="Z197" i="94"/>
  <c r="AF164" i="94"/>
  <c r="AF31" i="94"/>
  <c r="AH31" i="94"/>
  <c r="AG31" i="94"/>
  <c r="AJ199" i="94"/>
  <c r="V20" i="87"/>
  <c r="F20" i="87" s="1"/>
  <c r="V11" i="87"/>
  <c r="F11" i="87" s="1"/>
  <c r="Z414" i="94"/>
  <c r="AE488" i="94"/>
  <c r="AB461" i="94"/>
  <c r="AF461" i="94"/>
  <c r="AK456" i="94"/>
  <c r="Z447" i="94"/>
  <c r="AE471" i="94"/>
  <c r="Z489" i="94"/>
  <c r="AB468" i="94"/>
  <c r="AB273" i="94"/>
  <c r="AI273" i="94"/>
  <c r="AJ273" i="94"/>
  <c r="AE273" i="94"/>
  <c r="AK273" i="94"/>
  <c r="AF273" i="94"/>
  <c r="AG273" i="94"/>
  <c r="AA273" i="94"/>
  <c r="AC273" i="94"/>
  <c r="AD273" i="94"/>
  <c r="AH273" i="94"/>
  <c r="Z413" i="94"/>
  <c r="AD423" i="94"/>
  <c r="AK251" i="94"/>
  <c r="AG295" i="94"/>
  <c r="AB257" i="94"/>
  <c r="AB283" i="94"/>
  <c r="AG283" i="94"/>
  <c r="AH283" i="94"/>
  <c r="AK283" i="94"/>
  <c r="AD283" i="94"/>
  <c r="AE283" i="94"/>
  <c r="AC283" i="94"/>
  <c r="Z283" i="94"/>
  <c r="AA283" i="94"/>
  <c r="AJ283" i="94"/>
  <c r="AF257" i="94"/>
  <c r="AD344" i="94"/>
  <c r="AF217" i="94"/>
  <c r="AE342" i="94"/>
  <c r="AH458" i="94"/>
  <c r="AK390" i="94"/>
  <c r="AE218" i="94"/>
  <c r="AB218" i="94"/>
  <c r="AG218" i="94"/>
  <c r="AA218" i="94"/>
  <c r="AK218" i="94"/>
  <c r="AH218" i="94"/>
  <c r="AI218" i="94"/>
  <c r="Z218" i="94"/>
  <c r="AC218" i="94"/>
  <c r="AJ218" i="94"/>
  <c r="AA246" i="94"/>
  <c r="AC296" i="94"/>
  <c r="AM262" i="94"/>
  <c r="AH419" i="94"/>
  <c r="AA305" i="94"/>
  <c r="AE141" i="94"/>
  <c r="AM105" i="94"/>
  <c r="AH16" i="94"/>
  <c r="AA231" i="94"/>
  <c r="AA257" i="94"/>
  <c r="AF51" i="94"/>
  <c r="AM137" i="94"/>
  <c r="AC18" i="94"/>
  <c r="AC269" i="94"/>
  <c r="AG158" i="94"/>
  <c r="AJ90" i="94"/>
  <c r="AJ125" i="94"/>
  <c r="AH300" i="94"/>
  <c r="AI347" i="94"/>
  <c r="AI150" i="94"/>
  <c r="AB111" i="94"/>
  <c r="AM4" i="94"/>
  <c r="AM95" i="94"/>
  <c r="AM156" i="94"/>
  <c r="AE139" i="94"/>
  <c r="AD164" i="94"/>
  <c r="AM143" i="94"/>
  <c r="AK82" i="94"/>
  <c r="AF80" i="94"/>
  <c r="AF418" i="94"/>
  <c r="AJ414" i="94"/>
  <c r="AK492" i="94"/>
  <c r="AJ447" i="94"/>
  <c r="AF421" i="94"/>
  <c r="AE489" i="94"/>
  <c r="AM431" i="94"/>
  <c r="AI468" i="94"/>
  <c r="AK413" i="94"/>
  <c r="AJ251" i="94"/>
  <c r="Z285" i="94"/>
  <c r="AB81" i="94"/>
  <c r="AC81" i="94"/>
  <c r="AE81" i="94"/>
  <c r="AA81" i="94"/>
  <c r="AF81" i="94"/>
  <c r="AD81" i="94"/>
  <c r="AK81" i="94"/>
  <c r="AH81" i="94"/>
  <c r="AI81" i="94"/>
  <c r="AJ81" i="94"/>
  <c r="AG458" i="94"/>
  <c r="AC239" i="94"/>
  <c r="AB239" i="94"/>
  <c r="AG239" i="94"/>
  <c r="AH239" i="94"/>
  <c r="AI239" i="94"/>
  <c r="AM254" i="94"/>
  <c r="AK246" i="94"/>
  <c r="AG241" i="94"/>
  <c r="AH241" i="94"/>
  <c r="AK241" i="94"/>
  <c r="AJ241" i="94"/>
  <c r="AC241" i="94"/>
  <c r="Z241" i="94"/>
  <c r="AA241" i="94"/>
  <c r="AF241" i="94"/>
  <c r="AI241" i="94"/>
  <c r="AB241" i="94"/>
  <c r="AJ296" i="94"/>
  <c r="AE419" i="94"/>
  <c r="Z305" i="94"/>
  <c r="AE191" i="94"/>
  <c r="AG191" i="94"/>
  <c r="AJ191" i="94"/>
  <c r="Z191" i="94"/>
  <c r="AA191" i="94"/>
  <c r="AC191" i="94"/>
  <c r="AM131" i="94"/>
  <c r="AK45" i="94"/>
  <c r="AC45" i="94"/>
  <c r="AH45" i="94"/>
  <c r="AG45" i="94"/>
  <c r="AB45" i="94"/>
  <c r="AM147" i="94"/>
  <c r="AF158" i="94"/>
  <c r="AF102" i="94"/>
  <c r="AG90" i="94"/>
  <c r="AE270" i="94"/>
  <c r="AA111" i="94"/>
  <c r="AI3" i="94"/>
  <c r="AM144" i="94"/>
  <c r="AM27" i="94"/>
  <c r="AM30" i="94"/>
  <c r="AG89" i="94"/>
  <c r="Z45" i="94"/>
  <c r="AH414" i="94"/>
  <c r="AK447" i="94"/>
  <c r="AA421" i="94"/>
  <c r="AH379" i="94"/>
  <c r="AA468" i="94"/>
  <c r="AK240" i="94"/>
  <c r="AH346" i="94"/>
  <c r="AI251" i="94"/>
  <c r="AF456" i="94"/>
  <c r="AK458" i="94"/>
  <c r="AD342" i="94"/>
  <c r="AK342" i="94"/>
  <c r="AB342" i="94"/>
  <c r="AK278" i="94"/>
  <c r="AI246" i="94"/>
  <c r="AH341" i="94"/>
  <c r="Z263" i="94"/>
  <c r="AB419" i="94"/>
  <c r="AI305" i="94"/>
  <c r="AI25" i="94"/>
  <c r="AC25" i="94"/>
  <c r="Z25" i="94"/>
  <c r="AM203" i="94"/>
  <c r="AF16" i="94"/>
  <c r="AD219" i="94"/>
  <c r="AB51" i="94"/>
  <c r="AG51" i="94"/>
  <c r="AD169" i="94"/>
  <c r="AF133" i="94"/>
  <c r="AG18" i="94"/>
  <c r="AC167" i="94"/>
  <c r="AE158" i="94"/>
  <c r="AE102" i="94"/>
  <c r="AD90" i="94"/>
  <c r="AM65" i="94"/>
  <c r="AF300" i="94"/>
  <c r="AG150" i="94"/>
  <c r="AI139" i="94"/>
  <c r="AM149" i="94"/>
  <c r="AG197" i="94"/>
  <c r="AK148" i="94"/>
  <c r="Z82" i="94"/>
  <c r="AH3" i="94"/>
  <c r="AI76" i="94"/>
  <c r="AC257" i="94"/>
  <c r="Z257" i="94"/>
  <c r="AG414" i="94"/>
  <c r="AM411" i="94"/>
  <c r="AK461" i="94"/>
  <c r="AM377" i="94"/>
  <c r="AH447" i="94"/>
  <c r="AF379" i="94"/>
  <c r="Z406" i="94"/>
  <c r="AD406" i="94"/>
  <c r="AE406" i="94"/>
  <c r="AI406" i="94"/>
  <c r="AJ406" i="94"/>
  <c r="AH406" i="94"/>
  <c r="AK406" i="94"/>
  <c r="AG332" i="94"/>
  <c r="AE295" i="94"/>
  <c r="AH251" i="94"/>
  <c r="AM230" i="94"/>
  <c r="AJ274" i="94"/>
  <c r="AC193" i="94"/>
  <c r="AD193" i="94"/>
  <c r="AF193" i="94"/>
  <c r="AH193" i="94"/>
  <c r="Z193" i="94"/>
  <c r="AB193" i="94"/>
  <c r="AI193" i="94"/>
  <c r="AA193" i="94"/>
  <c r="AE193" i="94"/>
  <c r="AJ193" i="94"/>
  <c r="AG193" i="94"/>
  <c r="AK193" i="94"/>
  <c r="AJ458" i="94"/>
  <c r="AJ278" i="94"/>
  <c r="AH246" i="94"/>
  <c r="AH367" i="94"/>
  <c r="AC419" i="94"/>
  <c r="AG305" i="94"/>
  <c r="AE16" i="94"/>
  <c r="AB163" i="94"/>
  <c r="AD167" i="94"/>
  <c r="Z212" i="94"/>
  <c r="AC133" i="94"/>
  <c r="AD18" i="94"/>
  <c r="AB158" i="94"/>
  <c r="AB102" i="94"/>
  <c r="AB90" i="94"/>
  <c r="AM166" i="94"/>
  <c r="AF150" i="94"/>
  <c r="AC59" i="94"/>
  <c r="Z59" i="94"/>
  <c r="AI59" i="94"/>
  <c r="AH59" i="94"/>
  <c r="AJ59" i="94"/>
  <c r="AK59" i="94"/>
  <c r="AD59" i="94"/>
  <c r="AB59" i="94"/>
  <c r="AH82" i="94"/>
  <c r="AM22" i="94"/>
  <c r="AE164" i="94"/>
  <c r="AM250" i="94"/>
  <c r="AG139" i="94"/>
  <c r="AE123" i="94"/>
  <c r="AA3" i="94"/>
  <c r="AI77" i="94"/>
  <c r="AA80" i="94"/>
  <c r="AH51" i="94"/>
  <c r="AM234" i="94"/>
  <c r="AE414" i="94"/>
  <c r="AG442" i="94"/>
  <c r="AF447" i="94"/>
  <c r="AK332" i="94"/>
  <c r="AE251" i="94"/>
  <c r="AI365" i="94"/>
  <c r="AM331" i="94"/>
  <c r="AA471" i="94"/>
  <c r="AI274" i="94"/>
  <c r="AM279" i="94"/>
  <c r="Z442" i="94"/>
  <c r="AH214" i="94"/>
  <c r="AJ214" i="94"/>
  <c r="Z214" i="94"/>
  <c r="AD214" i="94"/>
  <c r="AE214" i="94"/>
  <c r="AG214" i="94"/>
  <c r="AI214" i="94"/>
  <c r="AE347" i="94"/>
  <c r="AI350" i="94"/>
  <c r="AH278" i="94"/>
  <c r="AG246" i="94"/>
  <c r="AC496" i="94"/>
  <c r="AE367" i="94"/>
  <c r="AA419" i="94"/>
  <c r="AE305" i="94"/>
  <c r="AM53" i="94"/>
  <c r="AM303" i="94"/>
  <c r="AF274" i="94"/>
  <c r="AD16" i="94"/>
  <c r="AE231" i="94"/>
  <c r="AC231" i="94"/>
  <c r="AK163" i="94"/>
  <c r="AC212" i="94"/>
  <c r="AB133" i="94"/>
  <c r="AB18" i="94"/>
  <c r="AI125" i="94"/>
  <c r="AJ158" i="94"/>
  <c r="AA102" i="94"/>
  <c r="AH90" i="94"/>
  <c r="AE150" i="94"/>
  <c r="Z51" i="94"/>
  <c r="AA82" i="94"/>
  <c r="AK127" i="94"/>
  <c r="AF139" i="94"/>
  <c r="AD141" i="94"/>
  <c r="AC77" i="94"/>
  <c r="AH67" i="94"/>
  <c r="AI67" i="94"/>
  <c r="Z67" i="94"/>
  <c r="AJ67" i="94"/>
  <c r="AK67" i="94"/>
  <c r="AA67" i="94"/>
  <c r="AB67" i="94"/>
  <c r="AE67" i="94"/>
  <c r="AF67" i="94"/>
  <c r="AC67" i="94"/>
  <c r="AD67" i="94"/>
  <c r="AG67" i="94"/>
  <c r="AH92" i="94"/>
  <c r="AM108" i="94"/>
  <c r="AE78" i="94"/>
  <c r="AI270" i="94"/>
  <c r="Z78" i="94"/>
  <c r="AD364" i="94"/>
  <c r="AC392" i="94"/>
  <c r="AM293" i="94"/>
  <c r="AB487" i="94"/>
  <c r="AE442" i="94"/>
  <c r="AG447" i="94"/>
  <c r="AD379" i="94"/>
  <c r="AJ332" i="94"/>
  <c r="AM252" i="94"/>
  <c r="AB251" i="94"/>
  <c r="AM324" i="94"/>
  <c r="AJ263" i="94"/>
  <c r="AG350" i="94"/>
  <c r="AG278" i="94"/>
  <c r="AF246" i="94"/>
  <c r="AG496" i="94"/>
  <c r="AK341" i="94"/>
  <c r="AF367" i="94"/>
  <c r="Z419" i="94"/>
  <c r="AD305" i="94"/>
  <c r="AJ312" i="94"/>
  <c r="AC16" i="94"/>
  <c r="AJ163" i="94"/>
  <c r="AK212" i="94"/>
  <c r="AJ133" i="94"/>
  <c r="AA18" i="94"/>
  <c r="AG169" i="94"/>
  <c r="AD158" i="94"/>
  <c r="AH102" i="94"/>
  <c r="AC90" i="94"/>
  <c r="AA45" i="94"/>
  <c r="AC150" i="94"/>
  <c r="AI82" i="94"/>
  <c r="AB139" i="94"/>
  <c r="AB127" i="94"/>
  <c r="AK231" i="94"/>
  <c r="AF77" i="94"/>
  <c r="AE190" i="94"/>
  <c r="AG270" i="94"/>
  <c r="AC173" i="94"/>
  <c r="AH77" i="94"/>
  <c r="AM481" i="94"/>
  <c r="AA406" i="94"/>
  <c r="AA392" i="94"/>
  <c r="AE447" i="94"/>
  <c r="AH332" i="94"/>
  <c r="AM405" i="94"/>
  <c r="AM352" i="94"/>
  <c r="AK327" i="94"/>
  <c r="AA226" i="94"/>
  <c r="AC226" i="94"/>
  <c r="AB226" i="94"/>
  <c r="AE226" i="94"/>
  <c r="AH226" i="94"/>
  <c r="AG226" i="94"/>
  <c r="AC263" i="94"/>
  <c r="AC214" i="94"/>
  <c r="AC403" i="94"/>
  <c r="AJ403" i="94"/>
  <c r="AB403" i="94"/>
  <c r="AA403" i="94"/>
  <c r="AE403" i="94"/>
  <c r="AD403" i="94"/>
  <c r="AH403" i="94"/>
  <c r="AG403" i="94"/>
  <c r="AI403" i="94"/>
  <c r="AH350" i="94"/>
  <c r="AE278" i="94"/>
  <c r="AC246" i="94"/>
  <c r="AH285" i="94"/>
  <c r="AD496" i="94"/>
  <c r="AC341" i="94"/>
  <c r="Z351" i="94"/>
  <c r="AD351" i="94"/>
  <c r="AA351" i="94"/>
  <c r="AB351" i="94"/>
  <c r="AI351" i="94"/>
  <c r="AK351" i="94"/>
  <c r="AJ419" i="94"/>
  <c r="AC305" i="94"/>
  <c r="AJ129" i="94"/>
  <c r="AF129" i="94"/>
  <c r="AC129" i="94"/>
  <c r="AG129" i="94"/>
  <c r="AH129" i="94"/>
  <c r="AE129" i="94"/>
  <c r="AK129" i="94"/>
  <c r="AI312" i="94"/>
  <c r="AF161" i="94"/>
  <c r="AI163" i="94"/>
  <c r="AJ212" i="94"/>
  <c r="AI133" i="94"/>
  <c r="AA158" i="94"/>
  <c r="AA90" i="94"/>
  <c r="AK150" i="94"/>
  <c r="AB219" i="94"/>
  <c r="AM23" i="94"/>
  <c r="AA77" i="94"/>
  <c r="AD270" i="94"/>
  <c r="AI191" i="94"/>
  <c r="AE25" i="94"/>
  <c r="Z487" i="94"/>
  <c r="AM441" i="94"/>
  <c r="AH443" i="94"/>
  <c r="AJ443" i="94"/>
  <c r="AF364" i="94"/>
  <c r="AC364" i="94"/>
  <c r="AG364" i="94"/>
  <c r="AI364" i="94"/>
  <c r="AJ364" i="94"/>
  <c r="AK364" i="94"/>
  <c r="AA364" i="94"/>
  <c r="AB364" i="94"/>
  <c r="AI392" i="94"/>
  <c r="AG487" i="94"/>
  <c r="AB382" i="94"/>
  <c r="AC447" i="94"/>
  <c r="AC379" i="94"/>
  <c r="AI332" i="94"/>
  <c r="AF334" i="94"/>
  <c r="AJ334" i="94"/>
  <c r="AI334" i="94"/>
  <c r="AK334" i="94"/>
  <c r="AH240" i="94"/>
  <c r="AF322" i="94"/>
  <c r="AM357" i="94"/>
  <c r="AI263" i="94"/>
  <c r="Z226" i="94"/>
  <c r="AB323" i="94"/>
  <c r="AK389" i="94"/>
  <c r="AE350" i="94"/>
  <c r="AF382" i="94"/>
  <c r="AB278" i="94"/>
  <c r="AI419" i="94"/>
  <c r="AA323" i="94"/>
  <c r="AH312" i="94"/>
  <c r="AJ341" i="94"/>
  <c r="AG163" i="94"/>
  <c r="AJ161" i="94"/>
  <c r="AJ25" i="94"/>
  <c r="Z115" i="94"/>
  <c r="AH212" i="94"/>
  <c r="AH133" i="94"/>
  <c r="Z158" i="94"/>
  <c r="AD77" i="94"/>
  <c r="AI169" i="94"/>
  <c r="AM275" i="94"/>
  <c r="AD150" i="94"/>
  <c r="AC112" i="94"/>
  <c r="AH112" i="94"/>
  <c r="AC219" i="94"/>
  <c r="AJ141" i="94"/>
  <c r="AM100" i="94"/>
  <c r="Z139" i="94"/>
  <c r="AJ336" i="94"/>
  <c r="AM98" i="94"/>
  <c r="AG123" i="94"/>
  <c r="AA270" i="94"/>
  <c r="AA79" i="94"/>
  <c r="V19" i="87"/>
  <c r="F19" i="87" s="1"/>
  <c r="V18" i="87"/>
  <c r="F18" i="87" s="1"/>
  <c r="V9" i="87"/>
  <c r="F9" i="87" s="1"/>
  <c r="Z484" i="94"/>
  <c r="AK421" i="94"/>
  <c r="AI456" i="94"/>
  <c r="AM479" i="94"/>
  <c r="AE344" i="94"/>
  <c r="AA447" i="94"/>
  <c r="AK442" i="94"/>
  <c r="AF362" i="94"/>
  <c r="AF332" i="94"/>
  <c r="AJ395" i="94"/>
  <c r="AJ347" i="94"/>
  <c r="AC175" i="94"/>
  <c r="AB341" i="94"/>
  <c r="AD322" i="94"/>
  <c r="AF366" i="94"/>
  <c r="AI187" i="94"/>
  <c r="AG187" i="94"/>
  <c r="AH187" i="94"/>
  <c r="AJ187" i="94"/>
  <c r="AD187" i="94"/>
  <c r="AF187" i="94"/>
  <c r="AE187" i="94"/>
  <c r="AK187" i="94"/>
  <c r="Z187" i="94"/>
  <c r="AA342" i="94"/>
  <c r="AI389" i="94"/>
  <c r="AF373" i="94"/>
  <c r="AM426" i="94"/>
  <c r="AD350" i="94"/>
  <c r="AA367" i="94"/>
  <c r="AI278" i="94"/>
  <c r="AE249" i="94"/>
  <c r="AK496" i="94"/>
  <c r="AD333" i="94"/>
  <c r="AI296" i="94"/>
  <c r="AG419" i="94"/>
  <c r="AK72" i="94"/>
  <c r="Z72" i="94"/>
  <c r="AG3" i="94"/>
  <c r="AJ174" i="94"/>
  <c r="AG312" i="94"/>
  <c r="AA163" i="94"/>
  <c r="AM33" i="94"/>
  <c r="AB79" i="94"/>
  <c r="AA212" i="94"/>
  <c r="AE133" i="94"/>
  <c r="AM206" i="94"/>
  <c r="AI212" i="94"/>
  <c r="AF117" i="94"/>
  <c r="AM146" i="94"/>
  <c r="AB150" i="94"/>
  <c r="AA219" i="94"/>
  <c r="AH127" i="94"/>
  <c r="Z141" i="94"/>
  <c r="AD92" i="94"/>
  <c r="AA92" i="94"/>
  <c r="AG92" i="94"/>
  <c r="AF92" i="94"/>
  <c r="Z92" i="94"/>
  <c r="AG82" i="94"/>
  <c r="AK270" i="94"/>
  <c r="AC99" i="94"/>
  <c r="AG74" i="94"/>
  <c r="T30" i="87"/>
  <c r="D30" i="87" s="1"/>
  <c r="AH487" i="94"/>
  <c r="AM448" i="94"/>
  <c r="AM453" i="94"/>
  <c r="AI447" i="94"/>
  <c r="AK392" i="94"/>
  <c r="AE379" i="94"/>
  <c r="AD332" i="94"/>
  <c r="Z346" i="94"/>
  <c r="AI346" i="94"/>
  <c r="AK347" i="94"/>
  <c r="AM313" i="94"/>
  <c r="AK322" i="94"/>
  <c r="AA321" i="94"/>
  <c r="AC350" i="94"/>
  <c r="AF278" i="94"/>
  <c r="AA249" i="94"/>
  <c r="AI496" i="94"/>
  <c r="AM162" i="94"/>
  <c r="AE312" i="94"/>
  <c r="AH163" i="94"/>
  <c r="AD133" i="94"/>
  <c r="AE80" i="94"/>
  <c r="AH204" i="94"/>
  <c r="Z220" i="94"/>
  <c r="AA220" i="94"/>
  <c r="AJ220" i="94"/>
  <c r="AD220" i="94"/>
  <c r="AI220" i="94"/>
  <c r="AK220" i="94"/>
  <c r="AB220" i="94"/>
  <c r="AG220" i="94"/>
  <c r="AH220" i="94"/>
  <c r="AC220" i="94"/>
  <c r="AE220" i="94"/>
  <c r="AF220" i="94"/>
  <c r="AA150" i="94"/>
  <c r="AM136" i="94"/>
  <c r="AE219" i="94"/>
  <c r="AB197" i="94"/>
  <c r="AC62" i="94"/>
  <c r="AD62" i="94"/>
  <c r="AB62" i="94"/>
  <c r="AF62" i="94"/>
  <c r="AG62" i="94"/>
  <c r="AH62" i="94"/>
  <c r="AI62" i="94"/>
  <c r="AE62" i="94"/>
  <c r="AJ62" i="94"/>
  <c r="Z62" i="94"/>
  <c r="AA62" i="94"/>
  <c r="AK62" i="94"/>
  <c r="AD190" i="94"/>
  <c r="AF270" i="94"/>
  <c r="AC19" i="94"/>
  <c r="AA59" i="94"/>
  <c r="V5" i="87"/>
  <c r="F5" i="87" s="1"/>
  <c r="Z471" i="94"/>
  <c r="AM477" i="94"/>
  <c r="AE495" i="94"/>
  <c r="AJ449" i="94"/>
  <c r="AD447" i="94"/>
  <c r="AJ442" i="94"/>
  <c r="AM494" i="94"/>
  <c r="AA362" i="94"/>
  <c r="AC332" i="94"/>
  <c r="AC395" i="94"/>
  <c r="AH347" i="94"/>
  <c r="AJ239" i="94"/>
  <c r="AI175" i="94"/>
  <c r="AD341" i="94"/>
  <c r="AH207" i="94"/>
  <c r="AA207" i="94"/>
  <c r="AB207" i="94"/>
  <c r="AC207" i="94"/>
  <c r="AJ207" i="94"/>
  <c r="AI322" i="94"/>
  <c r="AE366" i="94"/>
  <c r="AE475" i="94"/>
  <c r="AK321" i="94"/>
  <c r="AH389" i="94"/>
  <c r="AA373" i="94"/>
  <c r="AB350" i="94"/>
  <c r="AM330" i="94"/>
  <c r="AD278" i="94"/>
  <c r="AC249" i="94"/>
  <c r="AH496" i="94"/>
  <c r="AG333" i="94"/>
  <c r="AJ387" i="94"/>
  <c r="AK387" i="94"/>
  <c r="AB387" i="94"/>
  <c r="AE387" i="94"/>
  <c r="Z387" i="94"/>
  <c r="AD387" i="94"/>
  <c r="AF387" i="94"/>
  <c r="AG387" i="94"/>
  <c r="AA387" i="94"/>
  <c r="AC387" i="94"/>
  <c r="AH387" i="94"/>
  <c r="AI387" i="94"/>
  <c r="AE3" i="94"/>
  <c r="AH174" i="94"/>
  <c r="AI80" i="94"/>
  <c r="AD312" i="94"/>
  <c r="AF163" i="94"/>
  <c r="AF212" i="94"/>
  <c r="AA133" i="94"/>
  <c r="AM140" i="94"/>
  <c r="AB80" i="94"/>
  <c r="AF79" i="94"/>
  <c r="AC204" i="94"/>
  <c r="AJ51" i="94"/>
  <c r="AJ235" i="94"/>
  <c r="AI204" i="94"/>
  <c r="AD82" i="94"/>
  <c r="Z219" i="94"/>
  <c r="AB123" i="94"/>
  <c r="AA72" i="94"/>
  <c r="AC270" i="94"/>
  <c r="AD75" i="94"/>
  <c r="AI141" i="94"/>
  <c r="U30" i="87"/>
  <c r="E30" i="87" s="1"/>
  <c r="AK487" i="94"/>
  <c r="AA376" i="94"/>
  <c r="AE376" i="94"/>
  <c r="AJ376" i="94"/>
  <c r="AK376" i="94"/>
  <c r="AD376" i="94"/>
  <c r="AI488" i="94"/>
  <c r="AM485" i="94"/>
  <c r="AM450" i="94"/>
  <c r="AH461" i="94"/>
  <c r="AA461" i="94"/>
  <c r="Z376" i="94"/>
  <c r="AI345" i="94"/>
  <c r="AA345" i="94"/>
  <c r="AB345" i="94"/>
  <c r="AC345" i="94"/>
  <c r="AE345" i="94"/>
  <c r="AF345" i="94"/>
  <c r="AD345" i="94"/>
  <c r="AG345" i="94"/>
  <c r="Z345" i="94"/>
  <c r="AK345" i="94"/>
  <c r="AH345" i="94"/>
  <c r="AJ362" i="94"/>
  <c r="AC367" i="94"/>
  <c r="AA332" i="94"/>
  <c r="Z395" i="94"/>
  <c r="Z201" i="94"/>
  <c r="AC201" i="94"/>
  <c r="AE201" i="94"/>
  <c r="AH201" i="94"/>
  <c r="AK201" i="94"/>
  <c r="AF201" i="94"/>
  <c r="AI201" i="94"/>
  <c r="AA201" i="94"/>
  <c r="AB201" i="94"/>
  <c r="AD201" i="94"/>
  <c r="AG201" i="94"/>
  <c r="AJ201" i="94"/>
  <c r="AH175" i="94"/>
  <c r="Z341" i="94"/>
  <c r="AH322" i="94"/>
  <c r="AI366" i="94"/>
  <c r="AI217" i="94"/>
  <c r="AJ321" i="94"/>
  <c r="AH328" i="94"/>
  <c r="Z236" i="94"/>
  <c r="AM236" i="94" s="1"/>
  <c r="AG389" i="94"/>
  <c r="AG373" i="94"/>
  <c r="AI386" i="94"/>
  <c r="AA350" i="94"/>
  <c r="AA278" i="94"/>
  <c r="AB249" i="94"/>
  <c r="AM282" i="94"/>
  <c r="AI333" i="94"/>
  <c r="AJ311" i="94"/>
  <c r="AG346" i="94"/>
  <c r="AF25" i="94"/>
  <c r="AD3" i="94"/>
  <c r="AF174" i="94"/>
  <c r="AC312" i="94"/>
  <c r="AM196" i="94"/>
  <c r="AE163" i="94"/>
  <c r="AM153" i="94"/>
  <c r="AM119" i="94"/>
  <c r="Z133" i="94"/>
  <c r="AD168" i="94"/>
  <c r="AK80" i="94"/>
  <c r="AM237" i="94"/>
  <c r="AE45" i="94"/>
  <c r="AG235" i="94"/>
  <c r="AM97" i="94"/>
  <c r="AK219" i="94"/>
  <c r="AJ3" i="94"/>
  <c r="AA123" i="94"/>
  <c r="AJ80" i="94"/>
  <c r="Z270" i="94"/>
  <c r="AI121" i="94"/>
  <c r="AJ328" i="94"/>
  <c r="AM286" i="94"/>
  <c r="S30" i="87"/>
  <c r="C30" i="87" s="1"/>
  <c r="AG379" i="94"/>
  <c r="AB488" i="94"/>
  <c r="AJ382" i="94"/>
  <c r="AG406" i="94"/>
  <c r="AM370" i="94"/>
  <c r="AF492" i="94"/>
  <c r="AM402" i="94"/>
  <c r="AI379" i="94"/>
  <c r="AC471" i="94"/>
  <c r="Z327" i="94"/>
  <c r="AM327" i="94" s="1"/>
  <c r="AD443" i="94"/>
  <c r="AG443" i="94"/>
  <c r="AH362" i="94"/>
  <c r="AK367" i="94"/>
  <c r="AE332" i="94"/>
  <c r="AM210" i="94"/>
  <c r="AK395" i="94"/>
  <c r="AC347" i="94"/>
  <c r="AJ365" i="94"/>
  <c r="AG322" i="94"/>
  <c r="AC366" i="94"/>
  <c r="AK134" i="94"/>
  <c r="AC274" i="94"/>
  <c r="AI475" i="94"/>
  <c r="AH321" i="94"/>
  <c r="AJ189" i="94"/>
  <c r="AM258" i="94"/>
  <c r="AF389" i="94"/>
  <c r="AF386" i="94"/>
  <c r="Z350" i="94"/>
  <c r="AC278" i="94"/>
  <c r="Z249" i="94"/>
  <c r="AE496" i="94"/>
  <c r="AM255" i="94"/>
  <c r="AM356" i="94"/>
  <c r="AE346" i="94"/>
  <c r="AC72" i="94"/>
  <c r="AG80" i="94"/>
  <c r="AC3" i="94"/>
  <c r="AC174" i="94"/>
  <c r="AH72" i="94"/>
  <c r="AJ169" i="94"/>
  <c r="AA312" i="94"/>
  <c r="AG204" i="94"/>
  <c r="AM69" i="94"/>
  <c r="AJ115" i="94"/>
  <c r="AD163" i="94"/>
  <c r="AF115" i="94"/>
  <c r="AK133" i="94"/>
  <c r="AM21" i="94"/>
  <c r="Z168" i="94"/>
  <c r="AH80" i="94"/>
  <c r="AH125" i="94"/>
  <c r="AB235" i="94"/>
  <c r="AI219" i="94"/>
  <c r="AK3" i="94"/>
  <c r="AK141" i="94"/>
  <c r="AG12" i="94"/>
  <c r="AE12" i="94"/>
  <c r="Z12" i="94"/>
  <c r="AD12" i="94"/>
  <c r="AF12" i="94"/>
  <c r="AM83" i="94"/>
  <c r="AB190" i="94"/>
  <c r="AA127" i="94"/>
  <c r="AB204" i="94"/>
  <c r="AM422" i="94"/>
  <c r="AK418" i="94"/>
  <c r="Z446" i="94"/>
  <c r="AD495" i="94"/>
  <c r="AF381" i="94"/>
  <c r="AA381" i="94"/>
  <c r="AI381" i="94"/>
  <c r="AB381" i="94"/>
  <c r="AJ381" i="94"/>
  <c r="AK381" i="94"/>
  <c r="AC381" i="94"/>
  <c r="AE381" i="94"/>
  <c r="AH381" i="94"/>
  <c r="Z381" i="94"/>
  <c r="AM436" i="94"/>
  <c r="Z421" i="94"/>
  <c r="AI362" i="94"/>
  <c r="AA269" i="94"/>
  <c r="AB269" i="94"/>
  <c r="AH269" i="94"/>
  <c r="AK269" i="94"/>
  <c r="AI367" i="94"/>
  <c r="AB332" i="94"/>
  <c r="AC340" i="94"/>
  <c r="AG340" i="94"/>
  <c r="AB340" i="94"/>
  <c r="AD340" i="94"/>
  <c r="AH340" i="94"/>
  <c r="AJ340" i="94"/>
  <c r="AE340" i="94"/>
  <c r="Z340" i="94"/>
  <c r="AA340" i="94"/>
  <c r="AF340" i="94"/>
  <c r="AI340" i="94"/>
  <c r="AK340" i="94"/>
  <c r="AD226" i="94"/>
  <c r="AI395" i="94"/>
  <c r="AA347" i="94"/>
  <c r="AH274" i="94"/>
  <c r="AJ408" i="94"/>
  <c r="AC388" i="94"/>
  <c r="AD207" i="94"/>
  <c r="AM267" i="94"/>
  <c r="AG274" i="94"/>
  <c r="AE322" i="94"/>
  <c r="AE134" i="94"/>
  <c r="AD274" i="94"/>
  <c r="AH475" i="94"/>
  <c r="AF321" i="94"/>
  <c r="AG189" i="94"/>
  <c r="AE389" i="94"/>
  <c r="AD386" i="94"/>
  <c r="AF350" i="94"/>
  <c r="AK249" i="94"/>
  <c r="AG296" i="94"/>
  <c r="AK346" i="94"/>
  <c r="AB240" i="94"/>
  <c r="AG25" i="94"/>
  <c r="AB3" i="94"/>
  <c r="AA174" i="94"/>
  <c r="AF169" i="94"/>
  <c r="AF312" i="94"/>
  <c r="AA204" i="94"/>
  <c r="AF88" i="94"/>
  <c r="AC163" i="94"/>
  <c r="AA190" i="94"/>
  <c r="AJ168" i="94"/>
  <c r="AH235" i="94"/>
  <c r="AA228" i="94"/>
  <c r="AB228" i="94"/>
  <c r="AC228" i="94"/>
  <c r="AE228" i="94"/>
  <c r="AJ228" i="94"/>
  <c r="AF228" i="94"/>
  <c r="AD228" i="94"/>
  <c r="AG228" i="94"/>
  <c r="AI228" i="94"/>
  <c r="Z228" i="94"/>
  <c r="AH228" i="94"/>
  <c r="AK228" i="94"/>
  <c r="AF383" i="94"/>
  <c r="AH219" i="94"/>
  <c r="AK38" i="94"/>
  <c r="AI231" i="94"/>
  <c r="AH56" i="94"/>
  <c r="AB56" i="94"/>
  <c r="AK138" i="94"/>
  <c r="AB270" i="94"/>
  <c r="AK174" i="94"/>
  <c r="AD129" i="94"/>
  <c r="AE418" i="94"/>
  <c r="AK446" i="94"/>
  <c r="AE443" i="94"/>
  <c r="AM482" i="94"/>
  <c r="AD471" i="94"/>
  <c r="AM317" i="94"/>
  <c r="AB367" i="94"/>
  <c r="AK478" i="94"/>
  <c r="AM478" i="94" s="1"/>
  <c r="AH395" i="94"/>
  <c r="AJ226" i="94"/>
  <c r="AB274" i="94"/>
  <c r="AH408" i="94"/>
  <c r="AF388" i="94"/>
  <c r="AK239" i="94"/>
  <c r="AE240" i="94"/>
  <c r="AI188" i="94"/>
  <c r="AB188" i="94"/>
  <c r="AD188" i="94"/>
  <c r="AG188" i="94"/>
  <c r="AF188" i="94"/>
  <c r="AC188" i="94"/>
  <c r="AE188" i="94"/>
  <c r="AH188" i="94"/>
  <c r="Z188" i="94"/>
  <c r="AJ188" i="94"/>
  <c r="AB365" i="94"/>
  <c r="AB322" i="94"/>
  <c r="AD134" i="94"/>
  <c r="AG475" i="94"/>
  <c r="AC321" i="94"/>
  <c r="AK189" i="94"/>
  <c r="AD389" i="94"/>
  <c r="AC386" i="94"/>
  <c r="AJ217" i="94"/>
  <c r="AI249" i="94"/>
  <c r="AB496" i="94"/>
  <c r="AK333" i="94"/>
  <c r="Z333" i="94"/>
  <c r="AB333" i="94"/>
  <c r="AC333" i="94"/>
  <c r="AF333" i="94"/>
  <c r="AF346" i="94"/>
  <c r="AK40" i="94"/>
  <c r="AC40" i="94"/>
  <c r="AD40" i="94"/>
  <c r="AE40" i="94"/>
  <c r="AI40" i="94"/>
  <c r="AG40" i="94"/>
  <c r="Z40" i="94"/>
  <c r="AA40" i="94"/>
  <c r="AB40" i="94"/>
  <c r="Z174" i="94"/>
  <c r="AB75" i="94"/>
  <c r="AA169" i="94"/>
  <c r="AK312" i="94"/>
  <c r="Z148" i="94"/>
  <c r="AJ219" i="94"/>
  <c r="AI190" i="94"/>
  <c r="AG168" i="94"/>
  <c r="AI45" i="94"/>
  <c r="AA235" i="94"/>
  <c r="AG219" i="94"/>
  <c r="AJ148" i="94"/>
  <c r="AM68" i="94"/>
  <c r="AI297" i="94"/>
  <c r="AJ138" i="94"/>
  <c r="AB169" i="94"/>
  <c r="AD231" i="94"/>
  <c r="AM393" i="94"/>
  <c r="AM359" i="94"/>
  <c r="AE421" i="94"/>
  <c r="AG376" i="94"/>
  <c r="AM437" i="94"/>
  <c r="AG362" i="94"/>
  <c r="AJ367" i="94"/>
  <c r="AF347" i="94"/>
  <c r="AB388" i="94"/>
  <c r="AI240" i="94"/>
  <c r="AM415" i="94"/>
  <c r="Z296" i="94"/>
  <c r="AD381" i="94"/>
  <c r="AM299" i="94"/>
  <c r="AM84" i="94"/>
  <c r="Z169" i="94"/>
  <c r="AI148" i="94"/>
  <c r="AK204" i="94"/>
  <c r="AC79" i="94"/>
  <c r="AK235" i="94"/>
  <c r="AF125" i="94"/>
  <c r="AB296" i="94"/>
  <c r="AM32" i="94"/>
  <c r="AG231" i="94"/>
  <c r="AC148" i="94"/>
  <c r="U28" i="87"/>
  <c r="E28" i="87" s="1"/>
  <c r="S5" i="87"/>
  <c r="C5" i="87" s="1"/>
  <c r="U18" i="87"/>
  <c r="E18" i="87" s="1"/>
  <c r="S28" i="87"/>
  <c r="C28" i="87" s="1"/>
  <c r="S10" i="87"/>
  <c r="C10" i="87" s="1"/>
  <c r="S19" i="87"/>
  <c r="C19" i="87" s="1"/>
  <c r="U5" i="87"/>
  <c r="E5" i="87" s="1"/>
  <c r="V6" i="87"/>
  <c r="F6" i="87" s="1"/>
  <c r="U20" i="87"/>
  <c r="E20" i="87" s="1"/>
  <c r="T5" i="87"/>
  <c r="D5" i="87" s="1"/>
  <c r="T28" i="87"/>
  <c r="D28" i="87" s="1"/>
  <c r="T19" i="87"/>
  <c r="D19" i="87" s="1"/>
  <c r="S38" i="87"/>
  <c r="C38" i="87" s="1"/>
  <c r="V17" i="87"/>
  <c r="F17" i="87" s="1"/>
  <c r="V2" i="94"/>
  <c r="R2" i="94"/>
  <c r="U38" i="87"/>
  <c r="E38" i="87" s="1"/>
  <c r="T27" i="87"/>
  <c r="S27" i="87"/>
  <c r="S18" i="87"/>
  <c r="C18" i="87" s="1"/>
  <c r="S9" i="87"/>
  <c r="C9" i="87" s="1"/>
  <c r="V38" i="87"/>
  <c r="F38" i="87" s="1"/>
  <c r="U16" i="87"/>
  <c r="E16" i="87" s="1"/>
  <c r="V24" i="87"/>
  <c r="F24" i="87" s="1"/>
  <c r="V36" i="87"/>
  <c r="F36" i="87" s="1"/>
  <c r="U8" i="87"/>
  <c r="E8" i="87" s="1"/>
  <c r="T14" i="87"/>
  <c r="D14" i="87" s="1"/>
  <c r="U21" i="87"/>
  <c r="E21" i="87" s="1"/>
  <c r="T20" i="87"/>
  <c r="D20" i="87" s="1"/>
  <c r="T11" i="87"/>
  <c r="D11" i="87" s="1"/>
  <c r="S2" i="94"/>
  <c r="V34" i="87"/>
  <c r="F34" i="87" s="1"/>
  <c r="T23" i="87"/>
  <c r="D23" i="87" s="1"/>
  <c r="S32" i="87"/>
  <c r="C32" i="87" s="1"/>
  <c r="S23" i="87"/>
  <c r="C23" i="87" s="1"/>
  <c r="S14" i="87"/>
  <c r="C14" i="87" s="1"/>
  <c r="V31" i="87"/>
  <c r="F31" i="87" s="1"/>
  <c r="V21" i="87"/>
  <c r="F21" i="87" s="1"/>
  <c r="V12" i="87"/>
  <c r="F12" i="87" s="1"/>
  <c r="T21" i="87"/>
  <c r="D21" i="87" s="1"/>
  <c r="U12" i="87"/>
  <c r="E12" i="87" s="1"/>
  <c r="S31" i="87"/>
  <c r="C31" i="87" s="1"/>
  <c r="S21" i="87"/>
  <c r="C21" i="87" s="1"/>
  <c r="S12" i="87"/>
  <c r="C12" i="87" s="1"/>
  <c r="U31" i="87"/>
  <c r="E31" i="87" s="1"/>
  <c r="T31" i="87"/>
  <c r="D31" i="87" s="1"/>
  <c r="U35" i="87"/>
  <c r="E35" i="87" s="1"/>
  <c r="U25" i="87"/>
  <c r="E25" i="87" s="1"/>
  <c r="T35" i="87"/>
  <c r="D35" i="87" s="1"/>
  <c r="T25" i="87"/>
  <c r="D25" i="87" s="1"/>
  <c r="T16" i="87"/>
  <c r="D16" i="87" s="1"/>
  <c r="U6" i="87"/>
  <c r="E6" i="87" s="1"/>
  <c r="T6" i="87"/>
  <c r="D6" i="87" s="1"/>
  <c r="T32" i="87"/>
  <c r="D32" i="87" s="1"/>
  <c r="U19" i="87"/>
  <c r="E19" i="87" s="1"/>
  <c r="U27" i="87"/>
  <c r="T18" i="87"/>
  <c r="D18" i="87" s="1"/>
  <c r="T9" i="87"/>
  <c r="D9" i="87" s="1"/>
  <c r="V26" i="87"/>
  <c r="F26" i="87" s="1"/>
  <c r="N207" i="92"/>
  <c r="N248" i="92"/>
  <c r="M248" i="92"/>
  <c r="M207" i="92"/>
  <c r="E207" i="92"/>
  <c r="E248" i="92"/>
  <c r="I248" i="92"/>
  <c r="I207" i="92"/>
  <c r="H207" i="92"/>
  <c r="H248" i="92"/>
  <c r="G207" i="92"/>
  <c r="G248" i="92"/>
  <c r="P207" i="92"/>
  <c r="P248" i="92"/>
  <c r="F207" i="92"/>
  <c r="F248" i="92"/>
  <c r="J207" i="92"/>
  <c r="K207" i="92"/>
  <c r="L207" i="92"/>
  <c r="O248" i="92"/>
  <c r="U26" i="87"/>
  <c r="E26" i="87" s="1"/>
  <c r="U17" i="87"/>
  <c r="E17" i="87" s="1"/>
  <c r="U7" i="87"/>
  <c r="E7" i="87" s="1"/>
  <c r="T17" i="87"/>
  <c r="D17" i="87" s="1"/>
  <c r="T8" i="87"/>
  <c r="D8" i="87" s="1"/>
  <c r="S17" i="87"/>
  <c r="C17" i="87" s="1"/>
  <c r="V35" i="87"/>
  <c r="F35" i="87" s="1"/>
  <c r="V16" i="87"/>
  <c r="F16" i="87" s="1"/>
  <c r="T7" i="87"/>
  <c r="D7" i="87" s="1"/>
  <c r="S36" i="87"/>
  <c r="C36" i="87" s="1"/>
  <c r="S26" i="87"/>
  <c r="C26" i="87" s="1"/>
  <c r="S8" i="87"/>
  <c r="C8" i="87" s="1"/>
  <c r="S7" i="87"/>
  <c r="C7" i="87" s="1"/>
  <c r="S35" i="87"/>
  <c r="C35" i="87" s="1"/>
  <c r="T36" i="87"/>
  <c r="D36" i="87" s="1"/>
  <c r="S6" i="87"/>
  <c r="C6" i="87" s="1"/>
  <c r="T26" i="87"/>
  <c r="D26" i="87" s="1"/>
  <c r="S16" i="87"/>
  <c r="C16" i="87" s="1"/>
  <c r="U34" i="87"/>
  <c r="E34" i="87" s="1"/>
  <c r="U24" i="87"/>
  <c r="E24" i="87" s="1"/>
  <c r="U15" i="87"/>
  <c r="E15" i="87" s="1"/>
  <c r="U36" i="87"/>
  <c r="E36" i="87" s="1"/>
  <c r="S25" i="87"/>
  <c r="C25" i="87" s="1"/>
  <c r="T34" i="87"/>
  <c r="D34" i="87" s="1"/>
  <c r="T24" i="87"/>
  <c r="D24" i="87" s="1"/>
  <c r="T15" i="87"/>
  <c r="D15" i="87" s="1"/>
  <c r="S15" i="87"/>
  <c r="C15" i="87" s="1"/>
  <c r="V32" i="87"/>
  <c r="F32" i="87" s="1"/>
  <c r="V23" i="87"/>
  <c r="F23" i="87" s="1"/>
  <c r="V14" i="87"/>
  <c r="F14" i="87" s="1"/>
  <c r="S24" i="87"/>
  <c r="C24" i="87" s="1"/>
  <c r="W2" i="94"/>
  <c r="S34" i="87"/>
  <c r="C34" i="87" s="1"/>
  <c r="T38" i="87"/>
  <c r="D38" i="87" s="1"/>
  <c r="V30" i="87"/>
  <c r="F30" i="87" s="1"/>
  <c r="V27" i="87"/>
  <c r="V25" i="87"/>
  <c r="F25" i="87" s="1"/>
  <c r="T2" i="94"/>
  <c r="AM460" i="94" l="1"/>
  <c r="AM490" i="94"/>
  <c r="AM264" i="94"/>
  <c r="AM155" i="94"/>
  <c r="AM401" i="94"/>
  <c r="AM363" i="94"/>
  <c r="AM14" i="94"/>
  <c r="AM417" i="94"/>
  <c r="AM281" i="94"/>
  <c r="AM470" i="94"/>
  <c r="AM9" i="94"/>
  <c r="AM35" i="94"/>
  <c r="AM56" i="94"/>
  <c r="AM11" i="94"/>
  <c r="AM41" i="94"/>
  <c r="AM13" i="94"/>
  <c r="AM20" i="94"/>
  <c r="AM37" i="94"/>
  <c r="AM7" i="94"/>
  <c r="AM5" i="94"/>
  <c r="AM48" i="94"/>
  <c r="AM6" i="94"/>
  <c r="AM17" i="94"/>
  <c r="AM51" i="94"/>
  <c r="AM150" i="94"/>
  <c r="AM10" i="94"/>
  <c r="AM235" i="94"/>
  <c r="AM456" i="94"/>
  <c r="AM49" i="94"/>
  <c r="AM47" i="94"/>
  <c r="AM472" i="94"/>
  <c r="AM335" i="94"/>
  <c r="AM111" i="94"/>
  <c r="AM74" i="94"/>
  <c r="AM211" i="94"/>
  <c r="AM455" i="94"/>
  <c r="AM102" i="94"/>
  <c r="AM29" i="94"/>
  <c r="AM269" i="94"/>
  <c r="AM354" i="94"/>
  <c r="AM484" i="94"/>
  <c r="AM239" i="94"/>
  <c r="AM449" i="94"/>
  <c r="AM87" i="94"/>
  <c r="AM90" i="94"/>
  <c r="AM78" i="94"/>
  <c r="AM189" i="94"/>
  <c r="AM403" i="94"/>
  <c r="AM36" i="94"/>
  <c r="AM80" i="94"/>
  <c r="AM295" i="94"/>
  <c r="AM312" i="94"/>
  <c r="AM328" i="94"/>
  <c r="AM201" i="94"/>
  <c r="AM3" i="94"/>
  <c r="AM81" i="94"/>
  <c r="AM301" i="94"/>
  <c r="AM322" i="94"/>
  <c r="AM18" i="94"/>
  <c r="AM347" i="94"/>
  <c r="AM332" i="94"/>
  <c r="AM259" i="94"/>
  <c r="AM366" i="94"/>
  <c r="AM495" i="94"/>
  <c r="AM373" i="94"/>
  <c r="AM112" i="94"/>
  <c r="AM31" i="94"/>
  <c r="AM274" i="94"/>
  <c r="AM446" i="94"/>
  <c r="AM121" i="94"/>
  <c r="AM197" i="94"/>
  <c r="AM418" i="94"/>
  <c r="AM193" i="94"/>
  <c r="AM38" i="94"/>
  <c r="AM488" i="94"/>
  <c r="AM278" i="94"/>
  <c r="AM321" i="94"/>
  <c r="AM468" i="94"/>
  <c r="AM122" i="94"/>
  <c r="AM204" i="94"/>
  <c r="AM127" i="94"/>
  <c r="AM496" i="94"/>
  <c r="AM364" i="94"/>
  <c r="AM67" i="94"/>
  <c r="AM413" i="94"/>
  <c r="AM287" i="94"/>
  <c r="AM246" i="94"/>
  <c r="AM163" i="94"/>
  <c r="AM175" i="94"/>
  <c r="AM398" i="94"/>
  <c r="AM207" i="94"/>
  <c r="AM386" i="94"/>
  <c r="AM129" i="94"/>
  <c r="AM12" i="94"/>
  <c r="AM270" i="94"/>
  <c r="AM273" i="94"/>
  <c r="AM89" i="94"/>
  <c r="AM253" i="94"/>
  <c r="AM213" i="94"/>
  <c r="AM75" i="94"/>
  <c r="AM376" i="94"/>
  <c r="AM115" i="94"/>
  <c r="AM240" i="94"/>
  <c r="AM125" i="94"/>
  <c r="AM164" i="94"/>
  <c r="AM173" i="94"/>
  <c r="AM138" i="94"/>
  <c r="AM59" i="94"/>
  <c r="AM361" i="94"/>
  <c r="AM341" i="94"/>
  <c r="AM214" i="94"/>
  <c r="AM241" i="94"/>
  <c r="AM227" i="94"/>
  <c r="AM362" i="94"/>
  <c r="AM365" i="94"/>
  <c r="AM199" i="94"/>
  <c r="AM344" i="94"/>
  <c r="AM45" i="94"/>
  <c r="AM300" i="94"/>
  <c r="AM72" i="94"/>
  <c r="AM351" i="94"/>
  <c r="AM223" i="94"/>
  <c r="AM19" i="94"/>
  <c r="AM442" i="94"/>
  <c r="AM218" i="94"/>
  <c r="AM416" i="94"/>
  <c r="AM261" i="94"/>
  <c r="AM487" i="94"/>
  <c r="AM171" i="94"/>
  <c r="AM88" i="94"/>
  <c r="AM277" i="94"/>
  <c r="AM148" i="94"/>
  <c r="AM168" i="94"/>
  <c r="AM421" i="94"/>
  <c r="AM170" i="94"/>
  <c r="AM410" i="94"/>
  <c r="AM79" i="94"/>
  <c r="AM188" i="94"/>
  <c r="AM423" i="94"/>
  <c r="AM134" i="94"/>
  <c r="AM311" i="94"/>
  <c r="AM169" i="94"/>
  <c r="AM228" i="94"/>
  <c r="AM381" i="94"/>
  <c r="AM133" i="94"/>
  <c r="AM251" i="94"/>
  <c r="AM342" i="94"/>
  <c r="AM174" i="94"/>
  <c r="AM296" i="94"/>
  <c r="AM77" i="94"/>
  <c r="AM183" i="94"/>
  <c r="AM397" i="94"/>
  <c r="AM443" i="94"/>
  <c r="AM40" i="94"/>
  <c r="AM212" i="94"/>
  <c r="AM76" i="94"/>
  <c r="AM231" i="94"/>
  <c r="AM190" i="94"/>
  <c r="AM440" i="94"/>
  <c r="AM471" i="94"/>
  <c r="AM226" i="94"/>
  <c r="AM339" i="94"/>
  <c r="AM346" i="94"/>
  <c r="AM220" i="94"/>
  <c r="AM92" i="94"/>
  <c r="AM406" i="94"/>
  <c r="AM25" i="94"/>
  <c r="AM383" i="94"/>
  <c r="AM387" i="94"/>
  <c r="AM489" i="94"/>
  <c r="AM461" i="94"/>
  <c r="AM429" i="94"/>
  <c r="AM395" i="94"/>
  <c r="AM447" i="94"/>
  <c r="AM219" i="94"/>
  <c r="AM379" i="94"/>
  <c r="AM99" i="94"/>
  <c r="AM323" i="94"/>
  <c r="AM492" i="94"/>
  <c r="AM141" i="94"/>
  <c r="AM187" i="94"/>
  <c r="AM139" i="94"/>
  <c r="AM263" i="94"/>
  <c r="AM384" i="94"/>
  <c r="AM248" i="94"/>
  <c r="AM408" i="94"/>
  <c r="AM392" i="94"/>
  <c r="AM217" i="94"/>
  <c r="AM367" i="94"/>
  <c r="AM268" i="94"/>
  <c r="AM388" i="94"/>
  <c r="AM151" i="94"/>
  <c r="AM117" i="94"/>
  <c r="AM289" i="94"/>
  <c r="AM179" i="94"/>
  <c r="AM314" i="94"/>
  <c r="AM336" i="94"/>
  <c r="AM62" i="94"/>
  <c r="AM257" i="94"/>
  <c r="AM283" i="94"/>
  <c r="AM414" i="94"/>
  <c r="AM123" i="94"/>
  <c r="AM233" i="94"/>
  <c r="AM333" i="94"/>
  <c r="AM345" i="94"/>
  <c r="AM161" i="94"/>
  <c r="AM191" i="94"/>
  <c r="AM390" i="94"/>
  <c r="AM16" i="94"/>
  <c r="AM192" i="94"/>
  <c r="AM458" i="94"/>
  <c r="AM55" i="94"/>
  <c r="AM224" i="94"/>
  <c r="AM334" i="94"/>
  <c r="AM249" i="94"/>
  <c r="AM82" i="94"/>
  <c r="AM389" i="94"/>
  <c r="AM382" i="94"/>
  <c r="AM340" i="94"/>
  <c r="AM285" i="94"/>
  <c r="AM107" i="94"/>
  <c r="AM167" i="94"/>
  <c r="AM350" i="94"/>
  <c r="AM305" i="94"/>
  <c r="AM297" i="94"/>
  <c r="AM432" i="94"/>
  <c r="AM158" i="94"/>
  <c r="AM419" i="94"/>
  <c r="AM400" i="94"/>
  <c r="AM475" i="94"/>
  <c r="Y2" i="94"/>
  <c r="X2" i="94"/>
  <c r="U2" i="94"/>
  <c r="H71" i="92" l="1"/>
  <c r="M71" i="92"/>
  <c r="G85" i="92"/>
  <c r="I165" i="92"/>
  <c r="F85" i="92"/>
  <c r="P65" i="92"/>
  <c r="K190" i="92"/>
  <c r="K80" i="92"/>
  <c r="K78" i="92"/>
  <c r="AF2" i="94"/>
  <c r="AE2" i="94"/>
  <c r="J73" i="92" s="1"/>
  <c r="Z2" i="94"/>
  <c r="AG2" i="94"/>
  <c r="AK2" i="94"/>
  <c r="AB2" i="94"/>
  <c r="AC2" i="94"/>
  <c r="H73" i="92" s="1"/>
  <c r="AJ2" i="94"/>
  <c r="AA2" i="94"/>
  <c r="AD2" i="94"/>
  <c r="AH2" i="94"/>
  <c r="AI2" i="94"/>
  <c r="P85" i="92"/>
  <c r="G80" i="92"/>
  <c r="E67" i="92"/>
  <c r="H85" i="92"/>
  <c r="G100" i="92"/>
  <c r="H190" i="92"/>
  <c r="N183" i="92"/>
  <c r="M176" i="92"/>
  <c r="K164" i="92"/>
  <c r="I121" i="92"/>
  <c r="I155" i="92"/>
  <c r="J176" i="92"/>
  <c r="G154" i="92"/>
  <c r="P124" i="92"/>
  <c r="J168" i="92"/>
  <c r="L191" i="92"/>
  <c r="I172" i="92"/>
  <c r="I156" i="92"/>
  <c r="M179" i="92"/>
  <c r="G150" i="92"/>
  <c r="M200" i="92"/>
  <c r="L178" i="92"/>
  <c r="P181" i="92"/>
  <c r="E171" i="92"/>
  <c r="P123" i="92"/>
  <c r="L177" i="92"/>
  <c r="O164" i="92"/>
  <c r="I194" i="92"/>
  <c r="L195" i="92"/>
  <c r="J174" i="92"/>
  <c r="F113" i="92"/>
  <c r="P193" i="92"/>
  <c r="P188" i="92"/>
  <c r="F195" i="92"/>
  <c r="N191" i="92"/>
  <c r="N187" i="92"/>
  <c r="P153" i="92"/>
  <c r="G199" i="92"/>
  <c r="N149" i="92"/>
  <c r="N117" i="92"/>
  <c r="J193" i="92"/>
  <c r="H158" i="92"/>
  <c r="O175" i="92"/>
  <c r="K171" i="92"/>
  <c r="F173" i="92"/>
  <c r="I162" i="92"/>
  <c r="G115" i="92"/>
  <c r="J170" i="92"/>
  <c r="N157" i="92"/>
  <c r="M191" i="92"/>
  <c r="P192" i="92"/>
  <c r="L150" i="92"/>
  <c r="H169" i="92"/>
  <c r="P182" i="92"/>
  <c r="G170" i="92"/>
  <c r="I196" i="92"/>
  <c r="L197" i="92"/>
  <c r="M148" i="92"/>
  <c r="J114" i="92"/>
  <c r="G162" i="92"/>
  <c r="I166" i="92"/>
  <c r="L173" i="92"/>
  <c r="E126" i="92"/>
  <c r="I146" i="92"/>
  <c r="E160" i="92"/>
  <c r="H163" i="92"/>
  <c r="H123" i="92"/>
  <c r="E59" i="92"/>
  <c r="F124" i="92"/>
  <c r="E170" i="92"/>
  <c r="K128" i="92"/>
  <c r="N138" i="92"/>
  <c r="E164" i="92"/>
  <c r="J92" i="92"/>
  <c r="E128" i="92"/>
  <c r="K191" i="92"/>
  <c r="N112" i="92"/>
  <c r="N188" i="92"/>
  <c r="J148" i="92"/>
  <c r="E139" i="92"/>
  <c r="H143" i="92"/>
  <c r="G87" i="92"/>
  <c r="K123" i="92"/>
  <c r="O122" i="92"/>
  <c r="I136" i="92"/>
  <c r="P145" i="92"/>
  <c r="O89" i="92"/>
  <c r="K110" i="92"/>
  <c r="P58" i="92"/>
  <c r="F89" i="92"/>
  <c r="G74" i="92"/>
  <c r="N167" i="92"/>
  <c r="K189" i="92"/>
  <c r="P200" i="92"/>
  <c r="M198" i="92"/>
  <c r="H80" i="92"/>
  <c r="H198" i="92"/>
  <c r="M187" i="92"/>
  <c r="L99" i="92"/>
  <c r="M66" i="92"/>
  <c r="J79" i="92"/>
  <c r="J61" i="92"/>
  <c r="L85" i="92"/>
  <c r="L182" i="92"/>
  <c r="M195" i="92"/>
  <c r="M126" i="92"/>
  <c r="H139" i="92"/>
  <c r="J109" i="92"/>
  <c r="O159" i="92"/>
  <c r="P56" i="92"/>
  <c r="E196" i="92"/>
  <c r="K173" i="92"/>
  <c r="J164" i="92"/>
  <c r="O165" i="92"/>
  <c r="E155" i="92"/>
  <c r="L105" i="92"/>
  <c r="G163" i="92"/>
  <c r="O149" i="92"/>
  <c r="M188" i="92"/>
  <c r="G190" i="92"/>
  <c r="F183" i="92"/>
  <c r="F146" i="92"/>
  <c r="H188" i="92"/>
  <c r="H177" i="92"/>
  <c r="E199" i="92"/>
  <c r="H200" i="92"/>
  <c r="E149" i="92"/>
  <c r="I171" i="92"/>
  <c r="L198" i="92"/>
  <c r="O193" i="92"/>
  <c r="E194" i="92"/>
  <c r="L179" i="92"/>
  <c r="G200" i="92"/>
  <c r="J113" i="92"/>
  <c r="J199" i="92"/>
  <c r="F167" i="92"/>
  <c r="O162" i="92"/>
  <c r="G157" i="92"/>
  <c r="F157" i="92"/>
  <c r="E130" i="92"/>
  <c r="I76" i="92"/>
  <c r="G156" i="92"/>
  <c r="H96" i="92"/>
  <c r="P183" i="92"/>
  <c r="P186" i="92"/>
  <c r="I176" i="92"/>
  <c r="I139" i="92"/>
  <c r="K168" i="92"/>
  <c r="O155" i="92"/>
  <c r="E191" i="92"/>
  <c r="H192" i="92"/>
  <c r="E173" i="92"/>
  <c r="L153" i="92"/>
  <c r="K141" i="92"/>
  <c r="E161" i="92"/>
  <c r="P162" i="92"/>
  <c r="L111" i="92"/>
  <c r="J136" i="92"/>
  <c r="L154" i="92"/>
  <c r="P157" i="92"/>
  <c r="G131" i="92"/>
  <c r="I140" i="92"/>
  <c r="P106" i="92"/>
  <c r="M164" i="92"/>
  <c r="M78" i="92"/>
  <c r="P166" i="92"/>
  <c r="P100" i="92"/>
  <c r="H185" i="92"/>
  <c r="K183" i="92"/>
  <c r="F185" i="92"/>
  <c r="G123" i="92"/>
  <c r="E143" i="92"/>
  <c r="M166" i="92"/>
  <c r="P152" i="92"/>
  <c r="L74" i="92"/>
  <c r="F75" i="92"/>
  <c r="M102" i="92"/>
  <c r="H150" i="92"/>
  <c r="N81" i="92"/>
  <c r="K62" i="92"/>
  <c r="K71" i="92"/>
  <c r="E101" i="92"/>
  <c r="N70" i="92"/>
  <c r="G191" i="92"/>
  <c r="N120" i="92"/>
  <c r="G179" i="92"/>
  <c r="N127" i="92"/>
  <c r="J142" i="92"/>
  <c r="N177" i="92"/>
  <c r="E197" i="92"/>
  <c r="G175" i="92"/>
  <c r="G153" i="92"/>
  <c r="J138" i="92"/>
  <c r="K149" i="92"/>
  <c r="J171" i="92"/>
  <c r="O127" i="92"/>
  <c r="L61" i="92"/>
  <c r="G177" i="92"/>
  <c r="P196" i="92"/>
  <c r="L158" i="92"/>
  <c r="P195" i="92"/>
  <c r="K193" i="92"/>
  <c r="N108" i="92"/>
  <c r="L190" i="92"/>
  <c r="N124" i="92"/>
  <c r="N155" i="92"/>
  <c r="J149" i="92"/>
  <c r="F130" i="92"/>
  <c r="H174" i="92"/>
  <c r="E56" i="92"/>
  <c r="O146" i="92"/>
  <c r="M196" i="92"/>
  <c r="O176" i="92"/>
  <c r="H180" i="92"/>
  <c r="M167" i="92"/>
  <c r="N106" i="92"/>
  <c r="N175" i="92"/>
  <c r="F163" i="92"/>
  <c r="M193" i="92"/>
  <c r="P194" i="92"/>
  <c r="K165" i="92"/>
  <c r="I185" i="92"/>
  <c r="H193" i="92"/>
  <c r="G188" i="92"/>
  <c r="J192" i="92"/>
  <c r="L189" i="92"/>
  <c r="P179" i="92"/>
  <c r="J147" i="92"/>
  <c r="J154" i="92"/>
  <c r="K198" i="92"/>
  <c r="N144" i="92"/>
  <c r="F200" i="92"/>
  <c r="M194" i="92"/>
  <c r="L152" i="92"/>
  <c r="N198" i="92"/>
  <c r="N161" i="92"/>
  <c r="N169" i="92"/>
  <c r="G171" i="92"/>
  <c r="M161" i="92"/>
  <c r="M139" i="92"/>
  <c r="I154" i="92"/>
  <c r="N200" i="92"/>
  <c r="H182" i="92"/>
  <c r="L185" i="92"/>
  <c r="I160" i="92"/>
  <c r="H153" i="92"/>
  <c r="J188" i="92"/>
  <c r="M149" i="92"/>
  <c r="L157" i="92"/>
  <c r="K185" i="92"/>
  <c r="F122" i="92"/>
  <c r="I148" i="92"/>
  <c r="G152" i="92"/>
  <c r="K112" i="92"/>
  <c r="E112" i="92"/>
  <c r="K179" i="92"/>
  <c r="O153" i="92"/>
  <c r="J102" i="92"/>
  <c r="H156" i="92"/>
  <c r="E178" i="92"/>
  <c r="O156" i="92"/>
  <c r="N172" i="92"/>
  <c r="I135" i="92"/>
  <c r="J64" i="92"/>
  <c r="P159" i="92"/>
  <c r="M180" i="92"/>
  <c r="L107" i="92"/>
  <c r="P102" i="92"/>
  <c r="J93" i="92"/>
  <c r="M60" i="92"/>
  <c r="E60" i="92"/>
  <c r="L100" i="92"/>
  <c r="F110" i="92"/>
  <c r="O64" i="92"/>
  <c r="M77" i="92"/>
  <c r="F68" i="92"/>
  <c r="I58" i="92"/>
  <c r="F109" i="92"/>
  <c r="O183" i="92"/>
  <c r="E153" i="92"/>
  <c r="K194" i="92"/>
  <c r="F159" i="92"/>
  <c r="O157" i="92"/>
  <c r="O171" i="92"/>
  <c r="H191" i="92"/>
  <c r="M171" i="92"/>
  <c r="L136" i="92"/>
  <c r="I73" i="92"/>
  <c r="I115" i="92"/>
  <c r="I69" i="92"/>
  <c r="G168" i="92"/>
  <c r="O179" i="92"/>
  <c r="F170" i="92"/>
  <c r="H56" i="92"/>
  <c r="I195" i="92"/>
  <c r="K196" i="92"/>
  <c r="L200" i="92"/>
  <c r="O195" i="92"/>
  <c r="F198" i="92"/>
  <c r="I193" i="92"/>
  <c r="N193" i="92"/>
  <c r="P90" i="92"/>
  <c r="I56" i="92"/>
  <c r="I191" i="92"/>
  <c r="O169" i="92"/>
  <c r="K162" i="92"/>
  <c r="J162" i="92"/>
  <c r="J150" i="92"/>
  <c r="I89" i="92"/>
  <c r="K161" i="92"/>
  <c r="N145" i="92"/>
  <c r="P187" i="92"/>
  <c r="I189" i="92"/>
  <c r="N181" i="92"/>
  <c r="E136" i="92"/>
  <c r="H187" i="92"/>
  <c r="K175" i="92"/>
  <c r="I198" i="92"/>
  <c r="L199" i="92"/>
  <c r="J128" i="92"/>
  <c r="E166" i="92"/>
  <c r="P197" i="92"/>
  <c r="G193" i="92"/>
  <c r="O189" i="92"/>
  <c r="O168" i="92"/>
  <c r="O198" i="92"/>
  <c r="G186" i="92"/>
  <c r="N194" i="92"/>
  <c r="J156" i="92"/>
  <c r="F161" i="92"/>
  <c r="K155" i="92"/>
  <c r="G155" i="92"/>
  <c r="N115" i="92"/>
  <c r="F194" i="92"/>
  <c r="J198" i="92"/>
  <c r="O167" i="92"/>
  <c r="K169" i="92"/>
  <c r="E185" i="92"/>
  <c r="E198" i="92"/>
  <c r="O161" i="92"/>
  <c r="J141" i="92"/>
  <c r="O151" i="92"/>
  <c r="G180" i="92"/>
  <c r="L101" i="92"/>
  <c r="N139" i="92"/>
  <c r="E120" i="92"/>
  <c r="I134" i="92"/>
  <c r="L167" i="92"/>
  <c r="F158" i="92"/>
  <c r="J105" i="92"/>
  <c r="F191" i="92"/>
  <c r="M136" i="92"/>
  <c r="O142" i="92"/>
  <c r="J180" i="92"/>
  <c r="F190" i="92"/>
  <c r="O154" i="92"/>
  <c r="O152" i="92"/>
  <c r="P141" i="92"/>
  <c r="J123" i="92"/>
  <c r="E117" i="92"/>
  <c r="H137" i="92"/>
  <c r="G79" i="92"/>
  <c r="N96" i="92"/>
  <c r="M119" i="92"/>
  <c r="N91" i="92"/>
  <c r="N111" i="92"/>
  <c r="J66" i="92"/>
  <c r="M142" i="92"/>
  <c r="P190" i="92"/>
  <c r="E151" i="92"/>
  <c r="O200" i="92"/>
  <c r="O185" i="92"/>
  <c r="K184" i="92"/>
  <c r="P163" i="92"/>
  <c r="L168" i="92"/>
  <c r="M174" i="92"/>
  <c r="H124" i="92"/>
  <c r="E90" i="92"/>
  <c r="K56" i="92"/>
  <c r="M85" i="92"/>
  <c r="O163" i="92"/>
  <c r="O140" i="92"/>
  <c r="F152" i="92"/>
  <c r="E200" i="92"/>
  <c r="E148" i="92"/>
  <c r="P74" i="92"/>
  <c r="H195" i="92"/>
  <c r="J190" i="92"/>
  <c r="N199" i="92"/>
  <c r="J194" i="92"/>
  <c r="E190" i="92"/>
  <c r="N164" i="92"/>
  <c r="P184" i="92"/>
  <c r="K200" i="92"/>
  <c r="M153" i="92"/>
  <c r="M143" i="92"/>
  <c r="E116" i="92"/>
  <c r="P168" i="92"/>
  <c r="M56" i="92"/>
  <c r="I137" i="92"/>
  <c r="M192" i="92"/>
  <c r="F175" i="92"/>
  <c r="K176" i="92"/>
  <c r="E167" i="92"/>
  <c r="G147" i="92"/>
  <c r="O173" i="92"/>
  <c r="G161" i="92"/>
  <c r="E193" i="92"/>
  <c r="H194" i="92"/>
  <c r="N163" i="92"/>
  <c r="E180" i="92"/>
  <c r="L192" i="92"/>
  <c r="G187" i="92"/>
  <c r="I190" i="92"/>
  <c r="F187" i="92"/>
  <c r="H178" i="92"/>
  <c r="F138" i="92"/>
  <c r="K150" i="92"/>
  <c r="O197" i="92"/>
  <c r="N133" i="92"/>
  <c r="J195" i="92"/>
  <c r="K170" i="92"/>
  <c r="K145" i="92"/>
  <c r="I199" i="92"/>
  <c r="K152" i="92"/>
  <c r="G159" i="92"/>
  <c r="K153" i="92"/>
  <c r="H151" i="92"/>
  <c r="F135" i="92"/>
  <c r="K199" i="92"/>
  <c r="J140" i="92"/>
  <c r="F128" i="92"/>
  <c r="J144" i="92"/>
  <c r="N174" i="92"/>
  <c r="N186" i="92"/>
  <c r="J125" i="92"/>
  <c r="F148" i="92"/>
  <c r="H148" i="92"/>
  <c r="H162" i="92"/>
  <c r="J152" i="92"/>
  <c r="M178" i="92"/>
  <c r="O192" i="92"/>
  <c r="P101" i="92"/>
  <c r="J116" i="92"/>
  <c r="M169" i="92"/>
  <c r="F145" i="92"/>
  <c r="P66" i="92"/>
  <c r="I168" i="92"/>
  <c r="L121" i="92"/>
  <c r="O133" i="92"/>
  <c r="M88" i="92"/>
  <c r="P130" i="92"/>
  <c r="G145" i="92"/>
  <c r="F59" i="92"/>
  <c r="N57" i="92"/>
  <c r="E86" i="92"/>
  <c r="L133" i="92"/>
  <c r="H154" i="92"/>
  <c r="F69" i="92"/>
  <c r="N76" i="92"/>
  <c r="I78" i="92"/>
  <c r="G181" i="92"/>
  <c r="F165" i="92"/>
  <c r="E189" i="92"/>
  <c r="H199" i="92"/>
  <c r="O177" i="92"/>
  <c r="L184" i="92"/>
  <c r="G189" i="92"/>
  <c r="L69" i="92"/>
  <c r="I175" i="92"/>
  <c r="L176" i="92"/>
  <c r="E75" i="92"/>
  <c r="G60" i="92"/>
  <c r="M63" i="92"/>
  <c r="F63" i="92"/>
  <c r="G103" i="92"/>
  <c r="K103" i="92"/>
  <c r="E103" i="92"/>
  <c r="I103" i="92"/>
  <c r="M103" i="92"/>
  <c r="L103" i="92"/>
  <c r="F103" i="92"/>
  <c r="P103" i="92"/>
  <c r="J103" i="92"/>
  <c r="N103" i="92"/>
  <c r="N56" i="92"/>
  <c r="O56" i="92"/>
  <c r="K132" i="92"/>
  <c r="J187" i="92"/>
  <c r="O166" i="92"/>
  <c r="F196" i="92"/>
  <c r="L180" i="92"/>
  <c r="K157" i="92"/>
  <c r="I197" i="92"/>
  <c r="N189" i="92"/>
  <c r="P180" i="92"/>
  <c r="N171" i="92"/>
  <c r="M199" i="92"/>
  <c r="J160" i="92"/>
  <c r="F182" i="92"/>
  <c r="P199" i="92"/>
  <c r="G195" i="92"/>
  <c r="N192" i="92"/>
  <c r="E192" i="92"/>
  <c r="P185" i="92"/>
  <c r="F141" i="92"/>
  <c r="J56" i="92"/>
  <c r="J186" i="92"/>
  <c r="J166" i="92"/>
  <c r="O160" i="92"/>
  <c r="K160" i="92"/>
  <c r="O148" i="92"/>
  <c r="O109" i="92"/>
  <c r="N159" i="92"/>
  <c r="J135" i="92"/>
  <c r="E187" i="92"/>
  <c r="L188" i="92"/>
  <c r="J178" i="92"/>
  <c r="N121" i="92"/>
  <c r="I186" i="92"/>
  <c r="N173" i="92"/>
  <c r="M197" i="92"/>
  <c r="P198" i="92"/>
  <c r="P189" i="92"/>
  <c r="M160" i="92"/>
  <c r="H197" i="92"/>
  <c r="K192" i="92"/>
  <c r="G183" i="92"/>
  <c r="G158" i="92"/>
  <c r="K195" i="92"/>
  <c r="O180" i="92"/>
  <c r="F139" i="92"/>
  <c r="G197" i="92"/>
  <c r="J119" i="92"/>
  <c r="J191" i="92"/>
  <c r="J200" i="92"/>
  <c r="H106" i="92"/>
  <c r="G194" i="92"/>
  <c r="J182" i="92"/>
  <c r="E114" i="92"/>
  <c r="I133" i="92"/>
  <c r="J169" i="92"/>
  <c r="J181" i="92"/>
  <c r="I179" i="92"/>
  <c r="J137" i="92"/>
  <c r="L94" i="92"/>
  <c r="P156" i="92"/>
  <c r="I145" i="92"/>
  <c r="E144" i="92"/>
  <c r="K172" i="92"/>
  <c r="J157" i="92"/>
  <c r="L90" i="92"/>
  <c r="N122" i="92"/>
  <c r="H161" i="92"/>
  <c r="F142" i="92"/>
  <c r="E181" i="92"/>
  <c r="K143" i="92"/>
  <c r="K68" i="92"/>
  <c r="G109" i="92"/>
  <c r="K129" i="92"/>
  <c r="H82" i="92"/>
  <c r="J69" i="92"/>
  <c r="N66" i="92"/>
  <c r="K106" i="92"/>
  <c r="H111" i="92"/>
  <c r="E61" i="92"/>
  <c r="E81" i="92"/>
  <c r="F83" i="92"/>
  <c r="E152" i="92"/>
  <c r="I200" i="92"/>
  <c r="I188" i="92"/>
  <c r="O158" i="92"/>
  <c r="O187" i="92"/>
  <c r="H184" i="92"/>
  <c r="E179" i="92"/>
  <c r="J110" i="92"/>
  <c r="H132" i="92"/>
  <c r="K130" i="92"/>
  <c r="J59" i="92"/>
  <c r="O62" i="92"/>
  <c r="K105" i="92"/>
  <c r="M83" i="92"/>
  <c r="N71" i="92"/>
  <c r="K58" i="92"/>
  <c r="F76" i="92"/>
  <c r="K79" i="92"/>
  <c r="M57" i="92"/>
  <c r="I100" i="92"/>
  <c r="J88" i="92"/>
  <c r="F82" i="92"/>
  <c r="I106" i="92"/>
  <c r="F62" i="92"/>
  <c r="K65" i="92"/>
  <c r="G108" i="92"/>
  <c r="I86" i="92"/>
  <c r="J74" i="92"/>
  <c r="G61" i="92"/>
  <c r="O76" i="92"/>
  <c r="H64" i="92"/>
  <c r="N84" i="92"/>
  <c r="G88" i="92"/>
  <c r="I66" i="92"/>
  <c r="E109" i="92"/>
  <c r="F97" i="92"/>
  <c r="I92" i="92"/>
  <c r="O69" i="92"/>
  <c r="H61" i="92"/>
  <c r="I95" i="92"/>
  <c r="K115" i="92"/>
  <c r="P116" i="92"/>
  <c r="H84" i="92"/>
  <c r="H87" i="92"/>
  <c r="G86" i="92"/>
  <c r="F95" i="92"/>
  <c r="G95" i="92"/>
  <c r="M74" i="92"/>
  <c r="L88" i="92"/>
  <c r="K137" i="92"/>
  <c r="P138" i="92"/>
  <c r="E125" i="92"/>
  <c r="K116" i="92"/>
  <c r="P108" i="92"/>
  <c r="M81" i="92"/>
  <c r="K64" i="92"/>
  <c r="H57" i="92"/>
  <c r="I91" i="92"/>
  <c r="P110" i="92"/>
  <c r="P112" i="92"/>
  <c r="H68" i="92"/>
  <c r="G133" i="92"/>
  <c r="H125" i="92"/>
  <c r="F88" i="92"/>
  <c r="F71" i="92"/>
  <c r="I65" i="92"/>
  <c r="E108" i="92"/>
  <c r="G128" i="92"/>
  <c r="L129" i="92"/>
  <c r="M115" i="92"/>
  <c r="N90" i="92"/>
  <c r="N73" i="92"/>
  <c r="K86" i="92"/>
  <c r="E66" i="92"/>
  <c r="M108" i="92"/>
  <c r="O128" i="92"/>
  <c r="H130" i="92"/>
  <c r="I116" i="92"/>
  <c r="H101" i="92"/>
  <c r="P71" i="92"/>
  <c r="L142" i="92"/>
  <c r="K75" i="92"/>
  <c r="N89" i="92"/>
  <c r="K92" i="92"/>
  <c r="E72" i="92"/>
  <c r="P77" i="92"/>
  <c r="O134" i="92"/>
  <c r="H136" i="92"/>
  <c r="I122" i="92"/>
  <c r="O113" i="92"/>
  <c r="P95" i="92"/>
  <c r="L148" i="92"/>
  <c r="I88" i="92"/>
  <c r="O67" i="92"/>
  <c r="P59" i="92"/>
  <c r="E94" i="92"/>
  <c r="G114" i="92"/>
  <c r="L115" i="92"/>
  <c r="P78" i="92"/>
  <c r="P81" i="92"/>
  <c r="O135" i="92"/>
  <c r="P127" i="92"/>
  <c r="L60" i="92"/>
  <c r="O147" i="92"/>
  <c r="N137" i="92"/>
  <c r="E186" i="92"/>
  <c r="E172" i="92"/>
  <c r="M154" i="92"/>
  <c r="J129" i="92"/>
  <c r="H164" i="92"/>
  <c r="G151" i="92"/>
  <c r="N100" i="92"/>
  <c r="I123" i="92"/>
  <c r="H165" i="92"/>
  <c r="N150" i="92"/>
  <c r="I113" i="92"/>
  <c r="N176" i="92"/>
  <c r="M138" i="92"/>
  <c r="H72" i="92"/>
  <c r="M173" i="92"/>
  <c r="K167" i="92"/>
  <c r="G83" i="92"/>
  <c r="G137" i="92"/>
  <c r="F127" i="92"/>
  <c r="E182" i="92"/>
  <c r="E168" i="92"/>
  <c r="F150" i="92"/>
  <c r="N118" i="92"/>
  <c r="H160" i="92"/>
  <c r="M145" i="92"/>
  <c r="N154" i="92"/>
  <c r="O196" i="92"/>
  <c r="I118" i="92"/>
  <c r="F132" i="92"/>
  <c r="L166" i="92"/>
  <c r="I152" i="92"/>
  <c r="N116" i="92"/>
  <c r="G178" i="92"/>
  <c r="I141" i="92"/>
  <c r="E175" i="92"/>
  <c r="F171" i="92"/>
  <c r="O93" i="92"/>
  <c r="O141" i="92"/>
  <c r="M130" i="92"/>
  <c r="I183" i="92"/>
  <c r="I169" i="92"/>
  <c r="M151" i="92"/>
  <c r="J122" i="92"/>
  <c r="L161" i="92"/>
  <c r="N147" i="92"/>
  <c r="J158" i="92"/>
  <c r="G198" i="92"/>
  <c r="G99" i="92"/>
  <c r="K142" i="92"/>
  <c r="J132" i="92"/>
  <c r="E184" i="92"/>
  <c r="N64" i="92"/>
  <c r="G68" i="92"/>
  <c r="O110" i="92"/>
  <c r="E89" i="92"/>
  <c r="F77" i="92"/>
  <c r="O63" i="92"/>
  <c r="J81" i="92"/>
  <c r="O84" i="92"/>
  <c r="E63" i="92"/>
  <c r="M105" i="92"/>
  <c r="N93" i="92"/>
  <c r="J87" i="92"/>
  <c r="O90" i="92"/>
  <c r="E69" i="92"/>
  <c r="F57" i="92"/>
  <c r="J67" i="92"/>
  <c r="O70" i="92"/>
  <c r="H58" i="92"/>
  <c r="M91" i="92"/>
  <c r="N79" i="92"/>
  <c r="K66" i="92"/>
  <c r="N78" i="92"/>
  <c r="G82" i="92"/>
  <c r="I60" i="92"/>
  <c r="F90" i="92"/>
  <c r="K93" i="92"/>
  <c r="N59" i="92"/>
  <c r="N58" i="92"/>
  <c r="E107" i="92"/>
  <c r="K76" i="92"/>
  <c r="E58" i="92"/>
  <c r="M100" i="92"/>
  <c r="O120" i="92"/>
  <c r="H122" i="92"/>
  <c r="L102" i="92"/>
  <c r="L71" i="92"/>
  <c r="K107" i="92"/>
  <c r="F105" i="92"/>
  <c r="K100" i="92"/>
  <c r="E80" i="92"/>
  <c r="P72" i="92"/>
  <c r="L78" i="92"/>
  <c r="H144" i="92"/>
  <c r="I130" i="92"/>
  <c r="O121" i="92"/>
  <c r="P113" i="92"/>
  <c r="F125" i="92"/>
  <c r="I96" i="92"/>
  <c r="G71" i="92"/>
  <c r="L62" i="92"/>
  <c r="M96" i="92"/>
  <c r="O116" i="92"/>
  <c r="H118" i="92"/>
  <c r="L89" i="92"/>
  <c r="L92" i="92"/>
  <c r="K138" i="92"/>
  <c r="L130" i="92"/>
  <c r="G70" i="92"/>
  <c r="G91" i="92"/>
  <c r="M70" i="92"/>
  <c r="L72" i="92"/>
  <c r="K133" i="92"/>
  <c r="P134" i="92"/>
  <c r="E121" i="92"/>
  <c r="O72" i="92"/>
  <c r="F87" i="92"/>
  <c r="O91" i="92"/>
  <c r="I71" i="92"/>
  <c r="H75" i="92"/>
  <c r="G134" i="92"/>
  <c r="L135" i="92"/>
  <c r="M121" i="92"/>
  <c r="G113" i="92"/>
  <c r="H93" i="92"/>
  <c r="P147" i="92"/>
  <c r="O96" i="92"/>
  <c r="J100" i="92"/>
  <c r="O97" i="92"/>
  <c r="I77" i="92"/>
  <c r="H98" i="92"/>
  <c r="P67" i="92"/>
  <c r="L141" i="92"/>
  <c r="M127" i="92"/>
  <c r="G119" i="92"/>
  <c r="H110" i="92"/>
  <c r="E118" i="92"/>
  <c r="G75" i="92"/>
  <c r="H65" i="92"/>
  <c r="I99" i="92"/>
  <c r="K119" i="92"/>
  <c r="P120" i="92"/>
  <c r="P98" i="92"/>
  <c r="H66" i="92"/>
  <c r="G141" i="92"/>
  <c r="H133" i="92"/>
  <c r="M94" i="92"/>
  <c r="L112" i="92"/>
  <c r="F147" i="92"/>
  <c r="N114" i="92"/>
  <c r="J177" i="92"/>
  <c r="F160" i="92"/>
  <c r="G142" i="92"/>
  <c r="L169" i="92"/>
  <c r="E157" i="92"/>
  <c r="P68" i="92"/>
  <c r="M141" i="92"/>
  <c r="L170" i="92"/>
  <c r="M156" i="92"/>
  <c r="J127" i="92"/>
  <c r="G182" i="92"/>
  <c r="M147" i="92"/>
  <c r="I119" i="92"/>
  <c r="F179" i="92"/>
  <c r="O181" i="92"/>
  <c r="M62" i="92"/>
  <c r="P79" i="92"/>
  <c r="N140" i="92"/>
  <c r="I187" i="92"/>
  <c r="I173" i="92"/>
  <c r="F156" i="92"/>
  <c r="F133" i="92"/>
  <c r="L165" i="92"/>
  <c r="M152" i="92"/>
  <c r="F169" i="92"/>
  <c r="K59" i="92"/>
  <c r="H90" i="92"/>
  <c r="O144" i="92"/>
  <c r="P171" i="92"/>
  <c r="E158" i="92"/>
  <c r="F131" i="92"/>
  <c r="F70" i="92"/>
  <c r="K73" i="92"/>
  <c r="P60" i="92"/>
  <c r="I94" i="92"/>
  <c r="J82" i="92"/>
  <c r="G69" i="92"/>
  <c r="N86" i="92"/>
  <c r="G90" i="92"/>
  <c r="I68" i="92"/>
  <c r="E111" i="92"/>
  <c r="F99" i="92"/>
  <c r="N92" i="92"/>
  <c r="G96" i="92"/>
  <c r="I74" i="92"/>
  <c r="J62" i="92"/>
  <c r="N72" i="92"/>
  <c r="G76" i="92"/>
  <c r="L63" i="92"/>
  <c r="E97" i="92"/>
  <c r="O71" i="92"/>
  <c r="F84" i="92"/>
  <c r="K87" i="92"/>
  <c r="M65" i="92"/>
  <c r="J95" i="92"/>
  <c r="O98" i="92"/>
  <c r="E77" i="92"/>
  <c r="F65" i="92"/>
  <c r="F80" i="92"/>
  <c r="N65" i="92"/>
  <c r="O83" i="92"/>
  <c r="I63" i="92"/>
  <c r="E106" i="92"/>
  <c r="G126" i="92"/>
  <c r="L127" i="92"/>
  <c r="M113" i="92"/>
  <c r="P92" i="92"/>
  <c r="I64" i="92"/>
  <c r="J112" i="92"/>
  <c r="O105" i="92"/>
  <c r="H94" i="92"/>
  <c r="N98" i="92"/>
  <c r="L149" i="92"/>
  <c r="M135" i="92"/>
  <c r="G127" i="92"/>
  <c r="H119" i="92"/>
  <c r="F64" i="92"/>
  <c r="M109" i="92"/>
  <c r="I59" i="92"/>
  <c r="E102" i="92"/>
  <c r="G122" i="92"/>
  <c r="L123" i="92"/>
  <c r="F106" i="92"/>
  <c r="P76" i="92"/>
  <c r="O143" i="92"/>
  <c r="P135" i="92"/>
  <c r="K91" i="92"/>
  <c r="N97" i="92"/>
  <c r="K96" i="92"/>
  <c r="E76" i="92"/>
  <c r="P93" i="92"/>
  <c r="O138" i="92"/>
  <c r="H140" i="92"/>
  <c r="I126" i="92"/>
  <c r="G94" i="92"/>
  <c r="N99" i="92"/>
  <c r="G97" i="92"/>
  <c r="M76" i="92"/>
  <c r="L96" i="92"/>
  <c r="K139" i="92"/>
  <c r="P140" i="92"/>
  <c r="E127" i="92"/>
  <c r="K118" i="92"/>
  <c r="L108" i="92"/>
  <c r="F116" i="92"/>
  <c r="P62" i="92"/>
  <c r="J108" i="92"/>
  <c r="M82" i="92"/>
  <c r="L83" i="92"/>
  <c r="H89" i="92"/>
  <c r="P146" i="92"/>
  <c r="E133" i="92"/>
  <c r="K124" i="92"/>
  <c r="L116" i="92"/>
  <c r="N74" i="92"/>
  <c r="O81" i="92"/>
  <c r="E62" i="92"/>
  <c r="M104" i="92"/>
  <c r="O124" i="92"/>
  <c r="H126" i="92"/>
  <c r="H112" i="92"/>
  <c r="L87" i="92"/>
  <c r="K146" i="92"/>
  <c r="L138" i="92"/>
  <c r="O114" i="92"/>
  <c r="P125" i="92"/>
  <c r="N153" i="92"/>
  <c r="F129" i="92"/>
  <c r="N182" i="92"/>
  <c r="J165" i="92"/>
  <c r="N102" i="92"/>
  <c r="P174" i="92"/>
  <c r="I104" i="92"/>
  <c r="K120" i="92"/>
  <c r="P109" i="92"/>
  <c r="P175" i="92"/>
  <c r="E162" i="92"/>
  <c r="E141" i="92"/>
  <c r="K187" i="92"/>
  <c r="F154" i="92"/>
  <c r="J133" i="92"/>
  <c r="J184" i="92"/>
  <c r="O190" i="92"/>
  <c r="I105" i="92"/>
  <c r="H115" i="92"/>
  <c r="G149" i="92"/>
  <c r="J118" i="92"/>
  <c r="N178" i="92"/>
  <c r="J161" i="92"/>
  <c r="I144" i="92"/>
  <c r="P170" i="92"/>
  <c r="I158" i="92"/>
  <c r="H183" i="92"/>
  <c r="F79" i="92"/>
  <c r="O125" i="92"/>
  <c r="M114" i="92"/>
  <c r="I177" i="92"/>
  <c r="I163" i="92"/>
  <c r="F143" i="92"/>
  <c r="H88" i="92"/>
  <c r="L155" i="92"/>
  <c r="F137" i="92"/>
  <c r="N185" i="92"/>
  <c r="G192" i="92"/>
  <c r="H83" i="92"/>
  <c r="L118" i="92"/>
  <c r="M150" i="92"/>
  <c r="E122" i="92"/>
  <c r="F180" i="92"/>
  <c r="N162" i="92"/>
  <c r="J146" i="92"/>
  <c r="H172" i="92"/>
  <c r="M159" i="92"/>
  <c r="K186" i="92"/>
  <c r="F189" i="92"/>
  <c r="L67" i="92"/>
  <c r="L120" i="92"/>
  <c r="J151" i="92"/>
  <c r="N123" i="92"/>
  <c r="N180" i="92"/>
  <c r="J163" i="92"/>
  <c r="K147" i="92"/>
  <c r="P172" i="92"/>
  <c r="K104" i="92"/>
  <c r="K144" i="92"/>
  <c r="F134" i="92"/>
  <c r="M184" i="92"/>
  <c r="J75" i="92"/>
  <c r="O78" i="92"/>
  <c r="E57" i="92"/>
  <c r="M99" i="92"/>
  <c r="N87" i="92"/>
  <c r="K74" i="92"/>
  <c r="F92" i="92"/>
  <c r="K95" i="92"/>
  <c r="M73" i="92"/>
  <c r="N61" i="92"/>
  <c r="J104" i="92"/>
  <c r="O58" i="92"/>
  <c r="K101" i="92"/>
  <c r="M79" i="92"/>
  <c r="N67" i="92"/>
  <c r="F78" i="92"/>
  <c r="K81" i="92"/>
  <c r="M59" i="92"/>
  <c r="I102" i="92"/>
  <c r="J90" i="92"/>
  <c r="G77" i="92"/>
  <c r="J89" i="92"/>
  <c r="O92" i="92"/>
  <c r="F58" i="92"/>
  <c r="K61" i="92"/>
  <c r="G104" i="92"/>
  <c r="I82" i="92"/>
  <c r="J70" i="92"/>
  <c r="G62" i="92"/>
  <c r="J80" i="92"/>
  <c r="G89" i="92"/>
  <c r="M68" i="92"/>
  <c r="I111" i="92"/>
  <c r="K131" i="92"/>
  <c r="P132" i="92"/>
  <c r="E119" i="92"/>
  <c r="H108" i="92"/>
  <c r="I80" i="92"/>
  <c r="G63" i="92"/>
  <c r="G111" i="92"/>
  <c r="M90" i="92"/>
  <c r="H109" i="92"/>
  <c r="G112" i="92"/>
  <c r="P154" i="92"/>
  <c r="L68" i="92"/>
  <c r="L124" i="92"/>
  <c r="N69" i="92"/>
  <c r="M64" i="92"/>
  <c r="I107" i="92"/>
  <c r="K127" i="92"/>
  <c r="P128" i="92"/>
  <c r="E115" i="92"/>
  <c r="L97" i="92"/>
  <c r="L66" i="92"/>
  <c r="H141" i="92"/>
  <c r="L57" i="92"/>
  <c r="F107" i="92"/>
  <c r="O101" i="92"/>
  <c r="I81" i="92"/>
  <c r="H78" i="92"/>
  <c r="P83" i="92"/>
  <c r="L145" i="92"/>
  <c r="M131" i="92"/>
  <c r="H60" i="92"/>
  <c r="N107" i="92"/>
  <c r="K102" i="92"/>
  <c r="E82" i="92"/>
  <c r="P80" i="92"/>
  <c r="L86" i="92"/>
  <c r="H146" i="92"/>
  <c r="I132" i="92"/>
  <c r="O123" i="92"/>
  <c r="P115" i="92"/>
  <c r="J130" i="92"/>
  <c r="I72" i="92"/>
  <c r="O59" i="92"/>
  <c r="K108" i="92"/>
  <c r="E88" i="92"/>
  <c r="F102" i="92"/>
  <c r="P105" i="92"/>
  <c r="H152" i="92"/>
  <c r="I138" i="92"/>
  <c r="O129" i="92"/>
  <c r="P121" i="92"/>
  <c r="F96" i="92"/>
  <c r="J76" i="92"/>
  <c r="O87" i="92"/>
  <c r="I67" i="92"/>
  <c r="E110" i="92"/>
  <c r="G130" i="92"/>
  <c r="L131" i="92"/>
  <c r="M117" i="92"/>
  <c r="N104" i="92"/>
  <c r="H77" i="92"/>
  <c r="P143" i="92"/>
  <c r="H116" i="92"/>
  <c r="P139" i="92"/>
  <c r="H159" i="92"/>
  <c r="E142" i="92"/>
  <c r="F188" i="92"/>
  <c r="N170" i="92"/>
  <c r="M122" i="92"/>
  <c r="I180" i="92"/>
  <c r="O75" i="92"/>
  <c r="K136" i="92"/>
  <c r="I125" i="92"/>
  <c r="I181" i="92"/>
  <c r="I167" i="92"/>
  <c r="I149" i="92"/>
  <c r="F117" i="92"/>
  <c r="L159" i="92"/>
  <c r="M144" i="92"/>
  <c r="N152" i="92"/>
  <c r="G196" i="92"/>
  <c r="K125" i="92"/>
  <c r="H129" i="92"/>
  <c r="H155" i="92"/>
  <c r="M132" i="92"/>
  <c r="F184" i="92"/>
  <c r="N166" i="92"/>
  <c r="P111" i="92"/>
  <c r="H176" i="92"/>
  <c r="M163" i="92"/>
  <c r="F192" i="92"/>
  <c r="K88" i="92"/>
  <c r="G139" i="92"/>
  <c r="N128" i="92"/>
  <c r="M182" i="92"/>
  <c r="M168" i="92"/>
  <c r="O150" i="92"/>
  <c r="M120" i="92"/>
  <c r="P160" i="92"/>
  <c r="N146" i="92"/>
  <c r="K156" i="92"/>
  <c r="K197" i="92"/>
  <c r="G136" i="92"/>
  <c r="P133" i="92"/>
  <c r="L156" i="92"/>
  <c r="F136" i="92"/>
  <c r="J185" i="92"/>
  <c r="F168" i="92"/>
  <c r="J115" i="92"/>
  <c r="M177" i="92"/>
  <c r="E165" i="92"/>
  <c r="F114" i="92"/>
  <c r="F149" i="92"/>
  <c r="L134" i="92"/>
  <c r="H157" i="92"/>
  <c r="E138" i="92"/>
  <c r="F186" i="92"/>
  <c r="N168" i="92"/>
  <c r="I117" i="92"/>
  <c r="I178" i="92"/>
  <c r="E84" i="92"/>
  <c r="J101" i="92"/>
  <c r="E145" i="92"/>
  <c r="L110" i="92"/>
  <c r="E176" i="92"/>
  <c r="N158" i="92"/>
  <c r="F140" i="92"/>
  <c r="H168" i="92"/>
  <c r="M155" i="92"/>
  <c r="G176" i="92"/>
  <c r="N195" i="92"/>
  <c r="J175" i="92"/>
  <c r="O194" i="92"/>
  <c r="N80" i="92"/>
  <c r="G84" i="92"/>
  <c r="I62" i="92"/>
  <c r="E105" i="92"/>
  <c r="F93" i="92"/>
  <c r="O79" i="92"/>
  <c r="G58" i="92"/>
  <c r="O100" i="92"/>
  <c r="E79" i="92"/>
  <c r="F67" i="92"/>
  <c r="N60" i="92"/>
  <c r="G64" i="92"/>
  <c r="O106" i="92"/>
  <c r="F73" i="92"/>
  <c r="J83" i="92"/>
  <c r="O86" i="92"/>
  <c r="E65" i="92"/>
  <c r="M107" i="92"/>
  <c r="N95" i="92"/>
  <c r="K82" i="92"/>
  <c r="N94" i="92"/>
  <c r="G98" i="92"/>
  <c r="J63" i="92"/>
  <c r="O66" i="92"/>
  <c r="K109" i="92"/>
  <c r="M87" i="92"/>
  <c r="N75" i="92"/>
  <c r="K83" i="92"/>
  <c r="J94" i="92"/>
  <c r="K94" i="92"/>
  <c r="E74" i="92"/>
  <c r="O136" i="92"/>
  <c r="H138" i="92"/>
  <c r="I124" i="92"/>
  <c r="O115" i="92"/>
  <c r="M93" i="92"/>
  <c r="K70" i="92"/>
  <c r="P61" i="92"/>
  <c r="E96" i="92"/>
  <c r="G116" i="92"/>
  <c r="L117" i="92"/>
  <c r="P86" i="92"/>
  <c r="P89" i="92"/>
  <c r="O137" i="92"/>
  <c r="P129" i="92"/>
  <c r="K67" i="92"/>
  <c r="J84" i="92"/>
  <c r="K90" i="92"/>
  <c r="E70" i="92"/>
  <c r="P69" i="92"/>
  <c r="O132" i="92"/>
  <c r="H134" i="92"/>
  <c r="I120" i="92"/>
  <c r="M111" i="92"/>
  <c r="P87" i="92"/>
  <c r="L146" i="92"/>
  <c r="M69" i="92"/>
  <c r="O57" i="92"/>
  <c r="G107" i="92"/>
  <c r="M86" i="92"/>
  <c r="L98" i="92"/>
  <c r="H102" i="92"/>
  <c r="P150" i="92"/>
  <c r="E137" i="92"/>
  <c r="E71" i="92"/>
  <c r="G59" i="92"/>
  <c r="O107" i="92"/>
  <c r="I87" i="92"/>
  <c r="H100" i="92"/>
  <c r="F104" i="92"/>
  <c r="L151" i="92"/>
  <c r="M137" i="92"/>
  <c r="G129" i="92"/>
  <c r="H121" i="92"/>
  <c r="N142" i="92"/>
  <c r="E87" i="92"/>
  <c r="G67" i="92"/>
  <c r="H59" i="92"/>
  <c r="I93" i="92"/>
  <c r="K113" i="92"/>
  <c r="P114" i="92"/>
  <c r="H76" i="92"/>
  <c r="H79" i="92"/>
  <c r="G135" i="92"/>
  <c r="H127" i="92"/>
  <c r="G78" i="92"/>
  <c r="F91" i="92"/>
  <c r="G93" i="92"/>
  <c r="M72" i="92"/>
  <c r="L80" i="92"/>
  <c r="K135" i="92"/>
  <c r="P136" i="92"/>
  <c r="E123" i="92"/>
  <c r="K114" i="92"/>
  <c r="P97" i="92"/>
  <c r="L77" i="92"/>
  <c r="L81" i="92"/>
  <c r="J121" i="92"/>
  <c r="L164" i="92"/>
  <c r="E150" i="92"/>
  <c r="N110" i="92"/>
  <c r="F176" i="92"/>
  <c r="N136" i="92"/>
  <c r="M185" i="92"/>
  <c r="I57" i="92"/>
  <c r="H69" i="92"/>
  <c r="J139" i="92"/>
  <c r="M186" i="92"/>
  <c r="M172" i="92"/>
  <c r="J155" i="92"/>
  <c r="I131" i="92"/>
  <c r="P164" i="92"/>
  <c r="P151" i="92"/>
  <c r="G167" i="92"/>
  <c r="P178" i="92"/>
  <c r="P126" i="92"/>
  <c r="L144" i="92"/>
  <c r="L160" i="92"/>
  <c r="F144" i="92"/>
  <c r="J189" i="92"/>
  <c r="F172" i="92"/>
  <c r="F126" i="92"/>
  <c r="M181" i="92"/>
  <c r="E169" i="92"/>
  <c r="F155" i="92"/>
  <c r="E68" i="92"/>
  <c r="L82" i="92"/>
  <c r="N141" i="92"/>
  <c r="P82" i="92"/>
  <c r="E174" i="92"/>
  <c r="N156" i="92"/>
  <c r="N134" i="92"/>
  <c r="H166" i="92"/>
  <c r="J153" i="92"/>
  <c r="O170" i="92"/>
  <c r="O188" i="92"/>
  <c r="L137" i="92"/>
  <c r="H147" i="92"/>
  <c r="P161" i="92"/>
  <c r="G146" i="92"/>
  <c r="N190" i="92"/>
  <c r="J173" i="92"/>
  <c r="N129" i="92"/>
  <c r="E183" i="92"/>
  <c r="I170" i="92"/>
  <c r="K158" i="92"/>
  <c r="G164" i="92"/>
  <c r="P142" i="92"/>
  <c r="F98" i="92"/>
  <c r="L162" i="92"/>
  <c r="I147" i="92"/>
  <c r="F174" i="92"/>
  <c r="J131" i="92"/>
  <c r="M183" i="92"/>
  <c r="F86" i="92"/>
  <c r="K89" i="92"/>
  <c r="M67" i="92"/>
  <c r="I110" i="92"/>
  <c r="J98" i="92"/>
  <c r="F60" i="92"/>
  <c r="K63" i="92"/>
  <c r="G106" i="92"/>
  <c r="I84" i="92"/>
  <c r="J72" i="92"/>
  <c r="F66" i="92"/>
  <c r="K69" i="92"/>
  <c r="E177" i="92"/>
  <c r="I90" i="92"/>
  <c r="J78" i="92"/>
  <c r="N88" i="92"/>
  <c r="G92" i="92"/>
  <c r="I70" i="92"/>
  <c r="J58" i="92"/>
  <c r="F101" i="92"/>
  <c r="J57" i="92"/>
  <c r="O60" i="92"/>
  <c r="N68" i="92"/>
  <c r="G72" i="92"/>
  <c r="L59" i="92"/>
  <c r="E93" i="92"/>
  <c r="F81" i="92"/>
  <c r="O104" i="92"/>
  <c r="O99" i="92"/>
  <c r="I79" i="92"/>
  <c r="H70" i="92"/>
  <c r="P75" i="92"/>
  <c r="L143" i="92"/>
  <c r="M129" i="92"/>
  <c r="G121" i="92"/>
  <c r="I108" i="92"/>
  <c r="O77" i="92"/>
  <c r="M58" i="92"/>
  <c r="I101" i="92"/>
  <c r="K121" i="92"/>
  <c r="P122" i="92"/>
  <c r="H104" i="92"/>
  <c r="H74" i="92"/>
  <c r="G143" i="92"/>
  <c r="H135" i="92"/>
  <c r="O88" i="92"/>
  <c r="J96" i="92"/>
  <c r="O95" i="92"/>
  <c r="I75" i="92"/>
  <c r="H91" i="92"/>
  <c r="G138" i="92"/>
  <c r="L139" i="92"/>
  <c r="M125" i="92"/>
  <c r="G117" i="92"/>
  <c r="P104" i="92"/>
  <c r="M112" i="92"/>
  <c r="E83" i="92"/>
  <c r="G65" i="92"/>
  <c r="P57" i="92"/>
  <c r="E92" i="92"/>
  <c r="F112" i="92"/>
  <c r="L113" i="92"/>
  <c r="P70" i="92"/>
  <c r="P73" i="92"/>
  <c r="O65" i="92"/>
  <c r="L58" i="92"/>
  <c r="M92" i="92"/>
  <c r="O112" i="92"/>
  <c r="H114" i="92"/>
  <c r="L73" i="92"/>
  <c r="L76" i="92"/>
  <c r="K134" i="92"/>
  <c r="L126" i="92"/>
  <c r="H105" i="92"/>
  <c r="M101" i="92"/>
  <c r="O73" i="92"/>
  <c r="L64" i="92"/>
  <c r="M98" i="92"/>
  <c r="O118" i="92"/>
  <c r="H120" i="92"/>
  <c r="H97" i="92"/>
  <c r="H99" i="92"/>
  <c r="K140" i="92"/>
  <c r="L132" i="92"/>
  <c r="K99" i="92"/>
  <c r="N101" i="92"/>
  <c r="K98" i="92"/>
  <c r="E78" i="92"/>
  <c r="F100" i="92"/>
  <c r="L70" i="92"/>
  <c r="H142" i="92"/>
  <c r="I128" i="92"/>
  <c r="O119" i="92"/>
  <c r="O111" i="92"/>
  <c r="N119" i="92"/>
  <c r="L84" i="92"/>
  <c r="M140" i="92"/>
  <c r="P169" i="92"/>
  <c r="E156" i="92"/>
  <c r="N125" i="92"/>
  <c r="K181" i="92"/>
  <c r="M146" i="92"/>
  <c r="J117" i="92"/>
  <c r="E100" i="92"/>
  <c r="H113" i="92"/>
  <c r="G148" i="92"/>
  <c r="M116" i="92"/>
  <c r="F178" i="92"/>
  <c r="N160" i="92"/>
  <c r="I143" i="92"/>
  <c r="H170" i="92"/>
  <c r="M157" i="92"/>
  <c r="L181" i="92"/>
  <c r="K163" i="92"/>
  <c r="E113" i="92"/>
  <c r="M128" i="92"/>
  <c r="P165" i="92"/>
  <c r="K151" i="92"/>
  <c r="F115" i="92"/>
  <c r="K177" i="92"/>
  <c r="G140" i="92"/>
  <c r="L93" i="92"/>
  <c r="I174" i="92"/>
  <c r="G169" i="92"/>
  <c r="M110" i="92"/>
  <c r="P117" i="92"/>
  <c r="P149" i="92"/>
  <c r="F120" i="92"/>
  <c r="J179" i="92"/>
  <c r="F162" i="92"/>
  <c r="J145" i="92"/>
  <c r="L171" i="92"/>
  <c r="E159" i="92"/>
  <c r="G185" i="92"/>
  <c r="H181" i="92"/>
  <c r="M123" i="92"/>
  <c r="E134" i="92"/>
  <c r="H167" i="92"/>
  <c r="F153" i="92"/>
  <c r="M118" i="92"/>
  <c r="O178" i="92"/>
  <c r="I142" i="92"/>
  <c r="F108" i="92"/>
  <c r="M175" i="92"/>
  <c r="O172" i="92"/>
  <c r="K178" i="92"/>
  <c r="E129" i="92"/>
  <c r="N135" i="92"/>
  <c r="P167" i="92"/>
  <c r="J91" i="92"/>
  <c r="O94" i="92"/>
  <c r="E73" i="92"/>
  <c r="J65" i="92"/>
  <c r="O68" i="92"/>
  <c r="K111" i="92"/>
  <c r="M89" i="92"/>
  <c r="N77" i="92"/>
  <c r="J71" i="92"/>
  <c r="O74" i="92"/>
  <c r="H62" i="92"/>
  <c r="M95" i="92"/>
  <c r="N83" i="92"/>
  <c r="F94" i="92"/>
  <c r="K97" i="92"/>
  <c r="M75" i="92"/>
  <c r="N63" i="92"/>
  <c r="J106" i="92"/>
  <c r="N62" i="92"/>
  <c r="G66" i="92"/>
  <c r="O108" i="92"/>
  <c r="F74" i="92"/>
  <c r="K77" i="92"/>
  <c r="P64" i="92"/>
  <c r="I98" i="92"/>
  <c r="J86" i="92"/>
  <c r="M61" i="92"/>
  <c r="F111" i="92"/>
  <c r="G105" i="92"/>
  <c r="M84" i="92"/>
  <c r="L91" i="92"/>
  <c r="P96" i="92"/>
  <c r="P148" i="92"/>
  <c r="E135" i="92"/>
  <c r="N82" i="92"/>
  <c r="J68" i="92"/>
  <c r="K84" i="92"/>
  <c r="E64" i="92"/>
  <c r="M106" i="92"/>
  <c r="O126" i="92"/>
  <c r="H128" i="92"/>
  <c r="I114" i="92"/>
  <c r="L95" i="92"/>
  <c r="K148" i="92"/>
  <c r="L140" i="92"/>
  <c r="G110" i="92"/>
  <c r="N105" i="92"/>
  <c r="G101" i="92"/>
  <c r="M80" i="92"/>
  <c r="L75" i="92"/>
  <c r="H81" i="92"/>
  <c r="P144" i="92"/>
  <c r="E131" i="92"/>
  <c r="K122" i="92"/>
  <c r="L114" i="92"/>
  <c r="N126" i="92"/>
  <c r="M97" i="92"/>
  <c r="K72" i="92"/>
  <c r="H63" i="92"/>
  <c r="I97" i="92"/>
  <c r="K117" i="92"/>
  <c r="P118" i="92"/>
  <c r="H92" i="92"/>
  <c r="H95" i="92"/>
  <c r="E99" i="92"/>
  <c r="G73" i="92"/>
  <c r="P63" i="92"/>
  <c r="E98" i="92"/>
  <c r="G118" i="92"/>
  <c r="L119" i="92"/>
  <c r="P94" i="92"/>
  <c r="J97" i="92"/>
  <c r="O139" i="92"/>
  <c r="P131" i="92"/>
  <c r="F72" i="92"/>
  <c r="J60" i="92"/>
  <c r="G81" i="92"/>
  <c r="I61" i="92"/>
  <c r="E104" i="92"/>
  <c r="G124" i="92"/>
  <c r="L125" i="92"/>
  <c r="J111" i="92"/>
  <c r="P84" i="92"/>
  <c r="O145" i="92"/>
  <c r="P137" i="92"/>
  <c r="L65" i="92"/>
  <c r="N109" i="92"/>
  <c r="I83" i="92"/>
  <c r="H86" i="92"/>
  <c r="P91" i="92"/>
  <c r="L147" i="92"/>
  <c r="M133" i="92"/>
  <c r="G125" i="92"/>
  <c r="H117" i="92"/>
  <c r="E91" i="92"/>
  <c r="O117" i="92"/>
  <c r="P99" i="92"/>
  <c r="H175" i="92"/>
  <c r="I161" i="92"/>
  <c r="E140" i="92"/>
  <c r="O186" i="92"/>
  <c r="I153" i="92"/>
  <c r="N131" i="92"/>
  <c r="G120" i="92"/>
  <c r="L128" i="92"/>
  <c r="K154" i="92"/>
  <c r="N130" i="92"/>
  <c r="J183" i="92"/>
  <c r="F166" i="92"/>
  <c r="H107" i="92"/>
  <c r="L175" i="92"/>
  <c r="E163" i="92"/>
  <c r="M190" i="92"/>
  <c r="J77" i="92"/>
  <c r="L79" i="92"/>
  <c r="N143" i="92"/>
  <c r="H171" i="92"/>
  <c r="I157" i="92"/>
  <c r="I129" i="92"/>
  <c r="O182" i="92"/>
  <c r="N148" i="92"/>
  <c r="F121" i="92"/>
  <c r="N179" i="92"/>
  <c r="L183" i="92"/>
  <c r="O130" i="92"/>
  <c r="H131" i="92"/>
  <c r="P155" i="92"/>
  <c r="J134" i="92"/>
  <c r="N184" i="92"/>
  <c r="J167" i="92"/>
  <c r="N113" i="92"/>
  <c r="P176" i="92"/>
  <c r="I164" i="92"/>
  <c r="N196" i="92"/>
  <c r="O80" i="92"/>
  <c r="J99" i="92"/>
  <c r="E146" i="92"/>
  <c r="L172" i="92"/>
  <c r="M158" i="92"/>
  <c r="N132" i="92"/>
  <c r="G184" i="92"/>
  <c r="I150" i="92"/>
  <c r="M124" i="92"/>
  <c r="F181" i="92"/>
  <c r="L186" i="92"/>
  <c r="G102" i="92"/>
  <c r="L106" i="92"/>
  <c r="E147" i="92"/>
  <c r="H173" i="92"/>
  <c r="I159" i="92"/>
  <c r="M134" i="92"/>
  <c r="O184" i="92"/>
  <c r="F151" i="92"/>
  <c r="J126" i="92"/>
  <c r="O103" i="92"/>
  <c r="F61" i="92"/>
  <c r="L56" i="92"/>
  <c r="G132" i="92"/>
  <c r="H103" i="92"/>
  <c r="O61" i="92"/>
  <c r="K85" i="92"/>
  <c r="O85" i="92"/>
  <c r="J196" i="92"/>
  <c r="E154" i="92"/>
  <c r="K180" i="92"/>
  <c r="G166" i="92"/>
  <c r="I151" i="92"/>
  <c r="N197" i="92"/>
  <c r="H179" i="92"/>
  <c r="K166" i="92"/>
  <c r="E195" i="92"/>
  <c r="H196" i="92"/>
  <c r="P177" i="92"/>
  <c r="I127" i="92"/>
  <c r="L194" i="92"/>
  <c r="M189" i="92"/>
  <c r="F197" i="92"/>
  <c r="F193" i="92"/>
  <c r="H189" i="92"/>
  <c r="J159" i="92"/>
  <c r="G174" i="92"/>
  <c r="O199" i="92"/>
  <c r="N151" i="92"/>
  <c r="E132" i="92"/>
  <c r="J197" i="92"/>
  <c r="L163" i="92"/>
  <c r="F56" i="92"/>
  <c r="F123" i="92"/>
  <c r="L187" i="92"/>
  <c r="G173" i="92"/>
  <c r="O174" i="92"/>
  <c r="M165" i="92"/>
  <c r="O131" i="92"/>
  <c r="G172" i="92"/>
  <c r="K159" i="92"/>
  <c r="I192" i="92"/>
  <c r="L193" i="92"/>
  <c r="G160" i="92"/>
  <c r="L174" i="92"/>
  <c r="P191" i="92"/>
  <c r="H186" i="92"/>
  <c r="E188" i="92"/>
  <c r="K182" i="92"/>
  <c r="K174" i="92"/>
  <c r="E124" i="92"/>
  <c r="L196" i="92"/>
  <c r="O191" i="92"/>
  <c r="J172" i="92"/>
  <c r="F199" i="92"/>
  <c r="N165" i="92"/>
  <c r="H149" i="92"/>
  <c r="K188" i="92"/>
  <c r="F177" i="92"/>
  <c r="I184" i="92"/>
  <c r="F119" i="92"/>
  <c r="F164" i="92"/>
  <c r="M170" i="92"/>
  <c r="P173" i="92"/>
  <c r="L104" i="92"/>
  <c r="P88" i="92"/>
  <c r="J143" i="92"/>
  <c r="J120" i="92"/>
  <c r="F118" i="92"/>
  <c r="I112" i="92"/>
  <c r="G144" i="92"/>
  <c r="K126" i="92"/>
  <c r="I182" i="92"/>
  <c r="H145" i="92"/>
  <c r="M162" i="92"/>
  <c r="J124" i="92"/>
  <c r="P158" i="92"/>
  <c r="L122" i="92"/>
  <c r="K60" i="92"/>
  <c r="I109" i="92"/>
  <c r="L109" i="92"/>
  <c r="P107" i="92"/>
  <c r="P119" i="92"/>
  <c r="G57" i="92"/>
  <c r="H67" i="92"/>
  <c r="J107" i="92"/>
  <c r="O82" i="92"/>
  <c r="O102" i="92"/>
  <c r="E95" i="92"/>
  <c r="K57" i="92"/>
  <c r="E85" i="92" l="1"/>
  <c r="J85" i="92"/>
  <c r="G165" i="92"/>
  <c r="G253" i="92" s="1"/>
  <c r="AM2" i="94"/>
  <c r="O235" i="92"/>
  <c r="J236" i="92"/>
  <c r="N213" i="92"/>
  <c r="J218" i="92"/>
  <c r="E236" i="92"/>
  <c r="K230" i="92"/>
  <c r="E221" i="92"/>
  <c r="O233" i="92"/>
  <c r="M237" i="92"/>
  <c r="G218" i="92"/>
  <c r="J213" i="92"/>
  <c r="I228" i="92"/>
  <c r="K210" i="92"/>
  <c r="P216" i="92"/>
  <c r="N235" i="92"/>
  <c r="M214" i="92"/>
  <c r="J224" i="92"/>
  <c r="H220" i="92"/>
  <c r="O214" i="92"/>
  <c r="O230" i="92"/>
  <c r="J237" i="92"/>
  <c r="I214" i="92"/>
  <c r="K237" i="92"/>
  <c r="N236" i="92"/>
  <c r="K236" i="92"/>
  <c r="L236" i="92"/>
  <c r="F225" i="92"/>
  <c r="H234" i="92"/>
  <c r="N215" i="92"/>
  <c r="G237" i="92"/>
  <c r="N228" i="92"/>
  <c r="J230" i="92"/>
  <c r="I210" i="92"/>
  <c r="M233" i="92"/>
  <c r="E231" i="92"/>
  <c r="F220" i="92"/>
  <c r="L216" i="92"/>
  <c r="L237" i="92"/>
  <c r="H222" i="92"/>
  <c r="N85" i="92"/>
  <c r="N209" i="92" s="1"/>
  <c r="I252" i="92"/>
  <c r="O237" i="92"/>
  <c r="I85" i="92"/>
  <c r="I209" i="92" s="1"/>
  <c r="I232" i="92"/>
  <c r="G234" i="92"/>
  <c r="F214" i="92"/>
  <c r="F226" i="92"/>
  <c r="P236" i="92"/>
  <c r="F233" i="92"/>
  <c r="L218" i="92"/>
  <c r="E217" i="92"/>
  <c r="M216" i="92"/>
  <c r="L214" i="92"/>
  <c r="G56" i="92"/>
  <c r="G250" i="92" s="1"/>
  <c r="P237" i="92"/>
  <c r="E226" i="92"/>
  <c r="G225" i="92"/>
  <c r="H229" i="92"/>
  <c r="G212" i="92"/>
  <c r="O210" i="92"/>
  <c r="P222" i="92"/>
  <c r="G223" i="92"/>
  <c r="G254" i="92"/>
  <c r="L254" i="92"/>
  <c r="K225" i="92"/>
  <c r="L228" i="92"/>
  <c r="O227" i="92"/>
  <c r="J231" i="92"/>
  <c r="K216" i="92"/>
  <c r="P235" i="92"/>
  <c r="L234" i="92"/>
  <c r="M225" i="92"/>
  <c r="M222" i="92"/>
  <c r="E218" i="92"/>
  <c r="I220" i="92"/>
  <c r="L210" i="92"/>
  <c r="M217" i="92"/>
  <c r="K234" i="92"/>
  <c r="J228" i="92"/>
  <c r="P225" i="92"/>
  <c r="K213" i="92"/>
  <c r="H251" i="92"/>
  <c r="N216" i="92"/>
  <c r="L226" i="92"/>
  <c r="E220" i="92"/>
  <c r="F237" i="92"/>
  <c r="N250" i="92"/>
  <c r="O250" i="92"/>
  <c r="O201" i="92"/>
  <c r="O209" i="92"/>
  <c r="L250" i="92"/>
  <c r="L201" i="92"/>
  <c r="L209" i="92"/>
  <c r="G210" i="92"/>
  <c r="F209" i="92"/>
  <c r="F201" i="92"/>
  <c r="F250" i="92"/>
  <c r="L232" i="92"/>
  <c r="H216" i="92"/>
  <c r="H215" i="92"/>
  <c r="O254" i="92"/>
  <c r="O218" i="92"/>
  <c r="L253" i="92"/>
  <c r="L212" i="92"/>
  <c r="I237" i="92"/>
  <c r="H232" i="92"/>
  <c r="I215" i="92"/>
  <c r="I235" i="92"/>
  <c r="E210" i="92"/>
  <c r="I212" i="92"/>
  <c r="G229" i="92"/>
  <c r="I221" i="92"/>
  <c r="F223" i="92"/>
  <c r="M215" i="92"/>
  <c r="N252" i="92"/>
  <c r="N212" i="92"/>
  <c r="N232" i="92"/>
  <c r="P224" i="92"/>
  <c r="N226" i="92"/>
  <c r="H210" i="92"/>
  <c r="M210" i="92"/>
  <c r="J212" i="92"/>
  <c r="E252" i="92"/>
  <c r="L222" i="92"/>
  <c r="I231" i="92"/>
  <c r="E213" i="92"/>
  <c r="N234" i="92"/>
  <c r="L251" i="92"/>
  <c r="J251" i="92"/>
  <c r="G251" i="92"/>
  <c r="E212" i="92"/>
  <c r="G226" i="92"/>
  <c r="P226" i="92"/>
  <c r="P228" i="92"/>
  <c r="L233" i="92"/>
  <c r="F252" i="92"/>
  <c r="M212" i="92"/>
  <c r="N214" i="92"/>
  <c r="O231" i="92"/>
  <c r="H236" i="92"/>
  <c r="O252" i="92"/>
  <c r="E215" i="92"/>
  <c r="K231" i="92"/>
  <c r="N225" i="92"/>
  <c r="L215" i="92"/>
  <c r="L231" i="92"/>
  <c r="M224" i="92"/>
  <c r="H225" i="92"/>
  <c r="L213" i="92"/>
  <c r="P212" i="92"/>
  <c r="K217" i="92"/>
  <c r="M227" i="92"/>
  <c r="N237" i="92"/>
  <c r="K218" i="92"/>
  <c r="K232" i="92"/>
  <c r="N219" i="92"/>
  <c r="J250" i="92"/>
  <c r="J201" i="92"/>
  <c r="J209" i="92"/>
  <c r="N229" i="92"/>
  <c r="M253" i="92"/>
  <c r="M251" i="92"/>
  <c r="K250" i="92"/>
  <c r="K209" i="92"/>
  <c r="K201" i="92"/>
  <c r="G232" i="92"/>
  <c r="M213" i="92"/>
  <c r="N254" i="92"/>
  <c r="G227" i="92"/>
  <c r="J252" i="92"/>
  <c r="F254" i="92"/>
  <c r="P252" i="92"/>
  <c r="E224" i="92"/>
  <c r="E223" i="92"/>
  <c r="E232" i="92"/>
  <c r="N233" i="92"/>
  <c r="O228" i="92"/>
  <c r="H213" i="92"/>
  <c r="K214" i="92"/>
  <c r="M226" i="92"/>
  <c r="H254" i="92"/>
  <c r="M252" i="92"/>
  <c r="O234" i="92"/>
  <c r="O253" i="92"/>
  <c r="I216" i="92"/>
  <c r="M218" i="92"/>
  <c r="J215" i="92"/>
  <c r="P221" i="92"/>
  <c r="P220" i="92"/>
  <c r="O225" i="92"/>
  <c r="G224" i="92"/>
  <c r="H211" i="92"/>
  <c r="G221" i="92"/>
  <c r="O220" i="92"/>
  <c r="P230" i="92"/>
  <c r="M234" i="92"/>
  <c r="H214" i="92"/>
  <c r="H217" i="92"/>
  <c r="F215" i="92"/>
  <c r="F229" i="92"/>
  <c r="J222" i="92"/>
  <c r="F222" i="92"/>
  <c r="J219" i="92"/>
  <c r="K233" i="92"/>
  <c r="I211" i="92"/>
  <c r="F251" i="92"/>
  <c r="O251" i="92"/>
  <c r="P223" i="92"/>
  <c r="H223" i="92"/>
  <c r="J254" i="92"/>
  <c r="I236" i="92"/>
  <c r="P217" i="92"/>
  <c r="M228" i="92"/>
  <c r="N230" i="92"/>
  <c r="I253" i="92"/>
  <c r="M211" i="92"/>
  <c r="O213" i="92"/>
  <c r="F213" i="92"/>
  <c r="L230" i="92"/>
  <c r="O219" i="92"/>
  <c r="P253" i="92"/>
  <c r="N222" i="92"/>
  <c r="M221" i="92"/>
  <c r="F211" i="92"/>
  <c r="F231" i="92"/>
  <c r="F216" i="92"/>
  <c r="M235" i="92"/>
  <c r="P229" i="92"/>
  <c r="F217" i="92"/>
  <c r="O236" i="92"/>
  <c r="I227" i="92"/>
  <c r="G222" i="92"/>
  <c r="H218" i="92"/>
  <c r="E233" i="92"/>
  <c r="O223" i="92"/>
  <c r="E216" i="92"/>
  <c r="N217" i="92"/>
  <c r="E225" i="92"/>
  <c r="H224" i="92"/>
  <c r="O222" i="92"/>
  <c r="O229" i="92"/>
  <c r="K211" i="92"/>
  <c r="F236" i="92"/>
  <c r="H235" i="92"/>
  <c r="P227" i="92"/>
  <c r="G233" i="92"/>
  <c r="F221" i="92"/>
  <c r="P251" i="92"/>
  <c r="F228" i="92"/>
  <c r="H233" i="92"/>
  <c r="P211" i="92"/>
  <c r="H253" i="92"/>
  <c r="K251" i="92"/>
  <c r="L229" i="92"/>
  <c r="N221" i="92"/>
  <c r="L252" i="92"/>
  <c r="L217" i="92"/>
  <c r="H252" i="92"/>
  <c r="J210" i="92"/>
  <c r="L235" i="92"/>
  <c r="E227" i="92"/>
  <c r="J216" i="92"/>
  <c r="G211" i="92"/>
  <c r="H230" i="92"/>
  <c r="J229" i="92"/>
  <c r="L219" i="92"/>
  <c r="G216" i="92"/>
  <c r="N220" i="92"/>
  <c r="F232" i="92"/>
  <c r="N227" i="92"/>
  <c r="I217" i="92"/>
  <c r="N218" i="92"/>
  <c r="J235" i="92"/>
  <c r="G228" i="92"/>
  <c r="I230" i="92"/>
  <c r="E211" i="92"/>
  <c r="I213" i="92"/>
  <c r="J220" i="92"/>
  <c r="P234" i="92"/>
  <c r="H221" i="92"/>
  <c r="J226" i="92"/>
  <c r="N224" i="92"/>
  <c r="E234" i="92"/>
  <c r="E251" i="92"/>
  <c r="G213" i="92"/>
  <c r="M230" i="92"/>
  <c r="N223" i="92"/>
  <c r="L227" i="92"/>
  <c r="F227" i="92"/>
  <c r="O226" i="92"/>
  <c r="K222" i="92"/>
  <c r="K252" i="92"/>
  <c r="G231" i="92"/>
  <c r="H212" i="92"/>
  <c r="K220" i="92"/>
  <c r="P214" i="92"/>
  <c r="O232" i="92"/>
  <c r="I233" i="92"/>
  <c r="J233" i="92"/>
  <c r="M232" i="92"/>
  <c r="K227" i="92"/>
  <c r="P215" i="92"/>
  <c r="M229" i="92"/>
  <c r="E229" i="92"/>
  <c r="O224" i="92"/>
  <c r="K229" i="92"/>
  <c r="G235" i="92"/>
  <c r="F210" i="92"/>
  <c r="J234" i="92"/>
  <c r="E254" i="92"/>
  <c r="P231" i="92"/>
  <c r="G214" i="92"/>
  <c r="F235" i="92"/>
  <c r="M236" i="92"/>
  <c r="E214" i="92"/>
  <c r="E228" i="92"/>
  <c r="I222" i="92"/>
  <c r="O217" i="92"/>
  <c r="P201" i="92"/>
  <c r="P250" i="92"/>
  <c r="P209" i="92"/>
  <c r="J232" i="92"/>
  <c r="J253" i="92"/>
  <c r="O221" i="92"/>
  <c r="P210" i="92"/>
  <c r="H227" i="92"/>
  <c r="F234" i="92"/>
  <c r="J211" i="92"/>
  <c r="F219" i="92"/>
  <c r="M220" i="92"/>
  <c r="M254" i="92"/>
  <c r="G220" i="92"/>
  <c r="K223" i="92"/>
  <c r="O212" i="92"/>
  <c r="P233" i="92"/>
  <c r="H231" i="92"/>
  <c r="L221" i="92"/>
  <c r="G215" i="92"/>
  <c r="G230" i="92"/>
  <c r="L220" i="92"/>
  <c r="F218" i="92"/>
  <c r="P213" i="92"/>
  <c r="K212" i="92"/>
  <c r="H219" i="92"/>
  <c r="H228" i="92"/>
  <c r="L225" i="92"/>
  <c r="N231" i="92"/>
  <c r="E222" i="92"/>
  <c r="O216" i="92"/>
  <c r="G236" i="92"/>
  <c r="K228" i="92"/>
  <c r="E219" i="92"/>
  <c r="I218" i="92"/>
  <c r="H237" i="92"/>
  <c r="J227" i="92"/>
  <c r="K221" i="92"/>
  <c r="K254" i="92"/>
  <c r="N210" i="92"/>
  <c r="P219" i="92"/>
  <c r="M250" i="92"/>
  <c r="M201" i="92"/>
  <c r="M209" i="92"/>
  <c r="P218" i="92"/>
  <c r="I250" i="92"/>
  <c r="E250" i="92"/>
  <c r="E209" i="92"/>
  <c r="E201" i="92"/>
  <c r="K224" i="92"/>
  <c r="M231" i="92"/>
  <c r="I229" i="92"/>
  <c r="M219" i="92"/>
  <c r="I254" i="92"/>
  <c r="N253" i="92"/>
  <c r="J221" i="92"/>
  <c r="G219" i="92"/>
  <c r="L223" i="92"/>
  <c r="L211" i="92"/>
  <c r="I223" i="92"/>
  <c r="J225" i="92"/>
  <c r="K235" i="92"/>
  <c r="G217" i="92"/>
  <c r="E237" i="92"/>
  <c r="H226" i="92"/>
  <c r="I225" i="92"/>
  <c r="E235" i="92"/>
  <c r="I234" i="92"/>
  <c r="J223" i="92"/>
  <c r="O211" i="92"/>
  <c r="P254" i="92"/>
  <c r="F253" i="92"/>
  <c r="E230" i="92"/>
  <c r="K226" i="92"/>
  <c r="P232" i="92"/>
  <c r="I224" i="92"/>
  <c r="M223" i="92"/>
  <c r="L224" i="92"/>
  <c r="N211" i="92"/>
  <c r="K219" i="92"/>
  <c r="F230" i="92"/>
  <c r="G252" i="92"/>
  <c r="F224" i="92"/>
  <c r="I219" i="92"/>
  <c r="O215" i="92"/>
  <c r="K253" i="92"/>
  <c r="F212" i="92"/>
  <c r="H250" i="92"/>
  <c r="H209" i="92"/>
  <c r="H201" i="92"/>
  <c r="I226" i="92"/>
  <c r="J217" i="92"/>
  <c r="K215" i="92"/>
  <c r="E253" i="92"/>
  <c r="J214" i="92"/>
  <c r="I251" i="92" l="1"/>
  <c r="I256" i="92" s="1"/>
  <c r="I257" i="92" s="1"/>
  <c r="I201" i="92"/>
  <c r="N201" i="92"/>
  <c r="N251" i="92"/>
  <c r="N256" i="92" s="1"/>
  <c r="N257" i="92" s="1"/>
  <c r="M256" i="92"/>
  <c r="M257" i="92" s="1"/>
  <c r="H256" i="92"/>
  <c r="H257" i="92" s="1"/>
  <c r="H238" i="92"/>
  <c r="H239" i="92" s="1"/>
  <c r="G201" i="92"/>
  <c r="G209" i="92"/>
  <c r="G238" i="92" s="1"/>
  <c r="G239" i="92" s="1"/>
  <c r="E256" i="92"/>
  <c r="E257" i="92" s="1"/>
  <c r="I238" i="92"/>
  <c r="I239" i="92" s="1"/>
  <c r="F256" i="92"/>
  <c r="F257" i="92" s="1"/>
  <c r="O256" i="92"/>
  <c r="O257" i="92" s="1"/>
  <c r="J238" i="92"/>
  <c r="J239" i="92" s="1"/>
  <c r="F238" i="92"/>
  <c r="F239" i="92" s="1"/>
  <c r="M238" i="92"/>
  <c r="M239" i="92" s="1"/>
  <c r="J256" i="92"/>
  <c r="J257" i="92" s="1"/>
  <c r="L238" i="92"/>
  <c r="L239" i="92" s="1"/>
  <c r="N238" i="92"/>
  <c r="N239" i="92" s="1"/>
  <c r="P238" i="92"/>
  <c r="P239" i="92" s="1"/>
  <c r="K238" i="92"/>
  <c r="K239" i="92" s="1"/>
  <c r="E238" i="92"/>
  <c r="E239" i="92" s="1"/>
  <c r="P256" i="92"/>
  <c r="P257" i="92" s="1"/>
  <c r="K256" i="92"/>
  <c r="K257" i="92" s="1"/>
  <c r="L256" i="92"/>
  <c r="L257" i="92" s="1"/>
  <c r="O238" i="92"/>
  <c r="O239" i="92" s="1"/>
  <c r="G256" i="92"/>
  <c r="G257" i="92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<sst xmlns="http://schemas.openxmlformats.org/spreadsheetml/2006/main" count="12988" uniqueCount="3879">
  <si>
    <t>ReleaseVersion</t>
  </si>
  <si>
    <t>rdtv3</t>
  </si>
  <si>
    <t>ReleaseDate</t>
  </si>
  <si>
    <t xml:space="preserve"> In order to run the macro, LSEs must FIRST enable macros. Then, they are instructed to complete the RDT data entry fully, then push the button on the README tab. </t>
  </si>
  <si>
    <t>ID</t>
  </si>
  <si>
    <t>Note</t>
  </si>
  <si>
    <t>RDTv3 beta</t>
  </si>
  <si>
    <t>RDTv3 Release</t>
  </si>
  <si>
    <t>RDTv3 Updated</t>
  </si>
  <si>
    <t>Minor updates in columns' names</t>
  </si>
  <si>
    <t>Reliability tabs updates &amp; some minor updates to the resource tab</t>
  </si>
  <si>
    <t>1)"misc" tab: updated with all ELCC % values and added MRN/TRN ratios
2)“Reliability” tab: added formulas to pull MRN/TRN ratios from the “misc” worksheet; updated formatting for cells H23:J50 and L23:P50 (previously greyed out since results weren’t available for those years)
3)“Calcs” tab: updated formulas in columns S:T so that battery contracts with durations greater than or equal to 9 hours will get “8hr_batteries” ELCC%; updated formulas in columns S:T and added formulas in column Y so that battery contracts with durations less than 4 hours will get (“4hr_batteries” ELCC%) * (contract duration) / 4hr</t>
  </si>
  <si>
    <r>
      <rPr>
        <sz val="11"/>
        <color rgb="FF000000"/>
        <rFont val="Calibri"/>
        <family val="2"/>
      </rPr>
      <t xml:space="preserve">1)"resources" tab: updated to include several new resource IDs, remove duplicates, adjust how baseline hybrid/paired resources are characterized, and update some project-specific information
2) "btm_pv_forecast" tab: Added an additional LSE
3)“ReportSheet” tab: new macro generated error flag, </t>
    </r>
    <r>
      <rPr>
        <i/>
        <sz val="11"/>
        <color rgb="FF000000"/>
        <rFont val="Calibri"/>
        <family val="2"/>
      </rPr>
      <t>Rows with invalid buying_energy_capacity and csp_resource_category;</t>
    </r>
    <r>
      <rPr>
        <sz val="11"/>
        <color rgb="FF000000"/>
        <rFont val="Calibri"/>
        <family val="2"/>
      </rPr>
      <t xml:space="preserve"> flags contracts with non-storage CSP resources is marked as CapacityOnly and is marked as CSP.
4)“ReportSheet” tab: summation now includes contracts that ara both "Buy" and "Owned"</t>
    </r>
  </si>
  <si>
    <t>lse_unique_contract_id</t>
  </si>
  <si>
    <t>resource</t>
  </si>
  <si>
    <t>alternative_resource_name</t>
  </si>
  <si>
    <t>contract_status</t>
  </si>
  <si>
    <t>project_interconnection_position</t>
  </si>
  <si>
    <t>interconnection_substation</t>
  </si>
  <si>
    <t>marginal_addition</t>
  </si>
  <si>
    <t>marginal_addition_to</t>
  </si>
  <si>
    <t>total_nameplate_capacity</t>
  </si>
  <si>
    <t>contracted_nameplate_capacity</t>
  </si>
  <si>
    <t>sep_contracted_mw_nqc</t>
  </si>
  <si>
    <t>contract_gwh_annual</t>
  </si>
  <si>
    <t>is_hybrid_paired</t>
  </si>
  <si>
    <t>can_charge_from_grid</t>
  </si>
  <si>
    <t>total_generator_mw</t>
  </si>
  <si>
    <t>contracted_generator_mw</t>
  </si>
  <si>
    <t>total_storage_mw</t>
  </si>
  <si>
    <t>contracted_storage_mw</t>
  </si>
  <si>
    <t>solar_technology_sub_type</t>
  </si>
  <si>
    <t>storage_technology_sub_type</t>
  </si>
  <si>
    <t>total_storage_depth_mwh</t>
  </si>
  <si>
    <t>contracted_storage_depth_mwh</t>
  </si>
  <si>
    <t>viability_cod_reasonableness</t>
  </si>
  <si>
    <t>viability_technical_feasibility</t>
  </si>
  <si>
    <t>viability_financing_sitecontrol</t>
  </si>
  <si>
    <t>resource_mix</t>
  </si>
  <si>
    <t>cam_d1911016_vamo_ghgfreepcia</t>
  </si>
  <si>
    <t>buy_sell_own</t>
  </si>
  <si>
    <t>counterparty</t>
  </si>
  <si>
    <t>generator_supplier</t>
  </si>
  <si>
    <t>developer_name</t>
  </si>
  <si>
    <t>capacity_area</t>
  </si>
  <si>
    <t>capacity_sub_area</t>
  </si>
  <si>
    <t>cpuc_approval_ref</t>
  </si>
  <si>
    <t>county</t>
  </si>
  <si>
    <t>COD_year</t>
  </si>
  <si>
    <t>COD_month</t>
  </si>
  <si>
    <t>COD_day</t>
  </si>
  <si>
    <t>contract_start_date_year</t>
  </si>
  <si>
    <t>contract_start_date_month</t>
  </si>
  <si>
    <t>contract_start_date_day</t>
  </si>
  <si>
    <t>contract_end_date_year</t>
  </si>
  <si>
    <t>contract_end_date_month</t>
  </si>
  <si>
    <t>contract_end_date_day</t>
  </si>
  <si>
    <t>contract_execution_date_year</t>
  </si>
  <si>
    <t>contract_execution_date_month</t>
  </si>
  <si>
    <t>contract_execution_date_day</t>
  </si>
  <si>
    <t>tx_upgrades</t>
  </si>
  <si>
    <t>tx_upgrade_date_year</t>
  </si>
  <si>
    <t>tx_upgrade_date_month</t>
  </si>
  <si>
    <t>tx_upgrade_date_day</t>
  </si>
  <si>
    <t>tx_upgrade_description</t>
  </si>
  <si>
    <t>d1911016_tranche</t>
  </si>
  <si>
    <t>d2106035_procurement_cat</t>
  </si>
  <si>
    <t>mtr_tranche1_NQC</t>
  </si>
  <si>
    <t>mtr_tranche2_NQC</t>
  </si>
  <si>
    <t>mtr_tranche3_NQC</t>
  </si>
  <si>
    <t>mtr_tranche4_NQC_LDES</t>
  </si>
  <si>
    <t>mtr_tranche4_NQC_firm_ZE</t>
  </si>
  <si>
    <t>mtr_NQC_ZE_gen_paired_dr</t>
  </si>
  <si>
    <t>previous_COD_year</t>
  </si>
  <si>
    <t>previous_COD_month</t>
  </si>
  <si>
    <t>previous_COD_day</t>
  </si>
  <si>
    <t>remediation_plan</t>
  </si>
  <si>
    <t>signed_contract</t>
  </si>
  <si>
    <t>notice_to_proceed</t>
  </si>
  <si>
    <t>public_contract</t>
  </si>
  <si>
    <t>buying_energy_capacity</t>
  </si>
  <si>
    <t>NQC_reporting_source</t>
  </si>
  <si>
    <t>procurement_origin</t>
  </si>
  <si>
    <t>csp_resource_category</t>
  </si>
  <si>
    <t>csp_annual_2024</t>
  </si>
  <si>
    <t>csp_annual_2026</t>
  </si>
  <si>
    <t>csp_annual_2030</t>
  </si>
  <si>
    <t>csp_annual_2035</t>
  </si>
  <si>
    <t>macro_supertype</t>
  </si>
  <si>
    <t>notes</t>
  </si>
  <si>
    <t>Instruction: This worksheet consists of formulas only. LSEs should extend formulas in columns B:AK to cover all contracts entered in the "unique_contracts" worksheet (i.e. the last row that has formulas in this worksheet should have a row number that is greater than or equal to that of the last row in the "unique_contracts" worksheet). To extend formulas in this worksheet, please select one row (e.g. B500:AK500) and drag down the formulas vertically. PLEASE DO NOT DRAG FORMULAS HORIZONTALLY. Please do not hard-code values in this worksheet. All contract information should be entered in the "unique_contracts" tab.</t>
  </si>
  <si>
    <t>multiplier</t>
  </si>
  <si>
    <t>resource elcc type</t>
  </si>
  <si>
    <t>hybrid/paired storage elcc type</t>
  </si>
  <si>
    <t>elcc type (for summary tables and charts)</t>
  </si>
  <si>
    <t>start year</t>
  </si>
  <si>
    <t>end year</t>
  </si>
  <si>
    <t>hybrid storage derate (100% means no derates)</t>
  </si>
  <si>
    <t>short duration derate</t>
  </si>
  <si>
    <t>generator_name</t>
  </si>
  <si>
    <t>MAXGEN</t>
  </si>
  <si>
    <t>resolve_final_group</t>
  </si>
  <si>
    <t>BAA_ID</t>
  </si>
  <si>
    <t>supertype</t>
  </si>
  <si>
    <t>elcc_type</t>
  </si>
  <si>
    <t>7STDRD_1_SOLAR1</t>
  </si>
  <si>
    <t>SHAFTER_SOLAR</t>
  </si>
  <si>
    <t>caiso_solar</t>
  </si>
  <si>
    <t>CISO</t>
  </si>
  <si>
    <t>physical</t>
  </si>
  <si>
    <t>utility_pv</t>
  </si>
  <si>
    <t>ACACIA_6_SOLAR</t>
  </si>
  <si>
    <t>WEST_ANTELOPE_SOLAR</t>
  </si>
  <si>
    <t>ADELANTO_SOLAR</t>
  </si>
  <si>
    <t>NAN</t>
  </si>
  <si>
    <t>ldwp_solar</t>
  </si>
  <si>
    <t>LADWP</t>
  </si>
  <si>
    <t>ADERA_1_SOLAR1</t>
  </si>
  <si>
    <t>ADERA_SOLAR</t>
  </si>
  <si>
    <t>ADLIN_1_UNITS</t>
  </si>
  <si>
    <t>GEYSERS_AIDLIN_AGGREGATE</t>
  </si>
  <si>
    <t>caiso_geothermal</t>
  </si>
  <si>
    <t>geothermal</t>
  </si>
  <si>
    <t>ADMEST_6_SOLAR</t>
  </si>
  <si>
    <t>ADAMS_EAST</t>
  </si>
  <si>
    <t>ADOBEE_1_SOLAR</t>
  </si>
  <si>
    <t>ADOBE_SOLAR</t>
  </si>
  <si>
    <t>AGCANA_X_HOOVER</t>
  </si>
  <si>
    <t>HOOVER_POWER_PLANT</t>
  </si>
  <si>
    <t>caiso_hydro</t>
  </si>
  <si>
    <t>WALC</t>
  </si>
  <si>
    <t>specifiedimport</t>
  </si>
  <si>
    <t>hydro</t>
  </si>
  <si>
    <t>AGRICO_6_PL3N5</t>
  </si>
  <si>
    <t>FRESNO_PEAKER</t>
  </si>
  <si>
    <t>caiso_peaker1</t>
  </si>
  <si>
    <t>gas_ct</t>
  </si>
  <si>
    <t>AGRICO_7_UNIT</t>
  </si>
  <si>
    <t>FRESNO_COGEN</t>
  </si>
  <si>
    <t>caiso_ccgt2</t>
  </si>
  <si>
    <t>gas_cc</t>
  </si>
  <si>
    <t>AGUCAL_5_SOLAR1</t>
  </si>
  <si>
    <t>AGUA_CALIENTE_SOLAR</t>
  </si>
  <si>
    <t>AKINGS_6_AMESR1</t>
  </si>
  <si>
    <t>AMERICAN_KINGS_SOLAR</t>
  </si>
  <si>
    <t>ALAMIT_2_PL1X3</t>
  </si>
  <si>
    <t>ALAMITOS_ENERGY_CENTER_UNIT_7</t>
  </si>
  <si>
    <t>caiso_ccgt1</t>
  </si>
  <si>
    <t>ALAMIT_7_ES1</t>
  </si>
  <si>
    <t>ALAMITOS_ENERGY_STORAGE</t>
  </si>
  <si>
    <t>caiso_li_battery</t>
  </si>
  <si>
    <t>hr_batteries</t>
  </si>
  <si>
    <t>ALAMIT_7_UNIT_3</t>
  </si>
  <si>
    <t>ALAMITOS_GEN_STA._UNIT_3</t>
  </si>
  <si>
    <t>caiso_st</t>
  </si>
  <si>
    <t>steam</t>
  </si>
  <si>
    <t>ALAMIT_7_UNIT_4</t>
  </si>
  <si>
    <t>ALAMITOS_GEN_STA._UNIT_4</t>
  </si>
  <si>
    <t>ALAMIT_7_UNIT_5</t>
  </si>
  <si>
    <t>ALAMITOS_GEN_STA._UNIT_5</t>
  </si>
  <si>
    <t>ALAMO_6_UNIT</t>
  </si>
  <si>
    <t>ALAMO_POWER_PLANT</t>
  </si>
  <si>
    <t>ALHMBR_1_ALHSLR</t>
  </si>
  <si>
    <t>SG_ALHAMBRA</t>
  </si>
  <si>
    <t>iid_solar</t>
  </si>
  <si>
    <t>IID</t>
  </si>
  <si>
    <t>ALLGNY_6_HYDRO1</t>
  </si>
  <si>
    <t>SALMON_CREEK_HYDROELECTRIC_PROJECT</t>
  </si>
  <si>
    <t>caiso_small_hydro</t>
  </si>
  <si>
    <t>small_hydro</t>
  </si>
  <si>
    <t>ALMASL_2_AL6BT6</t>
  </si>
  <si>
    <t>MAVERICK6STORAGE</t>
  </si>
  <si>
    <t>ALMASL_2_GS1SR1</t>
  </si>
  <si>
    <t>ALMASOL_GENERATING_STATION_1</t>
  </si>
  <si>
    <t>ALMASL_2_GS4SR4</t>
  </si>
  <si>
    <t>ALMASOL_GENERATING_STATION_4</t>
  </si>
  <si>
    <t>ALMASL_2_GS6SR6</t>
  </si>
  <si>
    <t>ALMASOL_GENERATING_STATION_6</t>
  </si>
  <si>
    <t>ALMASL_2_GS7SR7</t>
  </si>
  <si>
    <t>ALMASOL_GENERATING_STATION_7</t>
  </si>
  <si>
    <t>ALMEGT_1_UNIT_1</t>
  </si>
  <si>
    <t>ALAMEDA_GT_UNIT_1</t>
  </si>
  <si>
    <t>caiso_peaker2</t>
  </si>
  <si>
    <t>ALMEGT_1_UNIT_2</t>
  </si>
  <si>
    <t>ALAMEDA_GT_UNIT_2</t>
  </si>
  <si>
    <t>ALPSLR_1_NTHSLR</t>
  </si>
  <si>
    <t>ALPAUGH_NORTH,_LLC</t>
  </si>
  <si>
    <t>ALPSLR_1_SPSSLR</t>
  </si>
  <si>
    <t>ALPAUGH_50_LLC</t>
  </si>
  <si>
    <t>ALT6DN_2_WIND7</t>
  </si>
  <si>
    <t>PINYON_PINES_1</t>
  </si>
  <si>
    <t>caiso_wind</t>
  </si>
  <si>
    <t>in_state_wind_south</t>
  </si>
  <si>
    <t>ALT6DS_2_WIND9</t>
  </si>
  <si>
    <t>PINYON_PINES_2</t>
  </si>
  <si>
    <t>ALTA3A_2_CPCE4</t>
  </si>
  <si>
    <t>ALTA_WIND_4</t>
  </si>
  <si>
    <t>ALTA3A_2_CPCE5</t>
  </si>
  <si>
    <t>ALTA_WIND_5</t>
  </si>
  <si>
    <t>ALTA3A_2_CPCE8</t>
  </si>
  <si>
    <t>ALTA_WIND_8</t>
  </si>
  <si>
    <t>ALTA4A_2_CPCW1</t>
  </si>
  <si>
    <t>ALTA_WIND_1</t>
  </si>
  <si>
    <t>ALTA4B_2_CPCW2</t>
  </si>
  <si>
    <t>ALTA_WIND_2</t>
  </si>
  <si>
    <t>ALTA4B_2_CPCW3</t>
  </si>
  <si>
    <t>ALTA_WIND_3</t>
  </si>
  <si>
    <t>ALTA4B_2_CPCW6</t>
  </si>
  <si>
    <t>MUSTANG_HILLS</t>
  </si>
  <si>
    <t>ALTA6B_2_WIND11</t>
  </si>
  <si>
    <t>ALTA_WIND_11</t>
  </si>
  <si>
    <t>ALTA6E_2_WIND10</t>
  </si>
  <si>
    <t>ALTA_WIND_10</t>
  </si>
  <si>
    <t>ALTAGASSTORAGE</t>
  </si>
  <si>
    <t>ALTWD_1_QF</t>
  </si>
  <si>
    <t>ALTWD_2_AT3WD3</t>
  </si>
  <si>
    <t>ALTECH_3</t>
  </si>
  <si>
    <t>ALTWD_2_COAWD1</t>
  </si>
  <si>
    <t>COACHELLA_1</t>
  </si>
  <si>
    <t>ANAHM_2_CANYN1</t>
  </si>
  <si>
    <t>CANYON_POWER_PLANT_UNIT_1</t>
  </si>
  <si>
    <t>ANAHM_2_CANYN2</t>
  </si>
  <si>
    <t>CANYON_POWER_PLANT_UNIT_2</t>
  </si>
  <si>
    <t>ANAHM_2_CANYN3</t>
  </si>
  <si>
    <t>CANYON_POWER_PLANT_UNIT_3</t>
  </si>
  <si>
    <t>ANAHM_2_CANYN4</t>
  </si>
  <si>
    <t>CANYON_POWER_PLANT_UNIT_4</t>
  </si>
  <si>
    <t>ANAHM_7_CT</t>
  </si>
  <si>
    <t>ANTLPE_2_QF</t>
  </si>
  <si>
    <t>ANTELOPE QFS</t>
  </si>
  <si>
    <t>ANZA_6_SOLAR1</t>
  </si>
  <si>
    <t>SEVILLE SOLAR ONE</t>
  </si>
  <si>
    <t>APEX_CC</t>
  </si>
  <si>
    <t>ldwp_ccgt</t>
  </si>
  <si>
    <t>APLHIL_1_SFKHY1</t>
  </si>
  <si>
    <t>SOUTH FORK POWERHOUSE</t>
  </si>
  <si>
    <t>APLHIL_1_SLABCK</t>
  </si>
  <si>
    <t>SLAB CREEK HYDRO</t>
  </si>
  <si>
    <t>AQUAWS_2_AQWSR1</t>
  </si>
  <si>
    <t>Aquamarine Westside</t>
  </si>
  <si>
    <t>ARATINASOLAR</t>
  </si>
  <si>
    <t>ARATINASTORAGE</t>
  </si>
  <si>
    <t>ARBWD_6_QF</t>
  </si>
  <si>
    <t>WIND RESOURCE II</t>
  </si>
  <si>
    <t>ARCOGN_2_UNITS</t>
  </si>
  <si>
    <t>WATSON COGENERATION</t>
  </si>
  <si>
    <t>caiso_chp</t>
  </si>
  <si>
    <t>cogen</t>
  </si>
  <si>
    <t>ARKANS_1_ARKSLR</t>
  </si>
  <si>
    <t>SG ARKANSAS</t>
  </si>
  <si>
    <t>ARLINT_5_SCEDYN</t>
  </si>
  <si>
    <t>ARLINGTON VALLEY CC</t>
  </si>
  <si>
    <t>SW_CCGT</t>
  </si>
  <si>
    <t>AZPS</t>
  </si>
  <si>
    <t>ARLNTN_2_AR1SR1</t>
  </si>
  <si>
    <t>Arlington</t>
  </si>
  <si>
    <t>ARLNTN_2_ASUSR1</t>
  </si>
  <si>
    <t>Arlington Solar 1</t>
  </si>
  <si>
    <t>ARLVAL_5_SOLAR</t>
  </si>
  <si>
    <t>ARLINGTON VALLEY SOLAR ENERGY II</t>
  </si>
  <si>
    <t>SRP</t>
  </si>
  <si>
    <t>ARVINN_6_ORION1</t>
  </si>
  <si>
    <t>ORION 1 SOLAR</t>
  </si>
  <si>
    <t>ARVINN_6_ORION2</t>
  </si>
  <si>
    <t>ORION 2 SOLAR</t>
  </si>
  <si>
    <t>ASTORA_2_SOLAR1</t>
  </si>
  <si>
    <t>ASTORIA 1</t>
  </si>
  <si>
    <t>ASTORA_2_SOLAR2</t>
  </si>
  <si>
    <t>ASTORIA 2</t>
  </si>
  <si>
    <t>ATHOS_5_AP1X2</t>
  </si>
  <si>
    <t>INTERSECTSOLAR</t>
  </si>
  <si>
    <t>ATHOS_5_AP2X2</t>
  </si>
  <si>
    <t>Athos Power Plant 2</t>
  </si>
  <si>
    <t>ATWEL2_1_SOLAR1</t>
  </si>
  <si>
    <t>ATWELL WEST</t>
  </si>
  <si>
    <t>ATWELL_1_SOLAR</t>
  </si>
  <si>
    <t>ATWELL ISLAND PV SOLAR GENERATING FACI.</t>
  </si>
  <si>
    <t>AVENAL_6_AVPARK</t>
  </si>
  <si>
    <t>AVENAL PARK SOLAR PROJECT</t>
  </si>
  <si>
    <t>AVENAL_6_AVSLR1</t>
  </si>
  <si>
    <t>AVENAL SOLAR 1</t>
  </si>
  <si>
    <t>AVENAL_6_AVSLR2</t>
  </si>
  <si>
    <t>AVENAL SOLAR 2</t>
  </si>
  <si>
    <t>AVENAL_6_SANDDG</t>
  </si>
  <si>
    <t>SAND DRAG SOLAR PROJECT</t>
  </si>
  <si>
    <t>AVENAL_6_SUNCTY</t>
  </si>
  <si>
    <t>SUN CITY SOLAR PROJECT</t>
  </si>
  <si>
    <t>AVSOLR_2_SOLAR</t>
  </si>
  <si>
    <t>AV SOLAR RANCH 1</t>
  </si>
  <si>
    <t>AZALEASOLAR</t>
  </si>
  <si>
    <t>AZALEASTORAGE</t>
  </si>
  <si>
    <t>BAHIA_2_LKHSR1</t>
  </si>
  <si>
    <t>LAKE HERMAN SOLAR</t>
  </si>
  <si>
    <t>BALCHS_7_UNIT 1</t>
  </si>
  <si>
    <t>BALCH 1 PH UNIT 1</t>
  </si>
  <si>
    <t>BALCHS_7_UNIT 2</t>
  </si>
  <si>
    <t>BALCH 2 PH UNIT 2</t>
  </si>
  <si>
    <t>BALCHS_7_UNIT 3</t>
  </si>
  <si>
    <t>BALCH 2 PH UNIT 3</t>
  </si>
  <si>
    <t>BANGOR_6_HYDRO</t>
  </si>
  <si>
    <t>VIRGINIA RANCH DAM POWERPLANT</t>
  </si>
  <si>
    <t>BANKPP_2_NSPIN</t>
  </si>
  <si>
    <t>caiso_pumped_hydro</t>
  </si>
  <si>
    <t>BARRE_2_QF</t>
  </si>
  <si>
    <t>BARRE QFS</t>
  </si>
  <si>
    <t>BARRE_6_PEAKER</t>
  </si>
  <si>
    <t>BARRE PEAKER</t>
  </si>
  <si>
    <t>BASICE_2_UNITS</t>
  </si>
  <si>
    <t>KING CITY COGEN</t>
  </si>
  <si>
    <t>BCTSYS_5_PWXDYN</t>
  </si>
  <si>
    <t>BPAT</t>
  </si>
  <si>
    <t>BDGRCK_1_UNITS</t>
  </si>
  <si>
    <t>BADGER CREEK LIMITED</t>
  </si>
  <si>
    <t>BEACON_SOLAR_B</t>
  </si>
  <si>
    <t>BEARDS_7_UNIT 1</t>
  </si>
  <si>
    <t>BEARDSLEY HYDRO</t>
  </si>
  <si>
    <t>BEARMT_1_UNIT</t>
  </si>
  <si>
    <t>BEAR MOUNTAIN LIMITED</t>
  </si>
  <si>
    <t>BEJNLS_5_BV2SCEDYN</t>
  </si>
  <si>
    <t>BROADVIEW 2</t>
  </si>
  <si>
    <t>out_of_state_wind_AZNM</t>
  </si>
  <si>
    <t>BEKWJS_5_BV1SCEDYN</t>
  </si>
  <si>
    <t>BROADVIEW 1</t>
  </si>
  <si>
    <t>BELDEN_7_UNIT 1</t>
  </si>
  <si>
    <t>BELDEN HYDRO</t>
  </si>
  <si>
    <t>BELLEVUESOLARINV1</t>
  </si>
  <si>
    <t>BGSKYN_2_AS2SR1</t>
  </si>
  <si>
    <t>ANTELOPE SOLAR 2</t>
  </si>
  <si>
    <t>BGSKYN_2_ASPSR2</t>
  </si>
  <si>
    <t>ANTELOPE SOLAR 2 SAN PABLO</t>
  </si>
  <si>
    <t>BGSKYN_2_ASSR1B</t>
  </si>
  <si>
    <t xml:space="preserve">Antelope Solar 1B </t>
  </si>
  <si>
    <t>BGSKYN_2_ASSR3A</t>
  </si>
  <si>
    <t>ANTELOPE SOLAR 3A</t>
  </si>
  <si>
    <t>BGSKYN_2_ASSR3B</t>
  </si>
  <si>
    <t>ANTELOPE SOLAR 3B</t>
  </si>
  <si>
    <t>BGSKYN_2_BS3SR3</t>
  </si>
  <si>
    <t>BIG SKY SOLAR 3</t>
  </si>
  <si>
    <t>BIGBEAUSTORAGE</t>
  </si>
  <si>
    <t>BIGCRK_2_EXESWD</t>
  </si>
  <si>
    <t>BIG CREEK HYDRO PROJECT PSP</t>
  </si>
  <si>
    <t>BIGCRK_7_DAM7</t>
  </si>
  <si>
    <t>DAM 7 AT BIG CREEK (FISHWATER GEN)</t>
  </si>
  <si>
    <t>BIGCRK_7_MAMRES</t>
  </si>
  <si>
    <t>MAMMOTH POOL RESERVOIR (FISHWATER</t>
  </si>
  <si>
    <t>BIGSKY_2_AS2BT1</t>
  </si>
  <si>
    <t>Antelope Solar 2 LAB</t>
  </si>
  <si>
    <t>BIGSKY_2_ASLBT2</t>
  </si>
  <si>
    <t>ANTELOPE SOLAR 2 LUNA</t>
  </si>
  <si>
    <t>BIGSKY_2_BSKSR6</t>
  </si>
  <si>
    <t>BIG SKY SOLAR 6</t>
  </si>
  <si>
    <t>BIGSKY_2_BSKSR7</t>
  </si>
  <si>
    <t>BIG SKY SOLAR 7</t>
  </si>
  <si>
    <t>BIGSKY_2_BSKSR8</t>
  </si>
  <si>
    <t>BIG SKY SOLAR 8</t>
  </si>
  <si>
    <t>BIGSKY_2_SOLAR1</t>
  </si>
  <si>
    <t>ANTELOPE BIG SKY RANCH</t>
  </si>
  <si>
    <t>BIGSKY_2_SOLAR2</t>
  </si>
  <si>
    <t>BIG SKY SOLAR 4</t>
  </si>
  <si>
    <t>BIGSKY_2_SOLAR3</t>
  </si>
  <si>
    <t>BIG SKY SUMMER</t>
  </si>
  <si>
    <t>BIGSKY_2_SOLAR4</t>
  </si>
  <si>
    <t>WESTERN ANTELOPE BLUE SKY RANCH B</t>
  </si>
  <si>
    <t>BIGSKY_2_SOLAR5</t>
  </si>
  <si>
    <t>BIG SKY SOLAR 2</t>
  </si>
  <si>
    <t>BIGSKY_2_SOLAR6</t>
  </si>
  <si>
    <t>SOLVERDE 1</t>
  </si>
  <si>
    <t>BIGSKY_2_SOLAR7</t>
  </si>
  <si>
    <t>BIG SKY SOLAR 1</t>
  </si>
  <si>
    <t>BIGSKY1</t>
  </si>
  <si>
    <t>caiso_biomass</t>
  </si>
  <si>
    <t>biomass_wood</t>
  </si>
  <si>
    <t>BIGSKY2</t>
  </si>
  <si>
    <t>BIOMAS_1_UNIT 1</t>
  </si>
  <si>
    <t>WOODLAND BIOMASS</t>
  </si>
  <si>
    <t>BIOMASSONEGE1</t>
  </si>
  <si>
    <t>BISHOP_1_ALAMO</t>
  </si>
  <si>
    <t>BISHOP CREEK PLANT 2  AND  6</t>
  </si>
  <si>
    <t>BISHOP_1_UNITS</t>
  </si>
  <si>
    <t>BISHOP CREEK PLANT 3  AND  4</t>
  </si>
  <si>
    <t>BKRFLD_2_SOLAR1</t>
  </si>
  <si>
    <t>BAKERSFIELD 111</t>
  </si>
  <si>
    <t>BLACK_7_UNIT 1</t>
  </si>
  <si>
    <t>JAMES B. BLACK 1</t>
  </si>
  <si>
    <t>BLACK_7_UNIT 2</t>
  </si>
  <si>
    <t>JAMES B. BLACK 2</t>
  </si>
  <si>
    <t>BLACK_WALNUT</t>
  </si>
  <si>
    <t>BLAST_1_WIND</t>
  </si>
  <si>
    <t>MOUNTAIN VIEW IV WIND</t>
  </si>
  <si>
    <t>BLCKBT_2_STONEY</t>
  </si>
  <si>
    <t>BLACK BUTTE HYDRO</t>
  </si>
  <si>
    <t>BLCKWL_6_SOLAR1</t>
  </si>
  <si>
    <t>BLACKWELL SOLAR</t>
  </si>
  <si>
    <t>BLKCRK_2_GMCBT1</t>
  </si>
  <si>
    <t>GENESIS MCCOY BESS</t>
  </si>
  <si>
    <t>BLKCRK_2_SOLAR1</t>
  </si>
  <si>
    <t>MCCOY STATION</t>
  </si>
  <si>
    <t>BLKDIA_2_BDEBT1</t>
  </si>
  <si>
    <t>BLACK DIAMOND ENERGY STORAGE</t>
  </si>
  <si>
    <t>BLM W_2_COSBT1</t>
  </si>
  <si>
    <t>COSOSTORAGE</t>
  </si>
  <si>
    <t>BLM_2_UNITS</t>
  </si>
  <si>
    <t>BLM EAST FACILITY</t>
  </si>
  <si>
    <t>BLUE_MOUNTAIN_ELECTRIC_COMPANY</t>
  </si>
  <si>
    <t>BLULKE_6_BLUELK</t>
  </si>
  <si>
    <t>BLYTHE_1_SOLAR1</t>
  </si>
  <si>
    <t>BLYTHE SOLAR 1 PROJECT</t>
  </si>
  <si>
    <t>BLYTHE_1_SOLAR2</t>
  </si>
  <si>
    <t>BLYTHE GREEN 1</t>
  </si>
  <si>
    <t>BLYTHESTORAGE1</t>
  </si>
  <si>
    <t>BNNIEN_7_ALTAPH</t>
  </si>
  <si>
    <t>ALTA POWER HOUSE</t>
  </si>
  <si>
    <t>BOGUE_1_UNITA1</t>
  </si>
  <si>
    <t>FEATHER RIVER ENERGY CENTER, UNIT #1</t>
  </si>
  <si>
    <t>BORDER_6_UNITA1</t>
  </si>
  <si>
    <t>CALPEAK POWER BORDER UNIT 1</t>
  </si>
  <si>
    <t>BOWMN_6_HYDRO</t>
  </si>
  <si>
    <t>NID HYDRO BOWMAN POWERHOUSE</t>
  </si>
  <si>
    <t>BRDGVL_7_BAKER</t>
  </si>
  <si>
    <t>BAKER STATION HYDRO</t>
  </si>
  <si>
    <t>BRDSLD_2_HIWIND</t>
  </si>
  <si>
    <t>HIGH WINDS ENERGY CENTER</t>
  </si>
  <si>
    <t>in_state_wind_north</t>
  </si>
  <si>
    <t>BRDSLD_2_MTZUM2</t>
  </si>
  <si>
    <t>NEXTERA ENERGY MONTEZUMA WIND II</t>
  </si>
  <si>
    <t>BRDSLD_2_MTZUMA</t>
  </si>
  <si>
    <t>FPL ENERGY MONTEZUMA WIND</t>
  </si>
  <si>
    <t>BRDSLD_2_SHILO1</t>
  </si>
  <si>
    <t>SHILOH I WIND PROJECT</t>
  </si>
  <si>
    <t>BRDSLD_2_SHILO2</t>
  </si>
  <si>
    <t>SHILOH WIND PROJECT 2</t>
  </si>
  <si>
    <t>BRDSLD_2_SHLO3A</t>
  </si>
  <si>
    <t>SHILOH III WIND PROJECT, LLC</t>
  </si>
  <si>
    <t>BRDSLD_2_SHLO3B</t>
  </si>
  <si>
    <t>SHILOH IV WIND PROJECT</t>
  </si>
  <si>
    <t>BREGGO_6_DEGRSL</t>
  </si>
  <si>
    <t>DESERT GREEN SOLAR FARM</t>
  </si>
  <si>
    <t>BREGGO_6_SOLAR</t>
  </si>
  <si>
    <t>NRG BORREGO SOLAR ONE</t>
  </si>
  <si>
    <t>BRODIE_2_WIND</t>
  </si>
  <si>
    <t>CORAM BRODIE WIND PROJECT</t>
  </si>
  <si>
    <t>BUCKBL_2_PL1X3</t>
  </si>
  <si>
    <t>BLYTHE ENERGY CENTER</t>
  </si>
  <si>
    <t>BUCKCK_2_HYDRO</t>
  </si>
  <si>
    <t>LASSEN STATION HYDRO</t>
  </si>
  <si>
    <t>BUCKCK_7_OAKFLT</t>
  </si>
  <si>
    <t>OAK FLAT</t>
  </si>
  <si>
    <t>BUCKCK_7_PL1X2</t>
  </si>
  <si>
    <t>BUCKS CREEK AGGREGATE</t>
  </si>
  <si>
    <t>BUCKWD_1_NPALM1</t>
  </si>
  <si>
    <t>NORTH PALM SPRINGS 1A</t>
  </si>
  <si>
    <t>BUCKWD_1_QF</t>
  </si>
  <si>
    <t>BUCKWIND RE-POWERING PROJECT</t>
  </si>
  <si>
    <t>BUCKWD_7_WINTCV</t>
  </si>
  <si>
    <t>WINTEC ENERGY, LTD.</t>
  </si>
  <si>
    <t>BURNYF_2_UNIT 1</t>
  </si>
  <si>
    <t>BURNEY FOREST POWER</t>
  </si>
  <si>
    <t>BUTTVL_7_UNIT 1</t>
  </si>
  <si>
    <t>BUTT VALLEY HYDRO</t>
  </si>
  <si>
    <t>CABALO_2_M2BSR1</t>
  </si>
  <si>
    <t>MUSTANG 2 BARBARO SOLAR</t>
  </si>
  <si>
    <t>CABALO_2_M2WSR2</t>
  </si>
  <si>
    <t>MUSTANG 2 WHIRLAWAY SOLAR</t>
  </si>
  <si>
    <t>CABZON_1_WINDA1</t>
  </si>
  <si>
    <t>CABAZON WIND PROJECT</t>
  </si>
  <si>
    <t>CALFTN_2_CFSBT1</t>
  </si>
  <si>
    <t>California Flats Storage</t>
  </si>
  <si>
    <t>CALFTN_2_SOLAR</t>
  </si>
  <si>
    <t>CALIFORNIA FLATS NORTH</t>
  </si>
  <si>
    <t>CALFTS_2_CFSSR1</t>
  </si>
  <si>
    <t>CALIFORNIA FLATS SOLAR SOUTH</t>
  </si>
  <si>
    <t>CALGEN_1_UNITS</t>
  </si>
  <si>
    <t>COSO NAVY 1</t>
  </si>
  <si>
    <t>CALPIN_1_AGNEW</t>
  </si>
  <si>
    <t>AGNEWS POWER PLANT</t>
  </si>
  <si>
    <t>CALPSS_6_SOLAR1</t>
  </si>
  <si>
    <t>CALIPATRIA SOLAR FARM</t>
  </si>
  <si>
    <t>CAMCHE_1_PL1X3</t>
  </si>
  <si>
    <t>CAMANCHE UNITS  1, 2 &amp;  3 AGGREGATE</t>
  </si>
  <si>
    <t>CAMDEN_6_RDDBM1</t>
  </si>
  <si>
    <t>RUANN DAIRY DIGESTER BIOMAT</t>
  </si>
  <si>
    <t>CAMERON</t>
  </si>
  <si>
    <t>CAMLOT_2_SOLAR1</t>
  </si>
  <si>
    <t>CAMELOT</t>
  </si>
  <si>
    <t>CAMLOT_2_SOLAR2</t>
  </si>
  <si>
    <t>COLUMBIA TWO</t>
  </si>
  <si>
    <t>CAMPFW_7_FARWST</t>
  </si>
  <si>
    <t>CAMP FAR WEST HYDRO</t>
  </si>
  <si>
    <t>CANTUA_1_SOLAR</t>
  </si>
  <si>
    <t>CANTUA SOLAR STATION</t>
  </si>
  <si>
    <t>CAPWD_1_QF</t>
  </si>
  <si>
    <t>EDOM HILLS WIND FARM</t>
  </si>
  <si>
    <t>CARBOU_7_PL2X3</t>
  </si>
  <si>
    <t>CARIBOU PH 1 UNIT 2 &amp; 3 AGGREGATE</t>
  </si>
  <si>
    <t>CARBOU_7_PL4X5</t>
  </si>
  <si>
    <t>CARIBOU PH 2 UNIT 4 &amp; 5 AGGREGATE</t>
  </si>
  <si>
    <t>CARBOU_7_UNIT 1</t>
  </si>
  <si>
    <t>CARIBOU PH 1 UNIT 1</t>
  </si>
  <si>
    <t>CARGILLB6BIO1</t>
  </si>
  <si>
    <t>CARGILLB6BIO2</t>
  </si>
  <si>
    <t>CARLS1_2_CARCT1</t>
  </si>
  <si>
    <t>CARLSBAD 1</t>
  </si>
  <si>
    <t>CARLS2_1_CARCT1</t>
  </si>
  <si>
    <t>CARLSBAD 2</t>
  </si>
  <si>
    <t>CARSON_ICE_CC</t>
  </si>
  <si>
    <t>banc_ccgt</t>
  </si>
  <si>
    <t>BANC</t>
  </si>
  <si>
    <t>CARSON_ICE_PEAKER</t>
  </si>
  <si>
    <t>banc_peaker</t>
  </si>
  <si>
    <t>CASADB_1_CD4GT1</t>
  </si>
  <si>
    <t>CASCADESTORAGE</t>
  </si>
  <si>
    <t>CASTAIC_1</t>
  </si>
  <si>
    <t>ldwp_pumped_hydro</t>
  </si>
  <si>
    <t>CASTAIC_2</t>
  </si>
  <si>
    <t>CASTAIC_3</t>
  </si>
  <si>
    <t>CASTAIC_4</t>
  </si>
  <si>
    <t>CASTAIC_5</t>
  </si>
  <si>
    <t>CASTAIC_6</t>
  </si>
  <si>
    <t>CASTVL_2_FCELL</t>
  </si>
  <si>
    <t>CATLNA_2_SOLAR</t>
  </si>
  <si>
    <t>CATALINA SOLAR - PHASES 1 AND 2</t>
  </si>
  <si>
    <t>CATLNA_2_SOLAR2</t>
  </si>
  <si>
    <t>CATALINA SOLAR 2</t>
  </si>
  <si>
    <t>CAVLSR_2_BSOLAR</t>
  </si>
  <si>
    <t>CALIFORNIA VALLEY SOLAR RANCH-PHASE B</t>
  </si>
  <si>
    <t>CAVLSR_2_RSOLAR</t>
  </si>
  <si>
    <t>CALIFORNIA VALLEY SOLAR RANCH-PHASE A</t>
  </si>
  <si>
    <t>CAYTNO_2_VASCO</t>
  </si>
  <si>
    <t>VASCO ROAD</t>
  </si>
  <si>
    <t>CDWR07_2_GEN</t>
  </si>
  <si>
    <t>CEDRCK_6_UNIT</t>
  </si>
  <si>
    <t>WATER WHEEL RANCH</t>
  </si>
  <si>
    <t>CEDUCR_2_SOLAR1</t>
  </si>
  <si>
    <t>DUCOR SOLAR 1</t>
  </si>
  <si>
    <t>CEDUCR_2_SOLAR2</t>
  </si>
  <si>
    <t>DUCOR SOLAR 2</t>
  </si>
  <si>
    <t>CEDUCR_2_SOLAR3</t>
  </si>
  <si>
    <t>DUCOR SOLAR 3</t>
  </si>
  <si>
    <t>CEDUCR_2_SOLAR4</t>
  </si>
  <si>
    <t>DUCOR SOLAR 4</t>
  </si>
  <si>
    <t>CENT40_1_C40SR1</t>
  </si>
  <si>
    <t>CENTRAL 40</t>
  </si>
  <si>
    <t>CENTER_2_RHONDO</t>
  </si>
  <si>
    <t>MWD RIO HONDO HYDROELECTRIC RECOVERY PLA</t>
  </si>
  <si>
    <t>CENTER_2_SOLAR1</t>
  </si>
  <si>
    <t>PICO RIVERA</t>
  </si>
  <si>
    <t>CENTER_2_TECNG1</t>
  </si>
  <si>
    <t>TECHNICAST</t>
  </si>
  <si>
    <t>CENTER_6_PEAKER</t>
  </si>
  <si>
    <t>CENTER PEAKER</t>
  </si>
  <si>
    <t>CENTRY_6_PL1X4</t>
  </si>
  <si>
    <t>CENTURY GENERATING PLANT (AGGREGATE)</t>
  </si>
  <si>
    <t>CHALANSOLAR</t>
  </si>
  <si>
    <t>CHALANSTORAGE</t>
  </si>
  <si>
    <t>CHALK_1_UNIT</t>
  </si>
  <si>
    <t>CHALK CLIFF LIMITED</t>
  </si>
  <si>
    <t>CHARMN_2_PGONG1</t>
  </si>
  <si>
    <t>PROCTER  AND  GAMBLE OXNARD I</t>
  </si>
  <si>
    <t>CHEVCD_6_UNIT</t>
  </si>
  <si>
    <t>CHEVRON USA (TAFT/CADET)</t>
  </si>
  <si>
    <t>CHEVCO_6_UNIT 1</t>
  </si>
  <si>
    <t>CHEVRON USA (COALINGA)</t>
  </si>
  <si>
    <t>CHEVCO_6_UNIT 2</t>
  </si>
  <si>
    <t>AERA ENERGY LLC. (COALINGA)</t>
  </si>
  <si>
    <t>CHEVCY_1_UNIT</t>
  </si>
  <si>
    <t>CHEVRON USA (CYMRIC)</t>
  </si>
  <si>
    <t>CHEVMN_2_UNITS</t>
  </si>
  <si>
    <t>CHEVRON U.S.A. UNITS 1 &amp; 2 AGGREGATE</t>
  </si>
  <si>
    <t>CHICPK_7_UNIT 1</t>
  </si>
  <si>
    <t>CHICAGO PARK POWERHOUSE</t>
  </si>
  <si>
    <t>CHILLS_1_SYCENG</t>
  </si>
  <si>
    <t>SYCAMORE ENERGY 1</t>
  </si>
  <si>
    <t>CHILLS_7_UNITA1</t>
  </si>
  <si>
    <t>SYCAMORE ENERGY 2</t>
  </si>
  <si>
    <t>CHINO_2_APEBT1</t>
  </si>
  <si>
    <t>POMONA ENERGY STORAGE</t>
  </si>
  <si>
    <t>CHINO_2_JURUPA</t>
  </si>
  <si>
    <t>JURUPA</t>
  </si>
  <si>
    <t>CHINO_2_QF</t>
  </si>
  <si>
    <t>CHINO QFS</t>
  </si>
  <si>
    <t>CHINO_2_SASOLR</t>
  </si>
  <si>
    <t>SS SAN ANTONIO WEST LLC</t>
  </si>
  <si>
    <t>CHINO_2_SOLAR</t>
  </si>
  <si>
    <t>CHINO RT SOLAR 1</t>
  </si>
  <si>
    <t>CHINO_2_SOLAR2</t>
  </si>
  <si>
    <t>KONA SOLAR - TERRA FRANCESCA</t>
  </si>
  <si>
    <t>CHINO_6_CIMGEN</t>
  </si>
  <si>
    <t>CHINO CO-GENERATION</t>
  </si>
  <si>
    <t>CHINO_6_SMPPAP</t>
  </si>
  <si>
    <t>CHINO_7_MILIKN</t>
  </si>
  <si>
    <t>MN MILLIKEN GENCO LLC</t>
  </si>
  <si>
    <t>CHWCHL_1_BIOMAS</t>
  </si>
  <si>
    <t>CHOW II BIOMASS TO ENERGY</t>
  </si>
  <si>
    <t>CHWCHL_1_UNIT</t>
  </si>
  <si>
    <t>CHOW 2 PEAKER PLANT</t>
  </si>
  <si>
    <t>caiso_reciprocating_engine</t>
  </si>
  <si>
    <t>ice</t>
  </si>
  <si>
    <t>CLINESCO_3_PVDYN</t>
  </si>
  <si>
    <t>CLINES CORNERS</t>
  </si>
  <si>
    <t>PNM</t>
  </si>
  <si>
    <t>CLINESCO_3_WBDYN</t>
  </si>
  <si>
    <t>CLINES CORNERS B</t>
  </si>
  <si>
    <t>CLOVDL_1_SOLAR</t>
  </si>
  <si>
    <t>CLOVERDALE SOLAR I</t>
  </si>
  <si>
    <t>CLOVER_2_UNIT</t>
  </si>
  <si>
    <t>CLOVER CREEK</t>
  </si>
  <si>
    <t>CLRKRD_6_LIMESD</t>
  </si>
  <si>
    <t>LIME SADDLE HYDRO</t>
  </si>
  <si>
    <t>CLRMTK_1_QF</t>
  </si>
  <si>
    <t>SMALL QF AGGREGATION - OAKLAND</t>
  </si>
  <si>
    <t>CNTNLA_2_SOLAR1</t>
  </si>
  <si>
    <t>CENTINELA SOLAR ENERGY I</t>
  </si>
  <si>
    <t>CNTNLA_2_SOLAR2</t>
  </si>
  <si>
    <t>CENTINELS SOLAR ENERGY 2</t>
  </si>
  <si>
    <t>CNTRVL_6_UNIT</t>
  </si>
  <si>
    <t>CENTERVILLE</t>
  </si>
  <si>
    <t>iid_peaker</t>
  </si>
  <si>
    <t>COACHELLA_2</t>
  </si>
  <si>
    <t>COACHELLA_3</t>
  </si>
  <si>
    <t>COACHELLA_4</t>
  </si>
  <si>
    <t>COACHELLA_BATTERY</t>
  </si>
  <si>
    <t>IID_Li_Battery</t>
  </si>
  <si>
    <t>COACHELLAWIND</t>
  </si>
  <si>
    <t>COCOPP_2_CTG1</t>
  </si>
  <si>
    <t>MARSH LANDING 1</t>
  </si>
  <si>
    <t>COCOPP_2_CTG2</t>
  </si>
  <si>
    <t>MARSH LANDING 2</t>
  </si>
  <si>
    <t>COCOPP_2_CTG3</t>
  </si>
  <si>
    <t>MARSH LANDING 3</t>
  </si>
  <si>
    <t>COCOPP_2_CTG4</t>
  </si>
  <si>
    <t>MARSH LANDING 4</t>
  </si>
  <si>
    <t>COCOSB_6_SOLAR</t>
  </si>
  <si>
    <t>OAKLEY SOLAR PROJECT</t>
  </si>
  <si>
    <t>COGNAT_1_UNIT</t>
  </si>
  <si>
    <t>STOCKTON BIOMAS</t>
  </si>
  <si>
    <t>COLEMN_2_UNIT</t>
  </si>
  <si>
    <t>COLEMAN</t>
  </si>
  <si>
    <t>COLGAT_7_UNIT 1</t>
  </si>
  <si>
    <t>COLGATE POWERHOUSE UNIT 1</t>
  </si>
  <si>
    <t>COLGAT_7_UNIT 2</t>
  </si>
  <si>
    <t>COLGATE POWERHOUSE UNIT 2</t>
  </si>
  <si>
    <t>COLGNS_2_CNSSR1</t>
  </si>
  <si>
    <t>COLGREEN NORTH SHORE</t>
  </si>
  <si>
    <t>COLPIN_6_COLLNS</t>
  </si>
  <si>
    <t>COLLINS PINE</t>
  </si>
  <si>
    <t>COLTON_6_AGUAM1</t>
  </si>
  <si>
    <t>AGUA MANSA UNIT 1 (CITY OF COLTON)</t>
  </si>
  <si>
    <t>COLUSA_2_PL1X3</t>
  </si>
  <si>
    <t>COLUSA GENERATING STATION</t>
  </si>
  <si>
    <t>COLVIL_7_PL1X2</t>
  </si>
  <si>
    <t>COLLIERVILLE HYDRO UNIT 1 &amp; 2 AGGREGATE</t>
  </si>
  <si>
    <t>CONTRL_1_CASAD1</t>
  </si>
  <si>
    <t>MAMMOTH G1</t>
  </si>
  <si>
    <t>CONTRL_1_CASAD2</t>
  </si>
  <si>
    <t>MAMMOTH G2</t>
  </si>
  <si>
    <t>CONTRL_1_CASAD3</t>
  </si>
  <si>
    <t>MAMMOTH G3</t>
  </si>
  <si>
    <t>CONTRL_1_LUNDY</t>
  </si>
  <si>
    <t>LUNDY</t>
  </si>
  <si>
    <t>CONTRL_1_OXBOW</t>
  </si>
  <si>
    <t>DIXIE VALLEY GEO</t>
  </si>
  <si>
    <t>CONTRL_1_POOLE</t>
  </si>
  <si>
    <t>POOLE HYDRO PLANT 1</t>
  </si>
  <si>
    <t>CONTRL_1_QF</t>
  </si>
  <si>
    <t>CONTROL QFS</t>
  </si>
  <si>
    <t>CONTRL_1_RUSHCK</t>
  </si>
  <si>
    <t>RUSH CREEK</t>
  </si>
  <si>
    <t>COPMT2_2_SOLAR2</t>
  </si>
  <si>
    <t>CMS2</t>
  </si>
  <si>
    <t>COPMT4_2_SOLAR4</t>
  </si>
  <si>
    <t>COPPER MOUNTAIN SOLAR 4</t>
  </si>
  <si>
    <t>COPMTN_2_CM10</t>
  </si>
  <si>
    <t>COPPER MOUNTAIN 10</t>
  </si>
  <si>
    <t>COPMTN_2_SOLAR1</t>
  </si>
  <si>
    <t>COPPER MOUNTAIN 48</t>
  </si>
  <si>
    <t>COPPER_MOUNTAIN_3_01</t>
  </si>
  <si>
    <t>COPPER_MOUNTAIN_3_02</t>
  </si>
  <si>
    <t>COPPER_MOUNTAIN_3_03</t>
  </si>
  <si>
    <t>COPPER_MOUNTAIN_3_04</t>
  </si>
  <si>
    <t>COPPER_MOUNTAIN_3_05</t>
  </si>
  <si>
    <t>COPPER_MOUNTAIN_3_06</t>
  </si>
  <si>
    <t>COPPER_MOUNTAIN_3_07</t>
  </si>
  <si>
    <t>COPPER_MOUNTAIN_3_08</t>
  </si>
  <si>
    <t>COPPER_MOUNTAIN_3_09</t>
  </si>
  <si>
    <t>COPPER_MOUNTAIN_3_10</t>
  </si>
  <si>
    <t>CORCAN_1_SOLAR1</t>
  </si>
  <si>
    <t>CID SOLAR</t>
  </si>
  <si>
    <t>CORCAN_1_SOLAR2</t>
  </si>
  <si>
    <t>CORCORAN CITY</t>
  </si>
  <si>
    <t>CORDOVA_FIR_SOLAR</t>
  </si>
  <si>
    <t>banc_solar</t>
  </si>
  <si>
    <t>CORONS_2_SOLAR</t>
  </si>
  <si>
    <t>MASTER DEVELOPMENT CORONA</t>
  </si>
  <si>
    <t>CORONS_6_CLRWTR</t>
  </si>
  <si>
    <t>CLEARWATER POWER PLANT</t>
  </si>
  <si>
    <t>CORRAL_6_SJOAQN</t>
  </si>
  <si>
    <t>AMERESCO SAN JOAQUIN</t>
  </si>
  <si>
    <t>COSUMNES_CC</t>
  </si>
  <si>
    <t>COTTLE_2_FRNKNH</t>
  </si>
  <si>
    <t>FRANKENHEIMER POWER PLANT</t>
  </si>
  <si>
    <t>COVERD_2_HCKHY1</t>
  </si>
  <si>
    <t>HATCHET CREEK</t>
  </si>
  <si>
    <t>COVERD_2_MCKHY1</t>
  </si>
  <si>
    <t>MONTGOMERY CREEK HYDRO</t>
  </si>
  <si>
    <t>COVERD_2_QFUNTS</t>
  </si>
  <si>
    <t>COVE HYDROELECTRIC PROJECT</t>
  </si>
  <si>
    <t>COVERD_2_RCKHY1</t>
  </si>
  <si>
    <t>ROARING CREEK</t>
  </si>
  <si>
    <t>COWCRK_2_UNIT</t>
  </si>
  <si>
    <t>COW CREEK HYDRO</t>
  </si>
  <si>
    <t>CPSTNO_7_PRMADS</t>
  </si>
  <si>
    <t>PRIMA DESCHECHA (CAPISTRANO)</t>
  </si>
  <si>
    <t>CPVERD_2_SOLAR</t>
  </si>
  <si>
    <t>CAMPO VERDE SOLAR</t>
  </si>
  <si>
    <t>CRELMN_6_RAMON1</t>
  </si>
  <si>
    <t>RAMONA 1</t>
  </si>
  <si>
    <t>CRELMN_6_RAMON2</t>
  </si>
  <si>
    <t>RAMONA 2</t>
  </si>
  <si>
    <t>CRELMN_6_RAMSR3</t>
  </si>
  <si>
    <t>RAMONA SOLAR ENERGY</t>
  </si>
  <si>
    <t>CRESSY_1_PARKER</t>
  </si>
  <si>
    <t>PARKER POWERHOUSE</t>
  </si>
  <si>
    <t>CRESTA_7_PL1X2</t>
  </si>
  <si>
    <t>CRESTA PH UNIT 1 &amp; 2 AGGREGATE</t>
  </si>
  <si>
    <t>CRIMSN_2_CRMBT1</t>
  </si>
  <si>
    <t>Crimson (CAISO), Sonoran West (LSEs)</t>
  </si>
  <si>
    <t>CRIMSN_2_CRMBT2</t>
  </si>
  <si>
    <t>Crimson 2</t>
  </si>
  <si>
    <t>CRNEVL_6_CRNVA</t>
  </si>
  <si>
    <t>CRANE VALLEY</t>
  </si>
  <si>
    <t>CRNEVL_6_SJQN 2</t>
  </si>
  <si>
    <t>SAN JOAQUIN 2</t>
  </si>
  <si>
    <t>CRNEVL_6_SJQN 3</t>
  </si>
  <si>
    <t>SAN JOAQUIN 3</t>
  </si>
  <si>
    <t>CROKET_7_UNIT</t>
  </si>
  <si>
    <t>CROCKETT COGEN</t>
  </si>
  <si>
    <t>CROWCREEKSOLAR</t>
  </si>
  <si>
    <t>CROWCREEKSTORAGE</t>
  </si>
  <si>
    <t>CRSTWD_6_KUMYAY</t>
  </si>
  <si>
    <t>KUMEYAAY WIND FARM</t>
  </si>
  <si>
    <t>CRWCKS_1_SOLAR1</t>
  </si>
  <si>
    <t>CROW CREEK SOLAR 1</t>
  </si>
  <si>
    <t>CSCCOG_1_UNIT 1</t>
  </si>
  <si>
    <t>SANTA CLARA CO-GEN</t>
  </si>
  <si>
    <t>CSCGNR_1_UNIT 1</t>
  </si>
  <si>
    <t>GIANERA PEAKER UNIT 1</t>
  </si>
  <si>
    <t>CSCGNR_1_UNIT 2</t>
  </si>
  <si>
    <t>GIANERA PEAKER UNIT 2</t>
  </si>
  <si>
    <t>CSLR4S_2_SOLAR</t>
  </si>
  <si>
    <t>CSOLAR IV SOUTH</t>
  </si>
  <si>
    <t>CSTOGA_6_LNDFIL</t>
  </si>
  <si>
    <t>CLOVER FLAT LAND FILL GAS</t>
  </si>
  <si>
    <t>CSTRVL_7_PL1X2</t>
  </si>
  <si>
    <t>MARINA LAND FILL GAS</t>
  </si>
  <si>
    <t>CSTRVL_7_QFUNTS</t>
  </si>
  <si>
    <t>CASTROVILLE QF AGGREGATE</t>
  </si>
  <si>
    <t>CTNWDP_1_QF</t>
  </si>
  <si>
    <t>SMALL QF AGGREGATION - BURNEY</t>
  </si>
  <si>
    <t>CUMBIA_1_SOLAR</t>
  </si>
  <si>
    <t>COLUMBIA SOLAR ENERGY II</t>
  </si>
  <si>
    <t>CUMMNG_6_SUNCT1</t>
  </si>
  <si>
    <t>SUNSELECT 1</t>
  </si>
  <si>
    <t>CURTIS_1_CANLCK</t>
  </si>
  <si>
    <t>CANAL CREEK POWERHOUSE</t>
  </si>
  <si>
    <t>CURTIS_1_FARFLD</t>
  </si>
  <si>
    <t>FAIRFIELD POWERHOUSE</t>
  </si>
  <si>
    <t>CUYAMS_6_CUYSR1</t>
  </si>
  <si>
    <t>CUYAMA SOLAR</t>
  </si>
  <si>
    <t>DAIRLD_1_CR1BM1</t>
  </si>
  <si>
    <t>caiso_biogas</t>
  </si>
  <si>
    <t>biogas</t>
  </si>
  <si>
    <t>DAIRLD_1_MD1SL1</t>
  </si>
  <si>
    <t>MADERA 1</t>
  </si>
  <si>
    <t>DAIRLD_1_MD2BM1</t>
  </si>
  <si>
    <t>MADERA DIGESTER GENSET 2</t>
  </si>
  <si>
    <t>DALYCT_1_FCELL</t>
  </si>
  <si>
    <t>DAVID_TEVELDE_DAIRY_DIGESTER</t>
  </si>
  <si>
    <t>DAVIS_1_SOLAR1</t>
  </si>
  <si>
    <t>GRASSLANDS 3</t>
  </si>
  <si>
    <t>DAVIS_1_SOLAR2</t>
  </si>
  <si>
    <t>GRASSLANDS 4</t>
  </si>
  <si>
    <t>DAVIS_7_MNMETH</t>
  </si>
  <si>
    <t>MM YOLO POWER LLC</t>
  </si>
  <si>
    <t>DEADCK_1_UNIT</t>
  </si>
  <si>
    <t>DEERCR_6_UNIT 1</t>
  </si>
  <si>
    <t>DEER CREEK</t>
  </si>
  <si>
    <t>DEL_RANCH_COMPANY</t>
  </si>
  <si>
    <t>iid_geothermal</t>
  </si>
  <si>
    <t>DELAMO_2_SOLAR1</t>
  </si>
  <si>
    <t>GOLDEN SPRINGS BUILDING H</t>
  </si>
  <si>
    <t>DELAMO_2_SOLAR2</t>
  </si>
  <si>
    <t>GOLDEN SPRINGS BUILDING M</t>
  </si>
  <si>
    <t>DELAMO_2_SOLAR3</t>
  </si>
  <si>
    <t>GOLDEN SPRINGS BUILDING G</t>
  </si>
  <si>
    <t>DELAMO_2_SOLAR4</t>
  </si>
  <si>
    <t>GOLDEN SPRINGS BUILDING F</t>
  </si>
  <si>
    <t>DELAMO_2_SOLAR5</t>
  </si>
  <si>
    <t>GOLDEN SPRINGS BUILDING L</t>
  </si>
  <si>
    <t>DELAMO_2_SOLAR6</t>
  </si>
  <si>
    <t>FREEWAY SPRINGS</t>
  </si>
  <si>
    <t>DELAMO_2_SOLRC1</t>
  </si>
  <si>
    <t>GOLDEN SPRINGS BUILDING C1</t>
  </si>
  <si>
    <t>DELAMO_2_SOLRD</t>
  </si>
  <si>
    <t>GOLDEN SOLAR BUILDING D</t>
  </si>
  <si>
    <t>DELSUR_6_BSOLAR</t>
  </si>
  <si>
    <t>CENTRAL ANTELOPE DRY RANCH B</t>
  </si>
  <si>
    <t>DELSUR_6_CREST</t>
  </si>
  <si>
    <t>DELSUR_6_DRYFRB</t>
  </si>
  <si>
    <t>DRY FARM RANCH B</t>
  </si>
  <si>
    <t>DELSUR_6_SOLAR1</t>
  </si>
  <si>
    <t>SUMMER SOLAR NORTH</t>
  </si>
  <si>
    <t>DELSUR_6_SOLAR4</t>
  </si>
  <si>
    <t>RADIANCE SOLAR 4</t>
  </si>
  <si>
    <t>DELSUR_6_SOLAR5</t>
  </si>
  <si>
    <t>RADIANCE SOLAR 5</t>
  </si>
  <si>
    <t>DELTA_2_PL1X4</t>
  </si>
  <si>
    <t>DELTA ENERGY CENTER AGGREGATE</t>
  </si>
  <si>
    <t>DESERT_POWER_3</t>
  </si>
  <si>
    <t>DESERT_VIEW</t>
  </si>
  <si>
    <t>DEVERS_1_QF</t>
  </si>
  <si>
    <t>DEVERS_1_SEPV05</t>
  </si>
  <si>
    <t>SEPV 5</t>
  </si>
  <si>
    <t>DEVERS_1_SOLAR</t>
  </si>
  <si>
    <t>CASCADE SOLAR</t>
  </si>
  <si>
    <t>DEVERS_1_SOLAR1</t>
  </si>
  <si>
    <t>SEPV8</t>
  </si>
  <si>
    <t>DEVERS_1_SOLAR2</t>
  </si>
  <si>
    <t>SEPV9</t>
  </si>
  <si>
    <t>DEVERS_2_CS2SR4</t>
  </si>
  <si>
    <t>CALIENTE SOLAR 2</t>
  </si>
  <si>
    <t>DEVERS_2_DHSPG2</t>
  </si>
  <si>
    <t>DESERT HOT SPRINGS 2</t>
  </si>
  <si>
    <t>DEXZEL_1_UNIT</t>
  </si>
  <si>
    <t>WESTERN POWER AND STEAM COGENERATION</t>
  </si>
  <si>
    <t>DIABLO_7_UNIT 1</t>
  </si>
  <si>
    <t>DIABLO CANYON UNIT 1</t>
  </si>
  <si>
    <t>caiso_nuclear</t>
  </si>
  <si>
    <t>nuclear</t>
  </si>
  <si>
    <t>DIABLO_7_UNIT 2</t>
  </si>
  <si>
    <t>DIABLO CANYON UNIT 2</t>
  </si>
  <si>
    <t>DIAMOND_H_DAIRY_POWER</t>
  </si>
  <si>
    <t>DINUBA_6_UNIT</t>
  </si>
  <si>
    <t>DISCOV_1_CHEVRN</t>
  </si>
  <si>
    <t>CHEVRON USA (EASTRIDGE)</t>
  </si>
  <si>
    <t>DIVSON_6_NSQF</t>
  </si>
  <si>
    <t>DIXNLD_1_LNDFL</t>
  </si>
  <si>
    <t>ZERO WASTE ENERGY</t>
  </si>
  <si>
    <t>DMDVLY_1_UNITS</t>
  </si>
  <si>
    <t>DIAMOND VALLEY LAKE PUMP-GEN PLANT</t>
  </si>
  <si>
    <t>DONNLS_7_UNIT</t>
  </si>
  <si>
    <t>DONNELLS HYDRO</t>
  </si>
  <si>
    <t>DOSMGO_2_NSPIN</t>
  </si>
  <si>
    <t>DOUBLC_1_UNITS</t>
  </si>
  <si>
    <t>DOUBLE "C" LIMITED</t>
  </si>
  <si>
    <t>DOUBLEADIGESTER1</t>
  </si>
  <si>
    <t>DOUBLEADIGESTER2</t>
  </si>
  <si>
    <t>DOUBLEADIGESTER3</t>
  </si>
  <si>
    <t>DRACKR_2_D4SR4B</t>
  </si>
  <si>
    <t>DRACKER SOLAR UNIT 4B</t>
  </si>
  <si>
    <t>DRACKR_2_DS3SR3</t>
  </si>
  <si>
    <t>DRACKER SOLAR UNIT 3</t>
  </si>
  <si>
    <t>DRACKR_2_DS4SR4</t>
  </si>
  <si>
    <t>DRACKER SOLAR UNIT 4</t>
  </si>
  <si>
    <t>DRACKR_2_DSUBT1</t>
  </si>
  <si>
    <t>DRACKER SOLAR UNIT 1 BESS</t>
  </si>
  <si>
    <t>DRACKR_2_DSUBT2</t>
  </si>
  <si>
    <t>DRACKER SOLAR UNIT 2 BESS</t>
  </si>
  <si>
    <t>DRACKR_2_DSUBT3</t>
  </si>
  <si>
    <t>DRACKER SOLAR UNIT 3 BESS</t>
  </si>
  <si>
    <t>DRACKR_2_DSUBT4</t>
  </si>
  <si>
    <t>Dracker Solar Unit 4 BESS</t>
  </si>
  <si>
    <t>DRACKR_2_SOLAR1</t>
  </si>
  <si>
    <t>DRACKER SOLAR UNIT 1</t>
  </si>
  <si>
    <t>DRACKR_2_SOLAR2</t>
  </si>
  <si>
    <t>DRACKER SOLAR UNIT 2</t>
  </si>
  <si>
    <t>DRACKR_3_DSUBT3</t>
  </si>
  <si>
    <t>DREWS_6_PL1X4</t>
  </si>
  <si>
    <t>DREWS GENERATING PLANT</t>
  </si>
  <si>
    <t>DREWSR_2_BHSSR1</t>
  </si>
  <si>
    <t>Blue Hornet Solar</t>
  </si>
  <si>
    <t>DRUM_7_PL1X2</t>
  </si>
  <si>
    <t>DRUM PH 1 UNITS 1 &amp; 2 AGGREGATE</t>
  </si>
  <si>
    <t>DRUM_7_PL3X4</t>
  </si>
  <si>
    <t>DRUM PH 1 UNITS 3 &amp; 4 AGGREGATE</t>
  </si>
  <si>
    <t>DRUM_7_UNIT 5</t>
  </si>
  <si>
    <t>DRUM PH 2 UNIT 5</t>
  </si>
  <si>
    <t>DSABLA_7_UNIT</t>
  </si>
  <si>
    <t>DE SABLA HYDRO</t>
  </si>
  <si>
    <t>DSFLWR_2_WS2SR1</t>
  </si>
  <si>
    <t>WILLOW SPRINGS 2</t>
  </si>
  <si>
    <t>DSRTHV_2_DH1SR1</t>
  </si>
  <si>
    <t>DESERT HARVEST</t>
  </si>
  <si>
    <t>DSRTHV_2_DH2BT1</t>
  </si>
  <si>
    <t>DESERT HARVEST BESS</t>
  </si>
  <si>
    <t>DSRTHV_2_DH2SR2</t>
  </si>
  <si>
    <t>DESERT HARVEST 2</t>
  </si>
  <si>
    <t>DSRTSL_2_SOLAR1</t>
  </si>
  <si>
    <t>DESERT STATELINE</t>
  </si>
  <si>
    <t>DSRTSN_2_DS2X2</t>
  </si>
  <si>
    <t>Desert Sunlight PV II Storage</t>
  </si>
  <si>
    <t>DSRTSN_2_SOLAR1</t>
  </si>
  <si>
    <t>DESERT SUNLIGHT 300</t>
  </si>
  <si>
    <t>DSRTSN_2_SOLAR2</t>
  </si>
  <si>
    <t>DESERT SUNLIGHT 250</t>
  </si>
  <si>
    <t>DTCHWD_2_BT3WND</t>
  </si>
  <si>
    <t>BROOKFIELD TEHACHAPI 3</t>
  </si>
  <si>
    <t>DTCHWD_2_BT4WND</t>
  </si>
  <si>
    <t>BROOKFIELD TEHACHAPI 4</t>
  </si>
  <si>
    <t>DUANE_1_PL1X3</t>
  </si>
  <si>
    <t>DONALD VON RAESFELD POWER PROJECT</t>
  </si>
  <si>
    <t>DURNMESA_3_WBDYN</t>
  </si>
  <si>
    <t>DURAN MESA</t>
  </si>
  <si>
    <t>DUTCH1_7_UNIT 1</t>
  </si>
  <si>
    <t>DUTCH FLAT 1 PH</t>
  </si>
  <si>
    <t>DUTCH2_7_UNIT 1</t>
  </si>
  <si>
    <t>DUTCH FLAT 2 PH</t>
  </si>
  <si>
    <t>DVLCYN_1_UNITS</t>
  </si>
  <si>
    <t>DEVIL CANYON HYDRO UNITS 1-4 AGGREGATE</t>
  </si>
  <si>
    <t>DYERSM_6_DSWWD1</t>
  </si>
  <si>
    <t>DYER SUMMIT WIND REPOWER</t>
  </si>
  <si>
    <t>EARTH_ENERGY_1</t>
  </si>
  <si>
    <t>EASTWD_7_UNIT</t>
  </si>
  <si>
    <t>EASTWOOD PUMP-GEN</t>
  </si>
  <si>
    <t>EDMONS_2_NSPIN</t>
  </si>
  <si>
    <t>EDWARD_2_E21SB1_LESR</t>
  </si>
  <si>
    <t>EdSan 2 Edwards 1A</t>
  </si>
  <si>
    <t>EDWARD_2_E21SB1_SUN</t>
  </si>
  <si>
    <t>EDWARD_2_E23SB1</t>
  </si>
  <si>
    <t>EdSan 2 Edwards 3</t>
  </si>
  <si>
    <t>EDWARD_2_E23SB1_LESR</t>
  </si>
  <si>
    <t>EDWARD_2_ES2BT3</t>
  </si>
  <si>
    <t>EdSan 2</t>
  </si>
  <si>
    <t>EDWARD_2_ES2BT3_LESR</t>
  </si>
  <si>
    <t>EEKTMN_6_SOLAR1</t>
  </si>
  <si>
    <t>EE K SOLAR 1</t>
  </si>
  <si>
    <t>EL_CENTRO_4</t>
  </si>
  <si>
    <t>iid_ccgt</t>
  </si>
  <si>
    <t>EL_CENTRO_CC2</t>
  </si>
  <si>
    <t>EL_CENTRO_CC3</t>
  </si>
  <si>
    <t>ELCABO_5_ECWSCEDYN</t>
  </si>
  <si>
    <t>EL CABO WIND</t>
  </si>
  <si>
    <t>ELCAJN_6_DRGEN1</t>
  </si>
  <si>
    <t>ELCAJN_6_DRGEN2</t>
  </si>
  <si>
    <t>ELCAJN_6_EB1BT1</t>
  </si>
  <si>
    <t>EASTERN BESS 1</t>
  </si>
  <si>
    <t>ELCAJN_6_LM6K</t>
  </si>
  <si>
    <t>EL CAJON ENERGY CENTER</t>
  </si>
  <si>
    <t>ELCAJN_6_UNITA1</t>
  </si>
  <si>
    <t>CUYAMACA PEAK ENERGY PLANT</t>
  </si>
  <si>
    <t>ELCAP_1_SOLAR</t>
  </si>
  <si>
    <t>2097 HELTON</t>
  </si>
  <si>
    <t>ELDORO_7_UNIT 1</t>
  </si>
  <si>
    <t>EL DORADO UNIT 1</t>
  </si>
  <si>
    <t>ELDORO_7_UNIT 2</t>
  </si>
  <si>
    <t>EL DORADO UNIT 2</t>
  </si>
  <si>
    <t>ELECTR_7_PL1X3</t>
  </si>
  <si>
    <t>ELECTRA PH UNIT 1 &amp; 2 AGGREGATE</t>
  </si>
  <si>
    <t>ELK_GROVE_1_SOLAR</t>
  </si>
  <si>
    <t>ELK_GROVE_2_SOLAR</t>
  </si>
  <si>
    <t>ELKCRK_6_STONYG</t>
  </si>
  <si>
    <t>STONEY GORGE HYDRO AGGREGATE</t>
  </si>
  <si>
    <t>ELKHIL_2_PL1X3</t>
  </si>
  <si>
    <t>ELK HILLS COMBINED CYCLE (AGGREGATE)</t>
  </si>
  <si>
    <t>ELKHRN_1_EESX3</t>
  </si>
  <si>
    <t>ELKHORN ENERGY STORAGE</t>
  </si>
  <si>
    <t>ELLIS_2_QF</t>
  </si>
  <si>
    <t>ELLIS QFS</t>
  </si>
  <si>
    <t>ELNIDP_6_BIOMAS</t>
  </si>
  <si>
    <t>EL NIDO BIOMASS TO ENERGY</t>
  </si>
  <si>
    <t>ELSEGN_2_UN1011</t>
  </si>
  <si>
    <t>EL SEGUNDO ENERGY CENTER 5/6</t>
  </si>
  <si>
    <t>ELSEGN_2_UN2021</t>
  </si>
  <si>
    <t>EL SEGUNDO ENERGY CENTER 7/8</t>
  </si>
  <si>
    <t>ENELBELLASTORAGE</t>
  </si>
  <si>
    <t>ENERGETICS_PV</t>
  </si>
  <si>
    <t>ENERSJ_2_WIND</t>
  </si>
  <si>
    <t>ESJ WIND ENERGY</t>
  </si>
  <si>
    <t>ENERSJ_5_ESJWD2</t>
  </si>
  <si>
    <t>ENERGIA_SIERRA_JUAREZ_2_US_LLC</t>
  </si>
  <si>
    <t>ENWIND_2_WIND1</t>
  </si>
  <si>
    <t>CAMERON RIDGE</t>
  </si>
  <si>
    <t>ENWIND_2_WIND2</t>
  </si>
  <si>
    <t>RIDGETOP I</t>
  </si>
  <si>
    <t>ESCNDO_6_EB1BT1</t>
  </si>
  <si>
    <t>ESCONDIDO BESS 1</t>
  </si>
  <si>
    <t>ESCNDO_6_EB2BT2</t>
  </si>
  <si>
    <t>ESCONDIDO BESS 2</t>
  </si>
  <si>
    <t>ESCNDO_6_EB3BT3</t>
  </si>
  <si>
    <t>ESCONDIDO BESS 3</t>
  </si>
  <si>
    <t>ESCNDO_6_PL1X2</t>
  </si>
  <si>
    <t>MMC ESCONDIDO AGGREGATE</t>
  </si>
  <si>
    <t>ESCNDO_6_UNITB1</t>
  </si>
  <si>
    <t>CALPEAK POWER ENTERPRISE UNIT 1</t>
  </si>
  <si>
    <t>ESCO_6_GLMQF</t>
  </si>
  <si>
    <t>GOAL LINE COGEN</t>
  </si>
  <si>
    <t>ESNHWR_2_WC1BT1</t>
  </si>
  <si>
    <t>Wildcat I BESS</t>
  </si>
  <si>
    <t>ESQUON_6_LNDFIL</t>
  </si>
  <si>
    <t>NEAL ROAD LANDFILL GENERATING FACILITY</t>
  </si>
  <si>
    <t>ESTWND_2_OPPWD1</t>
  </si>
  <si>
    <t>Oasis Power Plant Eastwind</t>
  </si>
  <si>
    <t>ETIWND_2_CHMPNE</t>
  </si>
  <si>
    <t>CHAMPAGNE</t>
  </si>
  <si>
    <t>ETIWND_2_FONTNA</t>
  </si>
  <si>
    <t>FONTANALYTLE CREEK POWERHOUSE P</t>
  </si>
  <si>
    <t>ETIWND_2_RTS010</t>
  </si>
  <si>
    <t>SPVP010 FONTANA RT SOLAR</t>
  </si>
  <si>
    <t>ETIWND_2_RTS015</t>
  </si>
  <si>
    <t>SPVP015</t>
  </si>
  <si>
    <t>ETIWND_2_RTS017</t>
  </si>
  <si>
    <t>SPVP017</t>
  </si>
  <si>
    <t>ETIWND_2_RTS018</t>
  </si>
  <si>
    <t>SPVP018 FONTANA RT SOLAR</t>
  </si>
  <si>
    <t>ETIWND_2_RTS023</t>
  </si>
  <si>
    <t>SPVP023 FONTANA RT SOLAR</t>
  </si>
  <si>
    <t>ETIWND_2_RTS026</t>
  </si>
  <si>
    <t>SPVP026</t>
  </si>
  <si>
    <t>ETIWND_2_RTS027</t>
  </si>
  <si>
    <t>SPVP027</t>
  </si>
  <si>
    <t>ETIWND_2_SOLAR1</t>
  </si>
  <si>
    <t>DEDEAUX ONTARIO</t>
  </si>
  <si>
    <t>ETIWND_2_SOLAR2</t>
  </si>
  <si>
    <t>ROCHESTER</t>
  </si>
  <si>
    <t>ETIWND_2_SOLAR5</t>
  </si>
  <si>
    <t>DULLES</t>
  </si>
  <si>
    <t>ETIWND_2_UNIT1</t>
  </si>
  <si>
    <t>ETIWND_6_GRPLND</t>
  </si>
  <si>
    <t>GRAPELAND PEAKER</t>
  </si>
  <si>
    <t>ETIWND_6_MWDETI</t>
  </si>
  <si>
    <t>ETIWANDA RECOVERY HYDRO</t>
  </si>
  <si>
    <t>EXCHEC_7_UNIT 1</t>
  </si>
  <si>
    <t>EXCHEQUER HYDRO</t>
  </si>
  <si>
    <t>EXCLSG_1_SOLAR</t>
  </si>
  <si>
    <t>EXCELSIOR SOLAR</t>
  </si>
  <si>
    <t>FAIRHV_6_UNIT</t>
  </si>
  <si>
    <t>FALLBROOKSTORAGE</t>
  </si>
  <si>
    <t>FELLOW_7_QFUNTS</t>
  </si>
  <si>
    <t>FELLOW QF AGGREGATE</t>
  </si>
  <si>
    <t>FLOWD_2_RT2WD2</t>
  </si>
  <si>
    <t>RIDGETOP 2</t>
  </si>
  <si>
    <t>FLOWD_2_WIND1</t>
  </si>
  <si>
    <t>CAMERON RIDGE 2</t>
  </si>
  <si>
    <t>FLOWD2_2_FPLWND</t>
  </si>
  <si>
    <t>DIABLO WINDS</t>
  </si>
  <si>
    <t>FMEADO_6_HELLHL</t>
  </si>
  <si>
    <t>FMEADO_7_UNIT</t>
  </si>
  <si>
    <t>FRENCH MEADOWS HYDRO</t>
  </si>
  <si>
    <t>FORBST_7_UNIT 1</t>
  </si>
  <si>
    <t>FORBESTOWN HYDRO</t>
  </si>
  <si>
    <t>FORKBU_6_UNIT</t>
  </si>
  <si>
    <t>HYPOWER, INC. (FORKS OF BUTTE)</t>
  </si>
  <si>
    <t>FRESHW_1_SOLAR1</t>
  </si>
  <si>
    <t>CORCORAN 3</t>
  </si>
  <si>
    <t>FRESNOSOLAR</t>
  </si>
  <si>
    <t>FRESNOSTORAGE</t>
  </si>
  <si>
    <t>FRIANT_6_UNITS</t>
  </si>
  <si>
    <t>FRIANT DAM</t>
  </si>
  <si>
    <t>FRITO_1_LAY</t>
  </si>
  <si>
    <t>FRITO-LAY</t>
  </si>
  <si>
    <t>FRNTBW_6_SOLAR1</t>
  </si>
  <si>
    <t>FRONTIER SOLAR</t>
  </si>
  <si>
    <t>FROGTN_1_UTICAA</t>
  </si>
  <si>
    <t>ANGELS POWERHOUSE</t>
  </si>
  <si>
    <t>FROGTN_1_UTICAM</t>
  </si>
  <si>
    <t>MURPHYS POWERHOUSE</t>
  </si>
  <si>
    <t>FTSWRD_6_TRFORK</t>
  </si>
  <si>
    <t>THREE FORKS WATER POWER PROJECT</t>
  </si>
  <si>
    <t>FTSWRD_7_QFUNTS</t>
  </si>
  <si>
    <t>FULTON_1_QF</t>
  </si>
  <si>
    <t>SMALL QF AGGREGATION - ZENIA</t>
  </si>
  <si>
    <t>GALE_1_SR3SR3</t>
  </si>
  <si>
    <t>SUNRAY 3</t>
  </si>
  <si>
    <t>GANSO_1_WSTBM1</t>
  </si>
  <si>
    <t>WESTSTAR DAIRY BIOGAS</t>
  </si>
  <si>
    <t>GARLND_2_GARBT1</t>
  </si>
  <si>
    <t>GARLAND STORAGE</t>
  </si>
  <si>
    <t>GARLND_2_GASLR</t>
  </si>
  <si>
    <t>GARLAND B</t>
  </si>
  <si>
    <t>GARLND_2_GASLRA</t>
  </si>
  <si>
    <t>GARLAND A</t>
  </si>
  <si>
    <t>GARNET_1_SOLAR</t>
  </si>
  <si>
    <t>NORTH PALM SPRINGS 4A</t>
  </si>
  <si>
    <t>GARNET_1_SOLAR2</t>
  </si>
  <si>
    <t>GARNET SOLAR POWER GENERATION STATION 1</t>
  </si>
  <si>
    <t>GARNET_1_UNITS</t>
  </si>
  <si>
    <t>GARNET GREEN POWER PROJECT AGGREGATE</t>
  </si>
  <si>
    <t>GARNET_1_WIND</t>
  </si>
  <si>
    <t>GARNET WIND ENERGY CENTER</t>
  </si>
  <si>
    <t>GARNET_1_WINDS</t>
  </si>
  <si>
    <t>GARNET WINDS AGGREGATION</t>
  </si>
  <si>
    <t>GARNET_1_WT3WND</t>
  </si>
  <si>
    <t>WAGNER WIND</t>
  </si>
  <si>
    <t>GARNET_2_COAWD2</t>
  </si>
  <si>
    <t>COACHELLA 2</t>
  </si>
  <si>
    <t>GARNET_2_DIFWD1</t>
  </si>
  <si>
    <t>GARNET_2_HYDRO</t>
  </si>
  <si>
    <t>WHITEWATER HYDRO</t>
  </si>
  <si>
    <t>GARNET_2_WIND1</t>
  </si>
  <si>
    <t>PHOENIX</t>
  </si>
  <si>
    <t>GARNET_2_WIND2</t>
  </si>
  <si>
    <t>KAREN AVENUE WIND FARM</t>
  </si>
  <si>
    <t>GARNET_2_WIND3</t>
  </si>
  <si>
    <t>SAN GORGONIO EAST</t>
  </si>
  <si>
    <t>GARNET_2_WIND4</t>
  </si>
  <si>
    <t>WINDUSTRIES</t>
  </si>
  <si>
    <t>GARNET_2_WIND5</t>
  </si>
  <si>
    <t>EASTWIND</t>
  </si>
  <si>
    <t>GARNET_2_WPMWD6</t>
  </si>
  <si>
    <t>WINTEC PALM</t>
  </si>
  <si>
    <t>GASKW1_2_GW1SR1</t>
  </si>
  <si>
    <t>GASKELL WEST 1</t>
  </si>
  <si>
    <t>GATES_2_SOLAR</t>
  </si>
  <si>
    <t>GATES SOLAR STATION</t>
  </si>
  <si>
    <t>GATES_2_WSOLAR</t>
  </si>
  <si>
    <t>WEST GATES SOLAR STATION</t>
  </si>
  <si>
    <t>GATEWY_2_GESBT1</t>
  </si>
  <si>
    <t>GATEWAY ENERGY STROAGE</t>
  </si>
  <si>
    <t>GATWAY_2_PL1X3</t>
  </si>
  <si>
    <t>GATEWAY GENERATING STATION</t>
  </si>
  <si>
    <t>GENESI_2_STG</t>
  </si>
  <si>
    <t>GENESIS STATION</t>
  </si>
  <si>
    <t>GEO_EAST_MESA_2_1</t>
  </si>
  <si>
    <t>GEO_EAST_MESA_3_1</t>
  </si>
  <si>
    <t>GEO_EAST_MESA_3_2</t>
  </si>
  <si>
    <t>GEYS11_7_UNIT11</t>
  </si>
  <si>
    <t>GEYSERS UNIT 11 (HEALDSBURG)</t>
  </si>
  <si>
    <t>GEYS12_7_UNIT12</t>
  </si>
  <si>
    <t>GEYSERS UNIT 12 (HEALDSBURG)</t>
  </si>
  <si>
    <t>GEYS13_7_UNIT13</t>
  </si>
  <si>
    <t>GEYSERS UNIT 13 (HEALDSBURG)</t>
  </si>
  <si>
    <t>GEYS14_7_UNIT14</t>
  </si>
  <si>
    <t>GEYSERS UNIT 14 (HEALDSBURG)</t>
  </si>
  <si>
    <t>GEYS16_7_UNIT16</t>
  </si>
  <si>
    <t>GEYSERS UNIT 16 (HEALDSBURG)</t>
  </si>
  <si>
    <t>GEYS17_2_BOTRCK</t>
  </si>
  <si>
    <t>GEYS17_7_UNIT17</t>
  </si>
  <si>
    <t>GEYSERS UNIT 17 (HEALDSBURG)</t>
  </si>
  <si>
    <t>GEYS18_7_UNIT18</t>
  </si>
  <si>
    <t>GEYSERS UNIT 18 (HEALDSBURG)</t>
  </si>
  <si>
    <t>GEYS20_7_UNIT20</t>
  </si>
  <si>
    <t>GEYSERS UNIT 20 (HEALDSBURG)</t>
  </si>
  <si>
    <t>GIFENS_6_BUGSL1</t>
  </si>
  <si>
    <t>BURFORD GIFFEN</t>
  </si>
  <si>
    <t>GIFFEN_6_SOLAR</t>
  </si>
  <si>
    <t>GIFFEN SOLAR STATION</t>
  </si>
  <si>
    <t>GIFFEN_6_SOLAR1</t>
  </si>
  <si>
    <t>ASPIRATION SOLAR G</t>
  </si>
  <si>
    <t>GILROY_1_UNIT</t>
  </si>
  <si>
    <t>GILROY COGEN AGGREGATE</t>
  </si>
  <si>
    <t>GILRPP_1_PL1X2</t>
  </si>
  <si>
    <t>GILROY ENERGY CENTER UNITS 1&amp;2 AGGREGATE</t>
  </si>
  <si>
    <t>GILRPP_1_PL3X4</t>
  </si>
  <si>
    <t>GILROY ENERGY CENTER, UNIT #3</t>
  </si>
  <si>
    <t>GLDFGR_6_SOLAR1</t>
  </si>
  <si>
    <t>PORTAL RIDGE B</t>
  </si>
  <si>
    <t>GLDFGR_6_SOLAR2</t>
  </si>
  <si>
    <t>PORTAL RIDGE C</t>
  </si>
  <si>
    <t>GLDTWN_6_COLUM3</t>
  </si>
  <si>
    <t>COLUMBIA 3</t>
  </si>
  <si>
    <t>GLDTWN_6_SOLAR</t>
  </si>
  <si>
    <t>RIO GRANDE</t>
  </si>
  <si>
    <t>GLNARM_2_UNIT 5</t>
  </si>
  <si>
    <t>GLENARM TURBINE 5</t>
  </si>
  <si>
    <t>GLNARM_7_UNIT 1</t>
  </si>
  <si>
    <t>GLEN ARM UNIT 1</t>
  </si>
  <si>
    <t>GLNARM_7_UNIT 2</t>
  </si>
  <si>
    <t>GLEN ARM UNIT 2</t>
  </si>
  <si>
    <t>GLNARM_7_UNIT 3</t>
  </si>
  <si>
    <t>GLEN ARM UNIT 3</t>
  </si>
  <si>
    <t>GLNARM_7_UNIT 4</t>
  </si>
  <si>
    <t>GLEN ARM UNIT 4</t>
  </si>
  <si>
    <t>GLOW_6_SOLAR</t>
  </si>
  <si>
    <t>ANTELOPE POWER PLANT</t>
  </si>
  <si>
    <t>GOLETA_2_QF</t>
  </si>
  <si>
    <t>GOLETA QFS</t>
  </si>
  <si>
    <t>GOLETA_2_VALBT1</t>
  </si>
  <si>
    <t>VALLECITO ENERGY STORAGE</t>
  </si>
  <si>
    <t>GOLETA_6_ELLWOD</t>
  </si>
  <si>
    <t>ELLWOOD ENERGY SUPPORT FACILITY</t>
  </si>
  <si>
    <t>GOLETA_6_EXGEN</t>
  </si>
  <si>
    <t>EXXON COMPANY USA</t>
  </si>
  <si>
    <t>GOLETA_6_GAVOTA</t>
  </si>
  <si>
    <t>GOLETA_6_TAJIGS</t>
  </si>
  <si>
    <t>GOLETA_6_TR2BM2</t>
  </si>
  <si>
    <t>Tajiguas Biogas Engines</t>
  </si>
  <si>
    <t>GONZLS_6_UNIT</t>
  </si>
  <si>
    <t>JOHNSON CANYON LANDFILL</t>
  </si>
  <si>
    <t>GOOSLK_1_SOLAR1</t>
  </si>
  <si>
    <t>GOOSE LAKE</t>
  </si>
  <si>
    <t>GRADYW_5_GDYWD1</t>
  </si>
  <si>
    <t>GRADY WIND</t>
  </si>
  <si>
    <t>GRAYSON_3</t>
  </si>
  <si>
    <t>ldwp_st</t>
  </si>
  <si>
    <t>GRAYSON_4</t>
  </si>
  <si>
    <t>GRAYSON_5</t>
  </si>
  <si>
    <t>GRAYSON_9</t>
  </si>
  <si>
    <t>ldwp_peaker</t>
  </si>
  <si>
    <t>GRAYSON_CC</t>
  </si>
  <si>
    <t>GRIDLY_6_SOLAR</t>
  </si>
  <si>
    <t>GRIDLEY MAIN TWO</t>
  </si>
  <si>
    <t>GRIFFI_2_LSPDYN</t>
  </si>
  <si>
    <t>GRIFFITH ENERGY</t>
  </si>
  <si>
    <t>sw_ccgt</t>
  </si>
  <si>
    <t>GRIZLY_1_UNIT 1</t>
  </si>
  <si>
    <t>GRIZZLY HYDRO</t>
  </si>
  <si>
    <t>GRNITE_6_ESCBT1</t>
  </si>
  <si>
    <t>EnerSmart El Cajon</t>
  </si>
  <si>
    <t>GRNLF1_1_PL1X2</t>
  </si>
  <si>
    <t>Greenleaf 1</t>
  </si>
  <si>
    <t>GRNLF1_1_UNITS</t>
  </si>
  <si>
    <t>GRNLF2_1_UNIT</t>
  </si>
  <si>
    <t>GREENLEAF II COGEN</t>
  </si>
  <si>
    <t>GRNVLY_7_SCLAND</t>
  </si>
  <si>
    <t>SANTA CRUZ LANDFILL GENERATING PLANT</t>
  </si>
  <si>
    <t>GRSCRK_6_BGCKWW</t>
  </si>
  <si>
    <t>BIG CREEK WATER WORKS - CEDAR FLAT</t>
  </si>
  <si>
    <t>GRZZLY_1_BERKLY</t>
  </si>
  <si>
    <t>BERKELEY COGENERATION</t>
  </si>
  <si>
    <t>GUERNS_6_HD3BM3</t>
  </si>
  <si>
    <t>HANFORD DIGESTER GENSET 3</t>
  </si>
  <si>
    <t>GUERNS_6_SOLAR</t>
  </si>
  <si>
    <t>GUERNSEY SOLAR STATION</t>
  </si>
  <si>
    <t>GUERNS_6_VH2BM1</t>
  </si>
  <si>
    <t>HANFORD DIGESTER GENSET 2</t>
  </si>
  <si>
    <t>GWFPWR_1_UNITS</t>
  </si>
  <si>
    <t>HANFORD PEAKER PLANT</t>
  </si>
  <si>
    <t>GYS5X6_7_UNITS</t>
  </si>
  <si>
    <t>GEYSERS UNITS 5 &amp; 6 AGGREGATE</t>
  </si>
  <si>
    <t>GYS7X8_7_UNITS</t>
  </si>
  <si>
    <t>GEYSERS UNITS 7 &amp; 8 AGGREGATE</t>
  </si>
  <si>
    <t>GYSRVL_7_WSPRNG</t>
  </si>
  <si>
    <t>WARM SPRINGS HYDRO</t>
  </si>
  <si>
    <t>HAASPH_7_PL1X2</t>
  </si>
  <si>
    <t>HAAS PH UNIT 1 &amp; 2 AGGREGATE</t>
  </si>
  <si>
    <t>HALSEY_6_UNIT</t>
  </si>
  <si>
    <t>HALSEY HYDRO</t>
  </si>
  <si>
    <t>HARBGN_7_UNITS</t>
  </si>
  <si>
    <t>HARBOR COGEN COMBINED CYCLE</t>
  </si>
  <si>
    <t>HARBOR_CC</t>
  </si>
  <si>
    <t>HARBOR_UNIT_10</t>
  </si>
  <si>
    <t>HARBOR_UNIT_11</t>
  </si>
  <si>
    <t>HARBOR_UNIT_12</t>
  </si>
  <si>
    <t>HARBOR_UNIT_13</t>
  </si>
  <si>
    <t>HARBOR_UNIT_14</t>
  </si>
  <si>
    <t>HARDWK_6_STWBM1</t>
  </si>
  <si>
    <t>STILL WATER RANCH DAIRY</t>
  </si>
  <si>
    <t>HAT_CREEK_BIOENERGY__LLC</t>
  </si>
  <si>
    <t>HATCR1_7_UNIT</t>
  </si>
  <si>
    <t>HAT CREEK  #1</t>
  </si>
  <si>
    <t>HATCR2_7_UNIT</t>
  </si>
  <si>
    <t>HAT CREEK  #2</t>
  </si>
  <si>
    <t>HATLOS_6_BWDHY1</t>
  </si>
  <si>
    <t>BIDWELL DITCH</t>
  </si>
  <si>
    <t>HATLOS_6_LSCRK</t>
  </si>
  <si>
    <t>LOST CREEK 1 &amp; 2 HYDRO CONVERSION</t>
  </si>
  <si>
    <t>HATRDG_2_WIND</t>
  </si>
  <si>
    <t>HATCHET RIDGE WIND FARM</t>
  </si>
  <si>
    <t>HAYNES_1</t>
  </si>
  <si>
    <t>HAYNES_11</t>
  </si>
  <si>
    <t>HAYNES_12</t>
  </si>
  <si>
    <t>HAYNES_13</t>
  </si>
  <si>
    <t>HAYNES_14</t>
  </si>
  <si>
    <t>HAYNES_15</t>
  </si>
  <si>
    <t>HAYNES_16</t>
  </si>
  <si>
    <t>HAYNES_2</t>
  </si>
  <si>
    <t>HAYNES_CC</t>
  </si>
  <si>
    <t>HAYPRS_6_HAYHD1</t>
  </si>
  <si>
    <t>HAYPRESS LOWER</t>
  </si>
  <si>
    <t>HAYPRS_6_HAYHD2</t>
  </si>
  <si>
    <t>HAYPRESS MIDDLE</t>
  </si>
  <si>
    <t>HEBER_GEO_1</t>
  </si>
  <si>
    <t>HEBER_GEO_2</t>
  </si>
  <si>
    <t>HEBER_GEO_COMPLEX</t>
  </si>
  <si>
    <t>HEBER_II</t>
  </si>
  <si>
    <t>HEBER_SOLAR_PV</t>
  </si>
  <si>
    <t>HEDGE_SOLAR</t>
  </si>
  <si>
    <t>HELMPG_7_UNIT 1</t>
  </si>
  <si>
    <t>HELMS PUMP-GEN UNIT 1</t>
  </si>
  <si>
    <t>HELMPG_7_UNIT 2</t>
  </si>
  <si>
    <t>HELMS PUMP-GEN UNIT 2</t>
  </si>
  <si>
    <t>HELMPG_7_UNIT 3</t>
  </si>
  <si>
    <t>HELMS PUMP-GEN UNIT 3</t>
  </si>
  <si>
    <t>HENRTA_6_HDEBT1</t>
  </si>
  <si>
    <t>HENRIETTA D ENERGY STORAGE</t>
  </si>
  <si>
    <t>HENRTA_6_SOLAR1</t>
  </si>
  <si>
    <t>LEMOORE 1</t>
  </si>
  <si>
    <t>HENRTA_6_SOLAR2</t>
  </si>
  <si>
    <t>WESTSIDE SOLAR POWER PV1</t>
  </si>
  <si>
    <t>HENRTA_6_UNITA1</t>
  </si>
  <si>
    <t>GWF HENRIETTA PEAKER PLANT UNIT 1</t>
  </si>
  <si>
    <t>HENRTA_6_UNITA2</t>
  </si>
  <si>
    <t>GWF HENRIETTA PEAKER PLANT UNIT 2</t>
  </si>
  <si>
    <t>HENRTS_1_SOLAR</t>
  </si>
  <si>
    <t>HENRIETTA SOLAR PROJECT</t>
  </si>
  <si>
    <t>HERDLN_6_BYHSR1</t>
  </si>
  <si>
    <t>Byron Highway Solar</t>
  </si>
  <si>
    <t>HIDSRT_2_UNITS</t>
  </si>
  <si>
    <t>HIGH DESERT POWER PROJECT AGGREGATE</t>
  </si>
  <si>
    <t>HIGGNS_1_COMBIE</t>
  </si>
  <si>
    <t>COMBIE SOUTH</t>
  </si>
  <si>
    <t>HIGGNS_7_QFUNTS</t>
  </si>
  <si>
    <t>HIGHDS_2_H5SBT1</t>
  </si>
  <si>
    <t>HIGH 5 SOLAR BESS</t>
  </si>
  <si>
    <t>HIGHDS_2_H5SSR1</t>
  </si>
  <si>
    <t>HIGH 5 SOLAR</t>
  </si>
  <si>
    <t>HILAND_7_YOLOWD</t>
  </si>
  <si>
    <t>CLEAR LAKE UNIT 1</t>
  </si>
  <si>
    <t>HINSON_6_CARBGN</t>
  </si>
  <si>
    <t>BP WILMINGTON CALCINER</t>
  </si>
  <si>
    <t>HINSON_6_LBECH1</t>
  </si>
  <si>
    <t>LONG BEACH UNIT 1</t>
  </si>
  <si>
    <t>HINSON_6_LBECH2</t>
  </si>
  <si>
    <t>LONG BEACH UNIT 2</t>
  </si>
  <si>
    <t>HINSON_6_LBECH3</t>
  </si>
  <si>
    <t>LONG BEACH UNIT 3</t>
  </si>
  <si>
    <t>HINSON_6_LBECH4</t>
  </si>
  <si>
    <t>LONG BEACH UNIT 4</t>
  </si>
  <si>
    <t>HINSON_6_SERRGN</t>
  </si>
  <si>
    <t>SOUTHEAST RESOURCE RECOVERY</t>
  </si>
  <si>
    <t>HMLTBR_6_UNITS</t>
  </si>
  <si>
    <t>HAMILTON BRANCH PH (AGGREGATE)</t>
  </si>
  <si>
    <t>HNTGBH_2_PL1X3</t>
  </si>
  <si>
    <t>HUNTINGTON BEACH ENERGY</t>
  </si>
  <si>
    <t>HNTGBH_7_UNIT 2</t>
  </si>
  <si>
    <t>HUNTINGTON BEACH GEN STA. UNIT 2</t>
  </si>
  <si>
    <t>HOLGAT_1_BORAX</t>
  </si>
  <si>
    <t>U.S. BORAX, UNIT 1</t>
  </si>
  <si>
    <t>HOLSTR_1_SOLAR</t>
  </si>
  <si>
    <t>SAN BENITO SMART PARK</t>
  </si>
  <si>
    <t>HOLSTR_1_SOLAR2</t>
  </si>
  <si>
    <t>HOLLISTER SOLAR</t>
  </si>
  <si>
    <t>HOOLEYDIGESTER1</t>
  </si>
  <si>
    <t>HOOLEYDIGESTER2</t>
  </si>
  <si>
    <t>HOOVER_2_MWDDYN</t>
  </si>
  <si>
    <t>HOOVER</t>
  </si>
  <si>
    <t>HOOVER_2_VEADYN</t>
  </si>
  <si>
    <t>HUDSON_RANCH_I</t>
  </si>
  <si>
    <t>HUMBPP_1_UNITS3</t>
  </si>
  <si>
    <t>HUMBOLDT BAY GENERATING STATION 3</t>
  </si>
  <si>
    <t>HUMBPP_6_UNITS</t>
  </si>
  <si>
    <t>HUMBOLDT BAY GENERATING STATION 1</t>
  </si>
  <si>
    <t>HUMBSB_1_QF</t>
  </si>
  <si>
    <t>SMALL QF AGGREGATION - TRINITY</t>
  </si>
  <si>
    <t>HUMMINGBIRDSTORAGE</t>
  </si>
  <si>
    <t>HURON_6_SOLAR</t>
  </si>
  <si>
    <t>HURON SOLAR STATION</t>
  </si>
  <si>
    <t>HYTTHM_2_UNITS</t>
  </si>
  <si>
    <t>HYATT-THERMALITO PUMP-GEN (AGGREGATE)</t>
  </si>
  <si>
    <t>IGNACO_1_QF</t>
  </si>
  <si>
    <t>SMALL QF AGGREGATION - VALLEJO/DINSMORE</t>
  </si>
  <si>
    <t>IMPERIAL_VALLEYIVSC2</t>
  </si>
  <si>
    <t>INDIGO_1_UNIT 1</t>
  </si>
  <si>
    <t>INDIGO PEAKER UNIT 1</t>
  </si>
  <si>
    <t>INDIGO_1_UNIT 2</t>
  </si>
  <si>
    <t>INDIGO PEAKER UNIT 2</t>
  </si>
  <si>
    <t>INDIGO_1_UNIT 3</t>
  </si>
  <si>
    <t>INDIGO PEAKER UNIT 3</t>
  </si>
  <si>
    <t>INDVLY_1_UNITS</t>
  </si>
  <si>
    <t>INDIAN VALLEY HYDRO</t>
  </si>
  <si>
    <t>INSKIP_2_UNIT</t>
  </si>
  <si>
    <t>INSKIP HYDRO</t>
  </si>
  <si>
    <t>INTERMOUNTAIN_1</t>
  </si>
  <si>
    <t>ldwp_coal</t>
  </si>
  <si>
    <t>coal</t>
  </si>
  <si>
    <t>INTERMOUNTAIN_2</t>
  </si>
  <si>
    <t>INTKEP_2_UNITS</t>
  </si>
  <si>
    <t>CCSF HETCH_HETCHY HYDRO AGGREGATE</t>
  </si>
  <si>
    <t>INTMNT_3_ANAHEIM</t>
  </si>
  <si>
    <t>INTERMOUNTAIN POWER PROJECT</t>
  </si>
  <si>
    <t>INTMNT_3_PASADENA</t>
  </si>
  <si>
    <t>INTMNT_3_RIVERSIDE</t>
  </si>
  <si>
    <t>IPPDYN</t>
  </si>
  <si>
    <t>INTTRB_6_UNIT</t>
  </si>
  <si>
    <t>INTERNATIONAL TURBINE RESEARCH</t>
  </si>
  <si>
    <t>IVANPA_1_UNIT1</t>
  </si>
  <si>
    <t>IVANPAH 1</t>
  </si>
  <si>
    <t>IVANPA_1_UNIT2</t>
  </si>
  <si>
    <t>IVANPAH 2</t>
  </si>
  <si>
    <t>IVANPA_1_UNIT3</t>
  </si>
  <si>
    <t>IVANPAH 3</t>
  </si>
  <si>
    <t>IVSLR2_2_SM2SR1</t>
  </si>
  <si>
    <t>SILVER RIDGE MOUNT SIGNAL 2</t>
  </si>
  <si>
    <t>IVSLRP_2_SOLAR1</t>
  </si>
  <si>
    <t>SILVER RIDGE MOUNT SIGNAL</t>
  </si>
  <si>
    <t>IVWEST_2_SOLAR1</t>
  </si>
  <si>
    <t>IMPERIAL VALLEY WEST ( Q # 608)</t>
  </si>
  <si>
    <t>JACMSR_1_JACSR1</t>
  </si>
  <si>
    <t>JACUMBA SOLAR FARM</t>
  </si>
  <si>
    <t>JANCRK_6_RCABT1</t>
  </si>
  <si>
    <t>Redwood Coast Airport Microgrid</t>
  </si>
  <si>
    <t>JAVASR_1_JAVSR1</t>
  </si>
  <si>
    <t>JAWBNE_2_NSRWND</t>
  </si>
  <si>
    <t>NORTH SKY RIVER WIND PROJECT</t>
  </si>
  <si>
    <t>JAWBNE_2_SRWND</t>
  </si>
  <si>
    <t>JAWBNE_2_SRWWD2</t>
  </si>
  <si>
    <t>Sky River Wind Repower B</t>
  </si>
  <si>
    <t>JAYNE_6_WLSLR</t>
  </si>
  <si>
    <t>WESTLANDS SOLAR FARM PV 1</t>
  </si>
  <si>
    <t>JJ_ELMORE</t>
  </si>
  <si>
    <t>JOANEC_2_STABT1</t>
  </si>
  <si>
    <t>SANTA ANA STORAGE 1</t>
  </si>
  <si>
    <t>JOANEC_2_STABT2</t>
  </si>
  <si>
    <t>Santa Ana Storage 2</t>
  </si>
  <si>
    <t>JOHANN_2_JOSBT1</t>
  </si>
  <si>
    <t>JOHANNA STORAGE 1</t>
  </si>
  <si>
    <t>JOHANN_2_JOSBT2</t>
  </si>
  <si>
    <t>JOHANNA STORAGE 2</t>
  </si>
  <si>
    <t>JOHANN_2_OCEBT2</t>
  </si>
  <si>
    <t>ORANGE COUNTY ENERGY STORAGE 2</t>
  </si>
  <si>
    <t>JOHANN_2_OCEBT3</t>
  </si>
  <si>
    <t>ORANGE COUNTY ENERGY STORAGE 3</t>
  </si>
  <si>
    <t>K_ROAD_MOAPA</t>
  </si>
  <si>
    <t>K_ROAD_MODESTO</t>
  </si>
  <si>
    <t>KANSAS_6_SOLAR</t>
  </si>
  <si>
    <t>RE KANSAS SOUTH</t>
  </si>
  <si>
    <t>KEARNY_6_NESBT1</t>
  </si>
  <si>
    <t>KEARNY NORTH ENERGY STORAGE</t>
  </si>
  <si>
    <t>KEARNY_6_SESBT2</t>
  </si>
  <si>
    <t>KEARNY SOUTH ENERGY STORAGE</t>
  </si>
  <si>
    <t>KEKAWK_6_UNIT</t>
  </si>
  <si>
    <t>STS HYDROPOWER LTD. (KEKAWAKA)</t>
  </si>
  <si>
    <t>KELSO_2_UNITS</t>
  </si>
  <si>
    <t>MARIPOSA ENERGY</t>
  </si>
  <si>
    <t>KELYRG_6_UNIT</t>
  </si>
  <si>
    <t>KELLY RIDGE HYDRO</t>
  </si>
  <si>
    <t>KERKH2_7_UNIT 1</t>
  </si>
  <si>
    <t>KERKHOFF PH 2 UNIT #1</t>
  </si>
  <si>
    <t>KERMAN_6_SOLAR1</t>
  </si>
  <si>
    <t>FRESNO SOLAR SOUTH</t>
  </si>
  <si>
    <t>KERMAN_6_SOLAR2</t>
  </si>
  <si>
    <t>FRESNO SOLAR WEST</t>
  </si>
  <si>
    <t>KERNFT_1_UNITS</t>
  </si>
  <si>
    <t>KERN FRONT LIMITED</t>
  </si>
  <si>
    <t>KERNRG_1_UNITS</t>
  </si>
  <si>
    <t>SOUTH BELRIDGE COGEN FACILITY</t>
  </si>
  <si>
    <t>KERRGN_1_UNIT 1</t>
  </si>
  <si>
    <t>KERN RIVER HYDRO UNITS 1-4 AGGREGATE</t>
  </si>
  <si>
    <t>KIEFER_LANDFILL_1_1</t>
  </si>
  <si>
    <t>KIEFER_LANDFILL_1_2</t>
  </si>
  <si>
    <t>KIEFER_LANDFILL_1_3</t>
  </si>
  <si>
    <t>KIEFER_LANDFILL_2_1</t>
  </si>
  <si>
    <t>KIEFER_LANDFILL_2_2</t>
  </si>
  <si>
    <t>KILARC_2_UNIT 1</t>
  </si>
  <si>
    <t>KILARC HYDRO</t>
  </si>
  <si>
    <t>KINGCO_1_KINGBR</t>
  </si>
  <si>
    <t>KINGSBURG COGEN</t>
  </si>
  <si>
    <t>KINGRV_7_UNIT 1</t>
  </si>
  <si>
    <t>KINGS RIVER HYDRO UNIT 1</t>
  </si>
  <si>
    <t>KIRKER_7_KELCYN</t>
  </si>
  <si>
    <t>KELLER CANYON LANDFILL GEN FACILICITY</t>
  </si>
  <si>
    <t>KNGBRD_2_SOLAR1</t>
  </si>
  <si>
    <t>KINGBIRD SOLAR A</t>
  </si>
  <si>
    <t>KNGBRD_2_SOLAR2</t>
  </si>
  <si>
    <t>KINGBIRD SOLAR B</t>
  </si>
  <si>
    <t>KNGBRG_1_KBSLR1</t>
  </si>
  <si>
    <t>KINGSBURG1</t>
  </si>
  <si>
    <t>KNGBRG_1_KBSLR2</t>
  </si>
  <si>
    <t>KINGSBURG2</t>
  </si>
  <si>
    <t>KNGCTY_6_UNITA1</t>
  </si>
  <si>
    <t>KING CITY ENERGY CENTER, UNIT 1</t>
  </si>
  <si>
    <t>KNTSTH_6_SOLAR</t>
  </si>
  <si>
    <t>KENT SOUTH</t>
  </si>
  <si>
    <t>KRAMER_1_KJ5SR5</t>
  </si>
  <si>
    <t>KRAMER_1_SEGS37</t>
  </si>
  <si>
    <t>KRAMER_1_SEGSR3</t>
  </si>
  <si>
    <t>KRAMER_1_SEGSR4</t>
  </si>
  <si>
    <t>KRAMER_2_SEGS 8</t>
  </si>
  <si>
    <t>KRAMER JUNCTION 8</t>
  </si>
  <si>
    <t>KRAMER_2_SEGS 9</t>
  </si>
  <si>
    <t>KRAMER JUNCTION 9</t>
  </si>
  <si>
    <t>KRAMER_2_SEGS89</t>
  </si>
  <si>
    <t>KRNCNY_6_UNIT</t>
  </si>
  <si>
    <t>KERN CANYON POWERHOUSE</t>
  </si>
  <si>
    <t>KYCORA_6_KMSBT1</t>
  </si>
  <si>
    <t>KEARNY MESA STORAGE</t>
  </si>
  <si>
    <t>LACIEN_2_VENICE</t>
  </si>
  <si>
    <t>MWD VENICE HYDROELECTRIC RECOVERY PLANT</t>
  </si>
  <si>
    <t>LAGBEL_6_QF</t>
  </si>
  <si>
    <t>LAKE</t>
  </si>
  <si>
    <t>LAKESIDE_BIOGAS_LLC</t>
  </si>
  <si>
    <t>LAKHDG_6_UNIT 1</t>
  </si>
  <si>
    <t>LAKE HODGES PUMPED STORAGE-UNIT1</t>
  </si>
  <si>
    <t>LAKHDG_6_UNIT 2</t>
  </si>
  <si>
    <t>LAKE HODGES PUMPED STORAGE-UNIT2</t>
  </si>
  <si>
    <t>LAMONT_1_SOLAR1</t>
  </si>
  <si>
    <t>REGULUS SOLAR</t>
  </si>
  <si>
    <t>LAMONT_1_SOLAR2</t>
  </si>
  <si>
    <t>REDWOOD SOLAR FARM 4</t>
  </si>
  <si>
    <t>LAMONT_1_SOLAR3</t>
  </si>
  <si>
    <t>WOODMERE SOLAR FARM</t>
  </si>
  <si>
    <t>LAMONT_1_SOLAR4</t>
  </si>
  <si>
    <t>HAYWORTH SOLAR FARM</t>
  </si>
  <si>
    <t>LAMONT_1_SOLAR5</t>
  </si>
  <si>
    <t>REDCREST SOLAR FARM</t>
  </si>
  <si>
    <t>LAPAC_6_UNIT</t>
  </si>
  <si>
    <t>LOUISIANA PACIFIC SAMOA</t>
  </si>
  <si>
    <t>LAPLMA_2_UNIT 1</t>
  </si>
  <si>
    <t>LA PALOMA GENERATING PLANT UNIT #1</t>
  </si>
  <si>
    <t>LAPLMA_2_UNIT 2</t>
  </si>
  <si>
    <t>LA PALOMA GENERATING PLANT UNIT #2</t>
  </si>
  <si>
    <t>LAPLMA_2_UNIT 3</t>
  </si>
  <si>
    <t>LA PALOMA GENERATING PLANT UNIT #3</t>
  </si>
  <si>
    <t>LAPLMA_2_UNIT 4</t>
  </si>
  <si>
    <t>LA PALOMA GENERATING PLANT, UNIT #4</t>
  </si>
  <si>
    <t>LARKSP_6_UNIT 1</t>
  </si>
  <si>
    <t>LARKSPUR PEAKER UNIT 1</t>
  </si>
  <si>
    <t>LARKSP_6_UNIT 2</t>
  </si>
  <si>
    <t>LARKSPUR PEAKER UNIT 2</t>
  </si>
  <si>
    <t>LAROA2_2_UNITA1</t>
  </si>
  <si>
    <t>LR2</t>
  </si>
  <si>
    <t>LASSEN_6_UNITS</t>
  </si>
  <si>
    <t>HONEY LAKE POWER</t>
  </si>
  <si>
    <t>LAWRNC_7_SUNYVL</t>
  </si>
  <si>
    <t>CITY OF SUNNYVALE UNIT 1 AND 2</t>
  </si>
  <si>
    <t>LEATHERS</t>
  </si>
  <si>
    <t>LEBECS_2_UNITS</t>
  </si>
  <si>
    <t>PASTORIA ENERGY FACILITY</t>
  </si>
  <si>
    <t>LECEF_1_UNITS</t>
  </si>
  <si>
    <t>LOS ESTEROS ENERGY FACILITY AGGREGATE</t>
  </si>
  <si>
    <t>LECONT_2_LESBT1</t>
  </si>
  <si>
    <t>LeConte Energy Storage</t>
  </si>
  <si>
    <t>LEPRFD_1_KANSAS</t>
  </si>
  <si>
    <t>KANSAS</t>
  </si>
  <si>
    <t>LGHTHP_6_ICEGEN</t>
  </si>
  <si>
    <t>CARSON COGENERATION</t>
  </si>
  <si>
    <t>LHILLS_6_SOLAR1</t>
  </si>
  <si>
    <t>LOST HILLS SOLAR</t>
  </si>
  <si>
    <t>LILIAC_6_SOLAR</t>
  </si>
  <si>
    <t>MESA CREST</t>
  </si>
  <si>
    <t>LITLRK_6_GBCSR1</t>
  </si>
  <si>
    <t>GREEN BEANWORKS C</t>
  </si>
  <si>
    <t>LITLRK_6_SEPV01</t>
  </si>
  <si>
    <t>GESTAMP SOLAR 1</t>
  </si>
  <si>
    <t>LITLRK_6_SOLAR1</t>
  </si>
  <si>
    <t>LANCASTER LITTLE ROCK C</t>
  </si>
  <si>
    <t>LITLRK_6_SOLAR2</t>
  </si>
  <si>
    <t>PALMDALE 18</t>
  </si>
  <si>
    <t>LITLRK_6_SOLAR3</t>
  </si>
  <si>
    <t>ONE TEN PARTNERS</t>
  </si>
  <si>
    <t>LITLRK_6_SOLAR4</t>
  </si>
  <si>
    <t>LITTLE ROCK PHAM SOLAR</t>
  </si>
  <si>
    <t>LIVEOK_6_SOLAR</t>
  </si>
  <si>
    <t>HARRIS</t>
  </si>
  <si>
    <t>LIVOAK_1_UNIT 1</t>
  </si>
  <si>
    <t>LIVE OAK LIMITED</t>
  </si>
  <si>
    <t>LLAGAS</t>
  </si>
  <si>
    <t>LMBEPK_2_UNITA1</t>
  </si>
  <si>
    <t>LAMBIE ENERGY CENTER, UNIT #1</t>
  </si>
  <si>
    <t>LMBEPK_2_UNITA2</t>
  </si>
  <si>
    <t>CREED ENERGY CENTER, UNIT #1</t>
  </si>
  <si>
    <t>LMBEPK_2_UNITA3</t>
  </si>
  <si>
    <t>GOOSE HAVEN ENERGY CENTER, UNIT #1</t>
  </si>
  <si>
    <t>LMEC_1_PL1X3</t>
  </si>
  <si>
    <t>LOS MEDANOS ENERGY CENTER AGGREGATE</t>
  </si>
  <si>
    <t>LNCSTR_6_CREST</t>
  </si>
  <si>
    <t>LNCSTR_6_SOLAR2</t>
  </si>
  <si>
    <t>SEPV SIERRA NGR</t>
  </si>
  <si>
    <t>LOCKFD_1_BEARCK</t>
  </si>
  <si>
    <t>BEAR CREEK SOLAR</t>
  </si>
  <si>
    <t>LOCKFD_1_KSOLAR</t>
  </si>
  <si>
    <t>KETTLEMAN SOLAR</t>
  </si>
  <si>
    <t>LODI25_2_UNIT 1</t>
  </si>
  <si>
    <t>LODI GAS TURBINE</t>
  </si>
  <si>
    <t>LODIEC_2_PL1X2</t>
  </si>
  <si>
    <t>LODI ENERGY CENTER</t>
  </si>
  <si>
    <t>LOTUS_6_LSFSR1</t>
  </si>
  <si>
    <t>LOTUS SOLAR FARM</t>
  </si>
  <si>
    <t>LOWGAP_1_SUPHR</t>
  </si>
  <si>
    <t>MILL &amp; SULPHUR CREEK HYDRO</t>
  </si>
  <si>
    <t>LOWGAP_7_QFUNTS</t>
  </si>
  <si>
    <t>MATTHEWS DAM HYDRO</t>
  </si>
  <si>
    <t>LTBEAR_1_LB3SR3</t>
  </si>
  <si>
    <t>LITTLE BEAR 3 SOLAR</t>
  </si>
  <si>
    <t>LTBEAR_1_LB4SR4</t>
  </si>
  <si>
    <t>LITTLE BEAR 4</t>
  </si>
  <si>
    <t>LTBEAR_1_LB4SR5</t>
  </si>
  <si>
    <t>LITTLE BEAR 4 SOLAR 5</t>
  </si>
  <si>
    <t>LTBERA_1_LB1SR1</t>
  </si>
  <si>
    <t>LITTLE BEAR SOLAR 1</t>
  </si>
  <si>
    <t>MAGNLA_6_ANAHEIM</t>
  </si>
  <si>
    <t>MAGNOLIA POWER PLANT ANAHEIM</t>
  </si>
  <si>
    <t>MAGNLA_6_CERRITOS</t>
  </si>
  <si>
    <t>MAGNOLIA POWER PLANT CERRITOS</t>
  </si>
  <si>
    <t>MAGNLA_6_COLTON</t>
  </si>
  <si>
    <t>MAGNOLIA POWER PROJECT</t>
  </si>
  <si>
    <t>MAGNLA_6_PASADENA</t>
  </si>
  <si>
    <t>MAGNOLIA POWER PLANT - PASADENA</t>
  </si>
  <si>
    <t>MAGNOLIA_CC</t>
  </si>
  <si>
    <t>MAGNOLIA</t>
  </si>
  <si>
    <t>MAGUND_1_BKISR1</t>
  </si>
  <si>
    <t>BAKERSFIELD INDUSTRIAL 1</t>
  </si>
  <si>
    <t>MAGUND_1_BKSSR2</t>
  </si>
  <si>
    <t>BAKERSFIELD SOLAR 1</t>
  </si>
  <si>
    <t>MALAGA_1_PL1X2</t>
  </si>
  <si>
    <t>MALAGA POWER AGGREGATE</t>
  </si>
  <si>
    <t>MALCHQ_7_UNIT 1</t>
  </si>
  <si>
    <t>MALACHA HYDRO L.P.</t>
  </si>
  <si>
    <t>MALIN_5_BPADYN</t>
  </si>
  <si>
    <t>CAISO_Imports</t>
  </si>
  <si>
    <t>n/a</t>
  </si>
  <si>
    <t>MALIN_5_GCPDDYN</t>
  </si>
  <si>
    <t>GRANT COUNTY HYDRO FACILITIES</t>
  </si>
  <si>
    <t>MALIN_5_HERMDYN</t>
  </si>
  <si>
    <t>nw_ccgt</t>
  </si>
  <si>
    <t>MALIN_5_IBERDR</t>
  </si>
  <si>
    <t>IBERDROLA CENTROID SYTEM RESOURCE</t>
  </si>
  <si>
    <t>out_of_state_wind_WAOR</t>
  </si>
  <si>
    <t>MALIN_5_INHRED</t>
  </si>
  <si>
    <t>CSF COLUMBIA GORGE</t>
  </si>
  <si>
    <t>MALIN_5_INHRPG</t>
  </si>
  <si>
    <t>BIGLOW CANYON</t>
  </si>
  <si>
    <t>MANTEC_1_ML1SR1</t>
  </si>
  <si>
    <t>MANTECA  LAND 1</t>
  </si>
  <si>
    <t>MANZNA_2_WIND</t>
  </si>
  <si>
    <t>MANZANA WIND</t>
  </si>
  <si>
    <t>MARCPW_6_SOLAR1</t>
  </si>
  <si>
    <t>MARICOPA WEST SOLAR PV</t>
  </si>
  <si>
    <t>MARTIN_1_SUNSET</t>
  </si>
  <si>
    <t>SUNSET RESERVOIR - NORTH BASIN</t>
  </si>
  <si>
    <t>MCARTH_6_FRIVRB</t>
  </si>
  <si>
    <t>FALL RIVER MILLS PROJECT B</t>
  </si>
  <si>
    <t>MCCALL_1_QF</t>
  </si>
  <si>
    <t>FISH WATER</t>
  </si>
  <si>
    <t>MCCLELLAN_1</t>
  </si>
  <si>
    <t>MCCLURE_1</t>
  </si>
  <si>
    <t>MCCLURE_2</t>
  </si>
  <si>
    <t>MCSWAN_6_UNITS</t>
  </si>
  <si>
    <t>MC SWAIN HYDRO</t>
  </si>
  <si>
    <t>MDFKRL_2_PROJCT</t>
  </si>
  <si>
    <t>MIDDLE FORK AND RALSTON PSP</t>
  </si>
  <si>
    <t>MELROSESTORAGE1</t>
  </si>
  <si>
    <t>MENBIO_6_RENEW1</t>
  </si>
  <si>
    <t>CALRENEW - 1(A)</t>
  </si>
  <si>
    <t>MENBIO_6_UNIT</t>
  </si>
  <si>
    <t>MERCED_1_SOLAR1</t>
  </si>
  <si>
    <t>MISSION SOLAR</t>
  </si>
  <si>
    <t>MERCED_1_SOLAR2</t>
  </si>
  <si>
    <t>MERCED SOLAR</t>
  </si>
  <si>
    <t>MERCFL_6_UNIT</t>
  </si>
  <si>
    <t>MERCED FALLS POWERHOUSE</t>
  </si>
  <si>
    <t>MESAP_1_QF</t>
  </si>
  <si>
    <t>SMALL QF AGGREGATION - SAN LUIS OBISPO</t>
  </si>
  <si>
    <t>MESAS_2_QF</t>
  </si>
  <si>
    <t>MESQUITE_RECOVERY</t>
  </si>
  <si>
    <t>METEC_2_PL1X3</t>
  </si>
  <si>
    <t>METCALF ENERGY CENTER</t>
  </si>
  <si>
    <t>MIDSUN_1_PL1X2</t>
  </si>
  <si>
    <t>North Midway Cogens 5A 5B</t>
  </si>
  <si>
    <t>MIDWD_2_WIND1</t>
  </si>
  <si>
    <t>MIDWD_2_WIND2</t>
  </si>
  <si>
    <t>CORAM ENERGY</t>
  </si>
  <si>
    <t>MIDWD_6_WNDLND</t>
  </si>
  <si>
    <t>MIDWD_7_CORAMB</t>
  </si>
  <si>
    <t>CELLC 7.5 MW TEHACHAPI PROJECT</t>
  </si>
  <si>
    <t>MIDWY3_2_MDSSR1</t>
  </si>
  <si>
    <t>MIDWAY SOUTH SOLAR FARM</t>
  </si>
  <si>
    <t>MIDWYS_2_MIDSL1</t>
  </si>
  <si>
    <t>MIDWAY SOLAR FARM</t>
  </si>
  <si>
    <t>MILFORD_WIND_1_1</t>
  </si>
  <si>
    <t>nw_wind</t>
  </si>
  <si>
    <t>out_of_state_wind_WYID</t>
  </si>
  <si>
    <t>MILFORD_WIND_1_2</t>
  </si>
  <si>
    <t>MILFORD_WIND_2</t>
  </si>
  <si>
    <t>MILFRD_7_PASADENA</t>
  </si>
  <si>
    <t>MILFORD I</t>
  </si>
  <si>
    <t>MIRLOM_2_CORONA</t>
  </si>
  <si>
    <t>MWD CORONA HYDROELECTRIC RECOVERY PLANT</t>
  </si>
  <si>
    <t>MIRLOM_2_LNDFL</t>
  </si>
  <si>
    <t>MILLIKEN LANDFILL SOLAR</t>
  </si>
  <si>
    <t>MIRLOM_2_MLBBTA</t>
  </si>
  <si>
    <t>MIRA LOMA BESS A</t>
  </si>
  <si>
    <t>MIRLOM_2_MLBBTB</t>
  </si>
  <si>
    <t>MIRA LOMA BESS B</t>
  </si>
  <si>
    <t>MIRLOM_2_ONTARO</t>
  </si>
  <si>
    <t>ONTARIO RT SOLAR</t>
  </si>
  <si>
    <t>MIRLOM_2_RTS032</t>
  </si>
  <si>
    <t>SPVP032</t>
  </si>
  <si>
    <t>MIRLOM_2_RTS033</t>
  </si>
  <si>
    <t>SPVP033</t>
  </si>
  <si>
    <t>MIRLOM_2_TEMESC</t>
  </si>
  <si>
    <t>MWD TEMESCAL HYDROELECTRIC RECOVERY PLAN</t>
  </si>
  <si>
    <t>MIRLOM_6_PEAKER</t>
  </si>
  <si>
    <t>MIRA LOMA PEAKER</t>
  </si>
  <si>
    <t>MIRLOM_7_MWDLKM</t>
  </si>
  <si>
    <t>LAKE MATHEWS HYDROELECTRIC RECOVERY PLAN</t>
  </si>
  <si>
    <t>MISSIX_1_QF</t>
  </si>
  <si>
    <t>SMALL QF AGGREGATION - SAB FRABCUSCI</t>
  </si>
  <si>
    <t>MKTRCK_1_UNIT 1</t>
  </si>
  <si>
    <t>MCKITTRICK LIMITED</t>
  </si>
  <si>
    <t>MLPTAS_7_QFUNTS</t>
  </si>
  <si>
    <t>MM_SD_MIRAMAR2</t>
  </si>
  <si>
    <t>MNDALY_6_MCGRTH</t>
  </si>
  <si>
    <t>MCGRATH BEACH PEAKER</t>
  </si>
  <si>
    <t>MNDOTA_1_SOLAR1</t>
  </si>
  <si>
    <t>NORTH STAR SOLAR 1</t>
  </si>
  <si>
    <t>MNDOTA_1_SOLAR2</t>
  </si>
  <si>
    <t>CITIZEN SOLAR B</t>
  </si>
  <si>
    <t>MNOCAERSSTORAGE</t>
  </si>
  <si>
    <t>MOJAVE_1_SIPHON</t>
  </si>
  <si>
    <t>MOJAVE SIPHON POWER PLANT</t>
  </si>
  <si>
    <t>MOJAVW_2_SOLAR</t>
  </si>
  <si>
    <t>MOJAVE WEST</t>
  </si>
  <si>
    <t>MONLTH_6_BATTRY</t>
  </si>
  <si>
    <t>TEHACHAPI STORAGE PROJECT</t>
  </si>
  <si>
    <t>MONLTS_2_MONWD4</t>
  </si>
  <si>
    <t>MONLTS_2_MONWD5</t>
  </si>
  <si>
    <t>MONLTS_2_MONWD6</t>
  </si>
  <si>
    <t>MONLTS_2_MONWD7</t>
  </si>
  <si>
    <t>MONTPH_7_UNITS</t>
  </si>
  <si>
    <t>MONTICELLO HYDRO AGGREGATE</t>
  </si>
  <si>
    <t>MOORPK_2_ACOBT1</t>
  </si>
  <si>
    <t>ACORN I BESS</t>
  </si>
  <si>
    <t>MOORPK_2_CALABS</t>
  </si>
  <si>
    <t>CALABASAS GAS-TO-ENERGY FACILITY</t>
  </si>
  <si>
    <t>MOORPK_6_QF</t>
  </si>
  <si>
    <t>MOORPARK QFS</t>
  </si>
  <si>
    <t>MORWD_6_QF</t>
  </si>
  <si>
    <t>MORWIND</t>
  </si>
  <si>
    <t>MOSSLD_1_QF</t>
  </si>
  <si>
    <t>SMALL QF AGGREGATION - SANTA CRUZ</t>
  </si>
  <si>
    <t>MOSSLD_2_PSP1</t>
  </si>
  <si>
    <t>MOSS LANDING POWER BLOCK 1</t>
  </si>
  <si>
    <t>MOSSLD_2_PSP2</t>
  </si>
  <si>
    <t>MOSS LANDING POWER BLOCK 2</t>
  </si>
  <si>
    <t>MRCHNT_2_PL1X3</t>
  </si>
  <si>
    <t>DESERT STAR ENERGY CENTER</t>
  </si>
  <si>
    <t>MRGT_6_MEF2</t>
  </si>
  <si>
    <t>MIRAMAR ENERGY FACILITY II</t>
  </si>
  <si>
    <t>MRGT_6_MMAREF</t>
  </si>
  <si>
    <t>MIRAMAR ENERGY FACILITY</t>
  </si>
  <si>
    <t>MRGT_6_TGEBT1</t>
  </si>
  <si>
    <t>TOP GUN ENERGY STORAGE</t>
  </si>
  <si>
    <t>MRLSDS_6_SOLAR1</t>
  </si>
  <si>
    <t>MORELOS SOLAR</t>
  </si>
  <si>
    <t>MSHGTS_6_MMARLF</t>
  </si>
  <si>
    <t>MIRAMAR LANDFILL</t>
  </si>
  <si>
    <t>MSOLAR_2_SOLAR1</t>
  </si>
  <si>
    <t>MESQUITE SOLAR 1</t>
  </si>
  <si>
    <t>MSOLAR_2_SOLAR2</t>
  </si>
  <si>
    <t>MESQUITE SOLAR 2</t>
  </si>
  <si>
    <t>MSOLAR_2_SOLAR3</t>
  </si>
  <si>
    <t>MESQUITE SOLAR 3, LLC</t>
  </si>
  <si>
    <t>MSQUIT_5_SERDYN</t>
  </si>
  <si>
    <t>MSSION_2_QF</t>
  </si>
  <si>
    <t>SMALL QF AGGREGATION - SAN DIEGO</t>
  </si>
  <si>
    <t>MSTANG_2_MTGBT1</t>
  </si>
  <si>
    <t>MUSTANG 1 BESS</t>
  </si>
  <si>
    <t>MSTANG_2_SOLAR</t>
  </si>
  <si>
    <t>MUSTANG</t>
  </si>
  <si>
    <t>MSTANG_2_SOLAR3</t>
  </si>
  <si>
    <t>MUSTANG 3</t>
  </si>
  <si>
    <t>MSTANG_2_SOLAR4</t>
  </si>
  <si>
    <t>MUSTANG 4</t>
  </si>
  <si>
    <t>MTHSE_G_38380_1</t>
  </si>
  <si>
    <t>MTNPOS_1_UNIT</t>
  </si>
  <si>
    <t>MT.POSO COGENERATION CO.</t>
  </si>
  <si>
    <t>MTWIND_1_MVPWD1</t>
  </si>
  <si>
    <t>Mountain View Power Project I Repower</t>
  </si>
  <si>
    <t>MTWIND_1_UNIT 1</t>
  </si>
  <si>
    <t>MOUNTAIN VIEW POWER PROJECT I</t>
  </si>
  <si>
    <t>MTWIND_1_UNIT 2</t>
  </si>
  <si>
    <t>MOUNTAIN VIEW POWER PROJECT II</t>
  </si>
  <si>
    <t>MTWIND_1_UNIT 3</t>
  </si>
  <si>
    <t>MOUNTAIN VIEW POWER PROJECT III</t>
  </si>
  <si>
    <t>MURRAY_6_UNIT</t>
  </si>
  <si>
    <t>GROSSMONT HOSPITAL</t>
  </si>
  <si>
    <t>NAPA_RECYCLING_BIOMASS_PLANT</t>
  </si>
  <si>
    <t>NAROW1_2_UNIT</t>
  </si>
  <si>
    <t>NARROWS PH 1 UNIT</t>
  </si>
  <si>
    <t>NAROW2_2_UNIT</t>
  </si>
  <si>
    <t>NARROWS POWERHOUSE UNIT 2</t>
  </si>
  <si>
    <t>NAVYII_2_UNITS</t>
  </si>
  <si>
    <t>COSO POWER DEVELOPER (NAVY II) AGGREGATE</t>
  </si>
  <si>
    <t>NCPA_7_GP1UN1</t>
  </si>
  <si>
    <t>NCPA GEO PLANT 1 UNIT 1</t>
  </si>
  <si>
    <t>NCPA_7_GP1UN2</t>
  </si>
  <si>
    <t>NCPA GEO PLANT 1 UNIT 2</t>
  </si>
  <si>
    <t>NCPA_7_GP2UN3</t>
  </si>
  <si>
    <t>NCPA GEO PLANT 2 UNIT 3</t>
  </si>
  <si>
    <t>NCPA_7_GP2UN4</t>
  </si>
  <si>
    <t>NCPA GEO PLANT 2 UNIT 4</t>
  </si>
  <si>
    <t>NEENACH_SOLAR</t>
  </si>
  <si>
    <t>NEENCH_6_SOLAR</t>
  </si>
  <si>
    <t>ALPINE SOLAR</t>
  </si>
  <si>
    <t>NEWARK_1_QF</t>
  </si>
  <si>
    <t>NEWARK 1 QF</t>
  </si>
  <si>
    <t>NGILAA_5_SDGDYN</t>
  </si>
  <si>
    <t>sw_ct</t>
  </si>
  <si>
    <t>NHOGAN_6_UNITS</t>
  </si>
  <si>
    <t>NEW HOGAN PH AGGREGATE</t>
  </si>
  <si>
    <t>NILAND_1</t>
  </si>
  <si>
    <t>NILAND_2</t>
  </si>
  <si>
    <t>NIMTG_6_NICOGN</t>
  </si>
  <si>
    <t>NORTH ISLAND COGEN</t>
  </si>
  <si>
    <t>NIMTG_6_NIQF</t>
  </si>
  <si>
    <t>NORTH_BRAWLEY_01</t>
  </si>
  <si>
    <t>NORTH_BRAWLEY_02</t>
  </si>
  <si>
    <t>NORTH_BRAWLEY_03</t>
  </si>
  <si>
    <t>NORTH_BRAWLEY_04</t>
  </si>
  <si>
    <t>NORTH_BRAWLEY_05</t>
  </si>
  <si>
    <t>NORTH_BRAWLEY_06</t>
  </si>
  <si>
    <t>NORTH_FORK_COMMUNITY_POWER</t>
  </si>
  <si>
    <t>NOVATO_6_LNDFL</t>
  </si>
  <si>
    <t>REDWOOD RENEWABLE ENERGY</t>
  </si>
  <si>
    <t>NWCSTL_7_UNIT 1</t>
  </si>
  <si>
    <t>NEWCASTLE HYDRO</t>
  </si>
  <si>
    <t>NZWIND_2_WDSTR5</t>
  </si>
  <si>
    <t>WINDSTREAM 6111</t>
  </si>
  <si>
    <t>NZWIND_6_CALWND</t>
  </si>
  <si>
    <t>WIND RESOURCE I</t>
  </si>
  <si>
    <t>NZWIND_6_WDSTR</t>
  </si>
  <si>
    <t>WINDSTREAM 39</t>
  </si>
  <si>
    <t>NZWIND_6_WDSTR2</t>
  </si>
  <si>
    <t>WINDSTREAM 6040</t>
  </si>
  <si>
    <t>NZWIND_6_WDSTR3</t>
  </si>
  <si>
    <t>WINDSTREAM 6041</t>
  </si>
  <si>
    <t>NZWIND_6_WDSTR4</t>
  </si>
  <si>
    <t>WINDSTREAM 6042</t>
  </si>
  <si>
    <t>OAK C_1_EBMUD</t>
  </si>
  <si>
    <t>MWWTP PGS 1 - ENGINES</t>
  </si>
  <si>
    <t>OAK C_7_UNIT 1</t>
  </si>
  <si>
    <t>OAKLAND STATION C GT UNIT 1</t>
  </si>
  <si>
    <t>OAK C_7_UNIT 3</t>
  </si>
  <si>
    <t>OAKLAND STATION C GT UNIT 3</t>
  </si>
  <si>
    <t>OAK C_7_UNIT_2</t>
  </si>
  <si>
    <t>OAKLAND STATION C GT UNIT 2</t>
  </si>
  <si>
    <t>OAK L_1_GTG1</t>
  </si>
  <si>
    <t>MWWTP PGS 2 - TURBINE</t>
  </si>
  <si>
    <t>OAKWD_6_QF</t>
  </si>
  <si>
    <t>OAK CREEK</t>
  </si>
  <si>
    <t>OAKWD_6_ZEPHWD</t>
  </si>
  <si>
    <t>ZEPHYR PARK</t>
  </si>
  <si>
    <t>OASIS_6_CREST</t>
  </si>
  <si>
    <t>OASIS_6_GBDSR4</t>
  </si>
  <si>
    <t>GREEN BEANWORKS D</t>
  </si>
  <si>
    <t>OASIS_6_LPPSR1</t>
  </si>
  <si>
    <t>Lancaster Psomas PV</t>
  </si>
  <si>
    <t>OASIS_6_SOLAR1</t>
  </si>
  <si>
    <t>MORGAN LANCASTER I</t>
  </si>
  <si>
    <t>OASIS_6_SOLAR2</t>
  </si>
  <si>
    <t>OASIS SOLAR</t>
  </si>
  <si>
    <t>OASIS_6_SOLAR3</t>
  </si>
  <si>
    <t>SOCCER CENTER</t>
  </si>
  <si>
    <t>OCI_SOLAR_LAKESIDE</t>
  </si>
  <si>
    <t>OCTILO_5_WIND</t>
  </si>
  <si>
    <t>OCOTILLO WIND ENERGY FACILITY</t>
  </si>
  <si>
    <t>OGROVE_6_PL1X2</t>
  </si>
  <si>
    <t>ORANGE GROVE ENERGY CENTER</t>
  </si>
  <si>
    <t>OILFLD_7_QFUNTS</t>
  </si>
  <si>
    <t>NACIMIENTO HYDROELECTRIC PLANT</t>
  </si>
  <si>
    <t>OLDRIV_6_BIOGAS</t>
  </si>
  <si>
    <t>BIDART OLD RIVER 1</t>
  </si>
  <si>
    <t>OLDRIV_6_CESDBM</t>
  </si>
  <si>
    <t>CES DAIRY BIOGAS</t>
  </si>
  <si>
    <t>OLDRIV_6_LKVBM1</t>
  </si>
  <si>
    <t>LAKEVIEW DAIRY BIOGAS</t>
  </si>
  <si>
    <t>OLDRV1_6_SOLAR</t>
  </si>
  <si>
    <t>OLD RIVER ONE</t>
  </si>
  <si>
    <t>OLINDA_2_COYCRK</t>
  </si>
  <si>
    <t>MWD COYOTE CREEK HYDROELECTRIC RECOVERY</t>
  </si>
  <si>
    <t>OLINDA_2_LNDFL2</t>
  </si>
  <si>
    <t>BREA POWER II</t>
  </si>
  <si>
    <t>OLINDA_2_QF</t>
  </si>
  <si>
    <t>OLINDA QFS</t>
  </si>
  <si>
    <t>OLINDA_7_BLKSND</t>
  </si>
  <si>
    <t>BLACKSAND GENERATING FACILITY</t>
  </si>
  <si>
    <t>OLINDA_7_LNDFIL</t>
  </si>
  <si>
    <t>OLIVE_O1</t>
  </si>
  <si>
    <t>OLIVE_O2</t>
  </si>
  <si>
    <t>OLIVEP_1_SOLAR</t>
  </si>
  <si>
    <t>WHITE RIVER SOLAR</t>
  </si>
  <si>
    <t>OLIVEP_1_SOLAR2</t>
  </si>
  <si>
    <t>WHITE RIVER WEST</t>
  </si>
  <si>
    <t>OLSEN_2_UNIT</t>
  </si>
  <si>
    <t>OLSEN POWER PARTNERS</t>
  </si>
  <si>
    <t>OMAR_2_UNIT 1</t>
  </si>
  <si>
    <t>KERN RIVER COGENERATION CO. UNIT 1</t>
  </si>
  <si>
    <t>OMAR_2_UNIT 2</t>
  </si>
  <si>
    <t>KERN RIVER COGENERATION CO. UNIT 2</t>
  </si>
  <si>
    <t>OMAR_2_UNIT 3</t>
  </si>
  <si>
    <t>KERN RIVER COGENERATION CO. UNIT 3</t>
  </si>
  <si>
    <t>OMAR_2_UNIT 4</t>
  </si>
  <si>
    <t>KERN RIVER COGENERATION CO. UNIT 4</t>
  </si>
  <si>
    <t>ONLLPP_6_UNITS</t>
  </si>
  <si>
    <t>O'NEILL PUMP-GEN (AGGREGATE)</t>
  </si>
  <si>
    <t>ORLND_6_HIGHLI</t>
  </si>
  <si>
    <t>HIGH LINE CANAL HYDRO</t>
  </si>
  <si>
    <t>ORLND_6_SOLAR1</t>
  </si>
  <si>
    <t>ENERPARC CALIFORNIA 2</t>
  </si>
  <si>
    <t>ORMESA_1_E</t>
  </si>
  <si>
    <t>ORMESA_1_H</t>
  </si>
  <si>
    <t>ORMESA_I</t>
  </si>
  <si>
    <t>ORMESA_II_OEC21</t>
  </si>
  <si>
    <t>ORMESA_II_OEC22</t>
  </si>
  <si>
    <t>ORMOND_7_UNIT 1</t>
  </si>
  <si>
    <t>ORMOND BEACH GEN STA. UNIT 1</t>
  </si>
  <si>
    <t>ORMOND_7_UNIT 2</t>
  </si>
  <si>
    <t>ORMOND BEACH GEN STA. UNIT 2</t>
  </si>
  <si>
    <t>ORNI33__LLC</t>
  </si>
  <si>
    <t>OROLOM_1_SOLAR1</t>
  </si>
  <si>
    <t>ORO LOMA SOLAR 1</t>
  </si>
  <si>
    <t>OROLOM_1_SOLAR2</t>
  </si>
  <si>
    <t>ORO LOMA SOLAR 2</t>
  </si>
  <si>
    <t>OROVIL_6_UNIT</t>
  </si>
  <si>
    <t>OROVILLE COGENERATION, LP</t>
  </si>
  <si>
    <t>ORTGA_6_ME1SL1</t>
  </si>
  <si>
    <t>MERCED 1</t>
  </si>
  <si>
    <t>OSO_6_NSPIN</t>
  </si>
  <si>
    <t>OTAY_6_ECVBT1</t>
  </si>
  <si>
    <t>EnerSmart Chula Vista 1</t>
  </si>
  <si>
    <t>OTAY_6_ECVBT2</t>
  </si>
  <si>
    <t>Chula Vista 2</t>
  </si>
  <si>
    <t>OTAY_6_LNDFL5</t>
  </si>
  <si>
    <t>OTAY_6_LNDFL6</t>
  </si>
  <si>
    <t>OTAY_6_PL1X2</t>
  </si>
  <si>
    <t>CHULA VISTA ENERGY CENTER, LLC</t>
  </si>
  <si>
    <t>OTAY_6_UNITB1</t>
  </si>
  <si>
    <t>OTMESA_2_PL1X3</t>
  </si>
  <si>
    <t>OTAY MESA ENERGY CENTER</t>
  </si>
  <si>
    <t>OXBOW_6_DRUM</t>
  </si>
  <si>
    <t>OXBOW HYDRO</t>
  </si>
  <si>
    <t>OXMTN_6_LNDFIL</t>
  </si>
  <si>
    <t>OX MOUNTAIN LANDFILL GENERATING PLANT</t>
  </si>
  <si>
    <t>PACLUM_6_UNIT</t>
  </si>
  <si>
    <t>HUMBOLDT REDWOOD</t>
  </si>
  <si>
    <t>PADUA_2_ONTARO</t>
  </si>
  <si>
    <t>ONTARIO/SIERRA HYDRO PSP</t>
  </si>
  <si>
    <t>PADUA_2_SOLAR1</t>
  </si>
  <si>
    <t>KONA SOLAR - RANCHO DC #1</t>
  </si>
  <si>
    <t>PADUA_6_MWDSDM</t>
  </si>
  <si>
    <t>SAN DIMAS HYDROELECTRIC RECOVERY PLANT</t>
  </si>
  <si>
    <t>PADUA_6_QF</t>
  </si>
  <si>
    <t>PADUA QFS</t>
  </si>
  <si>
    <t>PADUA_7_SDIMAS</t>
  </si>
  <si>
    <t>SAN DIMAS WASH HYDRO</t>
  </si>
  <si>
    <t>PAIGES_6_SOLAR</t>
  </si>
  <si>
    <t>PAIGE SOLAR</t>
  </si>
  <si>
    <t>PALALT_7_COBUG</t>
  </si>
  <si>
    <t>COOPERATIVELY OWNED BACK UP GENERATOR</t>
  </si>
  <si>
    <t>PALO_VERDE_3_LADWP</t>
  </si>
  <si>
    <t>ldwp_nuclear</t>
  </si>
  <si>
    <t>PALOMR_2_PL1X3</t>
  </si>
  <si>
    <t>PALOMAR ENERGY CENTER</t>
  </si>
  <si>
    <t>PANDOL_6_UNIT</t>
  </si>
  <si>
    <t>PANSEA_1_PANARO</t>
  </si>
  <si>
    <t>PARDEB_6_UNITS</t>
  </si>
  <si>
    <t>PARDEE POWER HOUSE</t>
  </si>
  <si>
    <t>PARQUEEOLICO</t>
  </si>
  <si>
    <t>PBLOSM_2_SOLAR</t>
  </si>
  <si>
    <t>PEARBLOSSOM</t>
  </si>
  <si>
    <t>PEABDY_2_LNDFIL</t>
  </si>
  <si>
    <t>G2 ENERGY HAY ROAD POWER PLANT</t>
  </si>
  <si>
    <t>PEABDY_2_LNDFL1</t>
  </si>
  <si>
    <t>POTRERO HILLS ENERGY PRODUCERS</t>
  </si>
  <si>
    <t>PEARBL_2_NSPIN</t>
  </si>
  <si>
    <t>PEASE_1_TBEBT1</t>
  </si>
  <si>
    <t>Tierra Buena Energy Storage</t>
  </si>
  <si>
    <t>PEORIA_1_SOLAR</t>
  </si>
  <si>
    <t>SONORA 1</t>
  </si>
  <si>
    <t>PGE_BAY_BIP_DO</t>
  </si>
  <si>
    <t>caiso_loadmod</t>
  </si>
  <si>
    <t>demand_response</t>
  </si>
  <si>
    <t>PGE_BAY_CBP DA_NONRES</t>
  </si>
  <si>
    <t>PGE_BAY_CBP DA_RES</t>
  </si>
  <si>
    <t>PGE_BAY_PDP_NON_RES</t>
  </si>
  <si>
    <t>PGE_BAY_SMARTAC_NON_RES</t>
  </si>
  <si>
    <t>PGE_BAY_SMARTAC_RES</t>
  </si>
  <si>
    <t>PGE_BAY_SMARTRATE_RES</t>
  </si>
  <si>
    <t>PGE_VAL_BIP_DO</t>
  </si>
  <si>
    <t>PGE_VAL_CBP_DA</t>
  </si>
  <si>
    <t>PGE_VAL_CBP_DA_RES</t>
  </si>
  <si>
    <t>PGE_VAL_SMARTAC_NON_RES</t>
  </si>
  <si>
    <t>PGE_VAL_SMARTAC_RES</t>
  </si>
  <si>
    <t>PGE_VAL_SMARTRATE_RES</t>
  </si>
  <si>
    <t>PHOENX_1_UNIT</t>
  </si>
  <si>
    <t>PHOENIX PH</t>
  </si>
  <si>
    <t>PINE_TREE_SOLAR</t>
  </si>
  <si>
    <t>PINE_TREE_WIND</t>
  </si>
  <si>
    <t>ldwp_wind</t>
  </si>
  <si>
    <t>PINFLT_7_UNITS</t>
  </si>
  <si>
    <t>PINE FLAT HYDRO AGGREGATE</t>
  </si>
  <si>
    <t>PIOPIC_2_CTG1</t>
  </si>
  <si>
    <t>PIO PICO UNIT 1</t>
  </si>
  <si>
    <t>PIOPIC_2_CTG2</t>
  </si>
  <si>
    <t>PIO PICO UNIT 2</t>
  </si>
  <si>
    <t>PIOPIC_2_CTG3</t>
  </si>
  <si>
    <t>PIO PICO UNIT 3</t>
  </si>
  <si>
    <t>PIT1_6_FRIVRA</t>
  </si>
  <si>
    <t>FALL RIVER MILLS PROJECT A</t>
  </si>
  <si>
    <t>PIT1_7_UNIT 1</t>
  </si>
  <si>
    <t>PIT PH 1 UNIT 1</t>
  </si>
  <si>
    <t>PIT1_7_UNIT 2</t>
  </si>
  <si>
    <t>PIT PH 1 UNIT 2</t>
  </si>
  <si>
    <t>PIT3_7_PL1X3</t>
  </si>
  <si>
    <t>PIT PH 3 UNITS 1, 2 &amp; 3 AGGREGATE</t>
  </si>
  <si>
    <t>PIT4_7_PL1X2</t>
  </si>
  <si>
    <t>PIT PH 4 UNITS 1 &amp; 2 AGGREGATE</t>
  </si>
  <si>
    <t>PIT5_7_PL1X2</t>
  </si>
  <si>
    <t>PIT PH 5 UNITS 1 &amp; 2 AGGREGATE</t>
  </si>
  <si>
    <t>PIT5_7_PL3X4</t>
  </si>
  <si>
    <t>PIT PH 5 UNITS 3 &amp; 4 AGGREGATE</t>
  </si>
  <si>
    <t>PIT5_7_QFUNTS</t>
  </si>
  <si>
    <t>GRASSHOPPER FLAT HYDRO</t>
  </si>
  <si>
    <t>PIT6_7_UNIT 1</t>
  </si>
  <si>
    <t>PIT PH 6 UNIT 1</t>
  </si>
  <si>
    <t>PIT6_7_UNIT 2</t>
  </si>
  <si>
    <t>PIT PH 6 UNIT 2</t>
  </si>
  <si>
    <t>PIT7_7_UNIT 1</t>
  </si>
  <si>
    <t>PIT PH 7 UNIT 1</t>
  </si>
  <si>
    <t>PIT7_7_UNIT 2</t>
  </si>
  <si>
    <t>PIT PH 7 UNIT 2</t>
  </si>
  <si>
    <t>PIUTE_6_GNBSR1</t>
  </si>
  <si>
    <t>GREEN BEANWORKS B</t>
  </si>
  <si>
    <t>PLACVL_1_CHILIB</t>
  </si>
  <si>
    <t>CHILI BAR HYDRO</t>
  </si>
  <si>
    <t>PLACVL_1_RCKCRE</t>
  </si>
  <si>
    <t>ROCK CREEK HYDRO</t>
  </si>
  <si>
    <t>PLAINV_6_BSOLAR</t>
  </si>
  <si>
    <t>WESTERN ANTELOPE BLUE SKY RANCH A</t>
  </si>
  <si>
    <t>PLAINV_6_DSOLAR</t>
  </si>
  <si>
    <t>WESTERN ANTELOPE DRY RANCH</t>
  </si>
  <si>
    <t>PLAINV_6_NLRSR1</t>
  </si>
  <si>
    <t>NORTH LANCASTER RANCH</t>
  </si>
  <si>
    <t>PLAINV_6_SOLAR3</t>
  </si>
  <si>
    <t>SIERRA SOLAR GREENWORKS LLC</t>
  </si>
  <si>
    <t>PLAINV_6_SOLARC</t>
  </si>
  <si>
    <t>CENTRAL ANTELOPE DRY RANCH C</t>
  </si>
  <si>
    <t>PLMSSR_6_HISIER</t>
  </si>
  <si>
    <t>HIGH SIERRA COGENERATION AGGREGATE</t>
  </si>
  <si>
    <t>PLSNTG_7_LNCLND</t>
  </si>
  <si>
    <t>LINCOLN LANDFILL POWER PLANT</t>
  </si>
  <si>
    <t>PMDLET_6_SOLAR1</t>
  </si>
  <si>
    <t>SEPV PALMDALE EAST, LLC</t>
  </si>
  <si>
    <t>PMPJCK_1_RB2SLR</t>
  </si>
  <si>
    <t>RIO BRAVO SOLAR 2</t>
  </si>
  <si>
    <t>PMPJCK_1_SOLAR1</t>
  </si>
  <si>
    <t>PUMPJACK SOLAR I</t>
  </si>
  <si>
    <t>PMPJCK_1_SOLAR2</t>
  </si>
  <si>
    <t>RIO BRAVO SOLAR 1</t>
  </si>
  <si>
    <t>PNCHEG_2_PL1X4</t>
  </si>
  <si>
    <t>PANOCHE ENERGY CENTER (AGGREGATED)</t>
  </si>
  <si>
    <t>PNCHPP_1_PL1X2</t>
  </si>
  <si>
    <t>MIDWAY PEAKING AGGREGATE</t>
  </si>
  <si>
    <t>PNCHVS_2_SOLAR</t>
  </si>
  <si>
    <t>PANOCHE VALLEY SOLAR</t>
  </si>
  <si>
    <t>PNOCHE_1_PL1X2</t>
  </si>
  <si>
    <t>PANOCHE PEAKER</t>
  </si>
  <si>
    <t>PNOCHE_1_UNITA1</t>
  </si>
  <si>
    <t>CALPEAK POWER PANOCHE UNIT 1</t>
  </si>
  <si>
    <t>POCATELLO_WASTE</t>
  </si>
  <si>
    <t>POEPH_7_UNIT 1</t>
  </si>
  <si>
    <t>POE HYDRO UNIT 1</t>
  </si>
  <si>
    <t>POEPH_7_UNIT 2</t>
  </si>
  <si>
    <t>POE HYDRO UNIT 2</t>
  </si>
  <si>
    <t>POINTLOMA1</t>
  </si>
  <si>
    <t>POINTLOMA2</t>
  </si>
  <si>
    <t>POTTER_6_UNITS</t>
  </si>
  <si>
    <t>POTTER VALLEY</t>
  </si>
  <si>
    <t>POTTER_7_VECINO</t>
  </si>
  <si>
    <t>VECINO VINEYARDS LLC</t>
  </si>
  <si>
    <t>PRCTVY_1_MIGBT1</t>
  </si>
  <si>
    <t>MIGUEL BESS</t>
  </si>
  <si>
    <t>PRIMA_PLANT1</t>
  </si>
  <si>
    <t>PRIMA_PLANT2</t>
  </si>
  <si>
    <t>PRIMM_2_SOLAR1</t>
  </si>
  <si>
    <t>SILVER STATE SOUTH</t>
  </si>
  <si>
    <t>PROXIMASOLAR</t>
  </si>
  <si>
    <t>PROXIMASTORAGE</t>
  </si>
  <si>
    <t>PSWEET_1_STCRUZ</t>
  </si>
  <si>
    <t>SANTA CRUZ ENERGY LLC</t>
  </si>
  <si>
    <t>PSWEET_7_QFUNTS</t>
  </si>
  <si>
    <t>PTLOMA_6_NTCCGN</t>
  </si>
  <si>
    <t>PTLOMA_6_NTCQF</t>
  </si>
  <si>
    <t>NTC/MCRD COGENERATION</t>
  </si>
  <si>
    <t>PUTHCR_1_PCNSB1</t>
  </si>
  <si>
    <t>Putah Creek Solar Farm North</t>
  </si>
  <si>
    <t>PUTHCR_1_SOLAR1</t>
  </si>
  <si>
    <t>PUTAH CREEK SOLAR FARM</t>
  </si>
  <si>
    <t>PVERDE_5_SCEDYN</t>
  </si>
  <si>
    <t>PWEST_1_UNIT</t>
  </si>
  <si>
    <t>PACIFIC WEST 1 WIND GENERATION</t>
  </si>
  <si>
    <t>QUARANTINASTORAGE</t>
  </si>
  <si>
    <t>RABBITBRUSHSTORAGE</t>
  </si>
  <si>
    <t>RACEWAYSOLAR</t>
  </si>
  <si>
    <t>RACEWAYSTORAGE</t>
  </si>
  <si>
    <t>RAMON_2_SCEDYN</t>
  </si>
  <si>
    <t>RANCHO_2_SMUDSYSDYN</t>
  </si>
  <si>
    <t>SMUD REGULATION MARKET</t>
  </si>
  <si>
    <t>caiso_specified_imports</t>
  </si>
  <si>
    <t>RATSKE_2_NROSR1</t>
  </si>
  <si>
    <t>NORTH ROSAMOND SOLAR</t>
  </si>
  <si>
    <t>RATSKE_2_RBSSB1</t>
  </si>
  <si>
    <t>Rabbitbrush Solar 1</t>
  </si>
  <si>
    <t>RATSKE_2_RBSSB2</t>
  </si>
  <si>
    <t>Rabbitbrush Solar 2</t>
  </si>
  <si>
    <t>RCKCRK_7_UNIT 1</t>
  </si>
  <si>
    <t>ROCK CREEK HYDRO UNIT 1</t>
  </si>
  <si>
    <t>RCKCRK_7_UNIT 2</t>
  </si>
  <si>
    <t>ROCK CREEK HYDRO UNIT 2</t>
  </si>
  <si>
    <t>RDWAY_1_CREST</t>
  </si>
  <si>
    <t>RE_BR1_26960_1</t>
  </si>
  <si>
    <t>RE_GASKELL_WEST_3</t>
  </si>
  <si>
    <t>RE_GASKELL_WEST_4</t>
  </si>
  <si>
    <t>RE_GASKELL_WEST_5</t>
  </si>
  <si>
    <t>RECTOR_2_CREST</t>
  </si>
  <si>
    <t>RECTOR_2_IVANPV</t>
  </si>
  <si>
    <t>IVANHOE TULARE PV</t>
  </si>
  <si>
    <t>RECTOR_2_KAWEAH</t>
  </si>
  <si>
    <t>KAWEAH PH 2 &amp; 3 PSP AGGREGATE</t>
  </si>
  <si>
    <t>RECTOR_2_KAWH 1</t>
  </si>
  <si>
    <t>KAWEAH PH 1 UNIT 1</t>
  </si>
  <si>
    <t>RECTOR_2_QF</t>
  </si>
  <si>
    <t>KAWEAH UNIT 1</t>
  </si>
  <si>
    <t>RECTOR_2_TFDBM1</t>
  </si>
  <si>
    <t>TWO FIETS DAIRY DIGESTER</t>
  </si>
  <si>
    <t>RECTOR_7_TULARE</t>
  </si>
  <si>
    <t>MM TULARE</t>
  </si>
  <si>
    <t>REDBLF_6_UNIT</t>
  </si>
  <si>
    <t>RED BLUFF PEAKER PLANT</t>
  </si>
  <si>
    <t>REDDING_POWER_1</t>
  </si>
  <si>
    <t>REDDING_POWER_2</t>
  </si>
  <si>
    <t>REDDING_POWER_3</t>
  </si>
  <si>
    <t>REDDING_POWER_CC</t>
  </si>
  <si>
    <t>REDMAN_2_SOLAR</t>
  </si>
  <si>
    <t>LANCASTER EAST AVENUE F</t>
  </si>
  <si>
    <t>REDMAN_6_AVSSR1</t>
  </si>
  <si>
    <t>ANTELOPE VALLEY SOLAR</t>
  </si>
  <si>
    <t>REDOND_7_UNIT 5</t>
  </si>
  <si>
    <t>REDONDO GEN STA. UNIT 5</t>
  </si>
  <si>
    <t>REDOND_7_UNIT 6</t>
  </si>
  <si>
    <t>REDONDO GEN STA. UNIT 6</t>
  </si>
  <si>
    <t>REDOND_7_UNIT 8</t>
  </si>
  <si>
    <t>REDONDO GEN STA. UNIT 8</t>
  </si>
  <si>
    <t>REEDLY_6_SOLAR</t>
  </si>
  <si>
    <t>TERZIAN</t>
  </si>
  <si>
    <t>RENWD_1_QF</t>
  </si>
  <si>
    <t>RENWIND RE-POWERING PROJECT</t>
  </si>
  <si>
    <t>REXFORDSOLAR</t>
  </si>
  <si>
    <t>REXFORDSTORAGE</t>
  </si>
  <si>
    <t>RHONDO_6_PUENTE</t>
  </si>
  <si>
    <t>RICHMN_1_CHVSR2</t>
  </si>
  <si>
    <t>CHEVRON 8.5</t>
  </si>
  <si>
    <t>RICHMN_1_SOLAR</t>
  </si>
  <si>
    <t>CHEVRON 2</t>
  </si>
  <si>
    <t>RICHMN_7_BAYENV</t>
  </si>
  <si>
    <t>BAY ENVIRONMENTAL (NOVE POWER)</t>
  </si>
  <si>
    <t>RIOBRV_6_UNIT 1</t>
  </si>
  <si>
    <t>RIO BRAVO HYDRO</t>
  </si>
  <si>
    <t>RIOOSO_1_QF</t>
  </si>
  <si>
    <t>SMALL QF AGGREGATION - GRASS VALLEY</t>
  </si>
  <si>
    <t>RIPON_1</t>
  </si>
  <si>
    <t>RIPON_2</t>
  </si>
  <si>
    <t>RNDMTN_2_SLSPHY1</t>
  </si>
  <si>
    <t>SILVER SPRINGS</t>
  </si>
  <si>
    <t>RNDSBG_1_HZASR1</t>
  </si>
  <si>
    <t>HAZEL A</t>
  </si>
  <si>
    <t>ROCKWOOD_1</t>
  </si>
  <si>
    <t>ROCKWOOD_2</t>
  </si>
  <si>
    <t>ROLLIN_6_UNIT</t>
  </si>
  <si>
    <t>ROLLINS HYDRO</t>
  </si>
  <si>
    <t>ROSEVILLE_1</t>
  </si>
  <si>
    <t>ROSEVILLE_2</t>
  </si>
  <si>
    <t>ROSMDW_2_WIND1</t>
  </si>
  <si>
    <t>PACIFIC WIND - PHASE 1</t>
  </si>
  <si>
    <t>ROSMND_6_SOLAR</t>
  </si>
  <si>
    <t>LANCASTER B</t>
  </si>
  <si>
    <t>RSMSLR_6_SOLAR1</t>
  </si>
  <si>
    <t>ROSAMOND ONE</t>
  </si>
  <si>
    <t>RSMSLR_6_SOLAR2</t>
  </si>
  <si>
    <t>ROSAMOND TWO</t>
  </si>
  <si>
    <t>RTEDDY_2_SC1SR3</t>
  </si>
  <si>
    <t>ROSAMOND WEST SOLAR CLEAN</t>
  </si>
  <si>
    <t>RTEDDY_2_SEBSR3</t>
  </si>
  <si>
    <t>ROSAMOND WEST SOLAR EAST BAY 3</t>
  </si>
  <si>
    <t>RTEDDY_2_SEBSR4</t>
  </si>
  <si>
    <t>ROSAMOND WEST SOLAR EAST BAY 4</t>
  </si>
  <si>
    <t>RTEDDY_2_SOLAR1</t>
  </si>
  <si>
    <t>ROSAMOND WEST SOLAR 1</t>
  </si>
  <si>
    <t>RTEDDY_2_SOLAR2</t>
  </si>
  <si>
    <t>ROSAMOND WEST SOLAR 2</t>
  </si>
  <si>
    <t>RTEDDY_2_SPASR4</t>
  </si>
  <si>
    <t>ROSAMOND WEST SOLAR PALO ALTO</t>
  </si>
  <si>
    <t>RTEDDY_2_SRXSR4</t>
  </si>
  <si>
    <t>ROSAMOND WEST SOLAR ROSIE X</t>
  </si>
  <si>
    <t>RTREE_2_WIND1</t>
  </si>
  <si>
    <t>RISING TREE 1</t>
  </si>
  <si>
    <t>RTREE_2_WIND2</t>
  </si>
  <si>
    <t>RISING TREE 2</t>
  </si>
  <si>
    <t>RTREE_2_WIND3</t>
  </si>
  <si>
    <t>RISING TREE 3</t>
  </si>
  <si>
    <t>RUSCTY_2_UNITS</t>
  </si>
  <si>
    <t>RUSSELL CITY ENERGY CENTER</t>
  </si>
  <si>
    <t>RVRVEW_1_UNITA1</t>
  </si>
  <si>
    <t>RIVERVIEW ENERGY CENTER (GP ANTIOCH)</t>
  </si>
  <si>
    <t>RVSIDE_2_RERCU3</t>
  </si>
  <si>
    <t>RIVERSIDE ENERGY RES. CTR UNIT 3</t>
  </si>
  <si>
    <t>RVSIDE_2_RERCU4</t>
  </si>
  <si>
    <t>RIVERSIDE ENERGY RES. CTR UNIT 4</t>
  </si>
  <si>
    <t>RVSIDE_6_RERCU1</t>
  </si>
  <si>
    <t>RIVERSIDE ENERGY RES. CTR UNIT 1</t>
  </si>
  <si>
    <t>RVSIDE_6_RERCU2</t>
  </si>
  <si>
    <t>RIVERSIDE ENERGY RES. CTR UNIT 2</t>
  </si>
  <si>
    <t>RVSIDE_6_SOLAR1</t>
  </si>
  <si>
    <t>TEQUESQUITE LANDFILL SOLAR PROJECT</t>
  </si>
  <si>
    <t>RVSIDE_6_SPRING</t>
  </si>
  <si>
    <t>SPRINGS GENERATION PROJECT AGGREGATE</t>
  </si>
  <si>
    <t>S_RITA_6_SOLAR1</t>
  </si>
  <si>
    <t>SUN HARVEST SOLAR</t>
  </si>
  <si>
    <t>SALIRV_2_UNIT</t>
  </si>
  <si>
    <t>SALINAS RIVER COGENERATION</t>
  </si>
  <si>
    <t>SALTON_SEA_4</t>
  </si>
  <si>
    <t>SALTON_SEA_5</t>
  </si>
  <si>
    <t>SALTON_SEA_UNIT_2_G1</t>
  </si>
  <si>
    <t>SALTON_SEA_UNIT_2_G2</t>
  </si>
  <si>
    <t>SALTON_SEA_UNIT_2_G3</t>
  </si>
  <si>
    <t>SALTSP_7_UNITS</t>
  </si>
  <si>
    <t>SALT SPRINGS HYDRO AGGREGATE</t>
  </si>
  <si>
    <t>SAMPSN_6_KELCO1</t>
  </si>
  <si>
    <t>KELCO QUALIFYING FACILITY</t>
  </si>
  <si>
    <t>SANBRN_2_EESSB2</t>
  </si>
  <si>
    <t>EdSan 1 Edwards 0</t>
  </si>
  <si>
    <t>SANBRN_2_ES1BT3</t>
  </si>
  <si>
    <t>EdSan 1 Edwards 1</t>
  </si>
  <si>
    <t>SANBRN_2_ES2SB3</t>
  </si>
  <si>
    <t>EdSan 2 Sanborn 3</t>
  </si>
  <si>
    <t>SANBRN_2_ESABT1</t>
  </si>
  <si>
    <t>EDSAN 1A</t>
  </si>
  <si>
    <t>SANBRN_2_ESBBT1</t>
  </si>
  <si>
    <t>EDSAN 1B</t>
  </si>
  <si>
    <t>SANBRN_2_SS2SB4</t>
  </si>
  <si>
    <t>EdSan 2 Sanborn 4</t>
  </si>
  <si>
    <t>SANDHILLCWIND</t>
  </si>
  <si>
    <t>SANDLT_2_SUNITS</t>
  </si>
  <si>
    <t>MOJAVE SOLAR</t>
  </si>
  <si>
    <t>SANDRINISOL</t>
  </si>
  <si>
    <t>SANITR_6_UNITS</t>
  </si>
  <si>
    <t>LACSD CARSON WATER POLLUTION AGGREGATE</t>
  </si>
  <si>
    <t>SANLOB_1_LNDFIL</t>
  </si>
  <si>
    <t>COLD CANYON</t>
  </si>
  <si>
    <t>SANLOB_1_OSFBM1</t>
  </si>
  <si>
    <t>OLD SANTA FE ROAD</t>
  </si>
  <si>
    <t>SANTA_BARBARA_COUNTY_PUBLIC_WORKS_DEPARTMENT</t>
  </si>
  <si>
    <t>SANTFG_7_UNITS</t>
  </si>
  <si>
    <t>GEYSERS CALISTOGA AGGREGATE</t>
  </si>
  <si>
    <t>SANTGO_2_LNDFL1</t>
  </si>
  <si>
    <t>BOWERMAN POWER</t>
  </si>
  <si>
    <t>SANTGO_2_MABBT1</t>
  </si>
  <si>
    <t>MILLIKAN AVENUE BESS</t>
  </si>
  <si>
    <t>SANWD_1_QF</t>
  </si>
  <si>
    <t>SAN GORGONIO FARMS WIND FARM</t>
  </si>
  <si>
    <t>SAUGUS_2_TOLAND</t>
  </si>
  <si>
    <t>SAUGUS_6_MWDFTH</t>
  </si>
  <si>
    <t>FOOTHILL HYDROELECTRIC RECOVERY PLANT</t>
  </si>
  <si>
    <t>SAUGUS_6_PTCHGN</t>
  </si>
  <si>
    <t>SAUGUS_6_QF</t>
  </si>
  <si>
    <t>SAUGUS QFS</t>
  </si>
  <si>
    <t>SAUGUS_7_CHIQCN</t>
  </si>
  <si>
    <t>CHIQUITA CANYON LANDFILL FAC</t>
  </si>
  <si>
    <t>SAUGUS_7_LOPEZ</t>
  </si>
  <si>
    <t>MM LOPEZ ENERGY</t>
  </si>
  <si>
    <t>SBERDO_2_PSP3</t>
  </si>
  <si>
    <t>MOUNTAINVIEW GEN STA. UNIT 3</t>
  </si>
  <si>
    <t>SBERDO_2_PSP4</t>
  </si>
  <si>
    <t>MOUNTAINVIEW GEN STA. UNIT 4</t>
  </si>
  <si>
    <t>SBERDO_2_QF</t>
  </si>
  <si>
    <t>SBERDO_2_REDLND</t>
  </si>
  <si>
    <t>REDLANDS RT SOLAR</t>
  </si>
  <si>
    <t>SBERDO_2_RTS005</t>
  </si>
  <si>
    <t>SPVP005 REDLANDS RT SOLAR</t>
  </si>
  <si>
    <t>SBERDO_2_RTS007</t>
  </si>
  <si>
    <t>SPVP007 REDLANDS RT SOLAR</t>
  </si>
  <si>
    <t>SBERDO_2_RTS011</t>
  </si>
  <si>
    <t>SPVP011</t>
  </si>
  <si>
    <t>SBERDO_2_RTS013</t>
  </si>
  <si>
    <t>SPVP013</t>
  </si>
  <si>
    <t>SBERDO_2_RTS016</t>
  </si>
  <si>
    <t>SPVP016 REDLANDS RT SOLAR</t>
  </si>
  <si>
    <t>SBERDO_2_RTS048</t>
  </si>
  <si>
    <t>SPVP048</t>
  </si>
  <si>
    <t>SBERDO_2_SNTANA</t>
  </si>
  <si>
    <t>SANTA ANA PSP</t>
  </si>
  <si>
    <t>SBERDO_6_MILLCK</t>
  </si>
  <si>
    <t>MILL CREEK PSP</t>
  </si>
  <si>
    <t>SCACOGEN2_CC</t>
  </si>
  <si>
    <t>SCACOGEN2GT</t>
  </si>
  <si>
    <t>SCATTERGOOD_1</t>
  </si>
  <si>
    <t>SCATTERGOOD_2</t>
  </si>
  <si>
    <t>SCATTERGOOD_4</t>
  </si>
  <si>
    <t>SCATTERGOOD_5</t>
  </si>
  <si>
    <t>SCATTERGOOD_6</t>
  </si>
  <si>
    <t>SCATTERGOOD_7</t>
  </si>
  <si>
    <t>SCE_AP_I</t>
  </si>
  <si>
    <t>SCE_BIP_15</t>
  </si>
  <si>
    <t>SCE_BIP_30</t>
  </si>
  <si>
    <t>SCE_CBP_DA</t>
  </si>
  <si>
    <t>SCE_CBP_DO</t>
  </si>
  <si>
    <t>SCE_SDP_COMM</t>
  </si>
  <si>
    <t>SCE_SDP_RESD</t>
  </si>
  <si>
    <t>SCEHOV_2_HOOVER</t>
  </si>
  <si>
    <t>SCHLTE_1_PL1X3</t>
  </si>
  <si>
    <t>TRACY COMBINED CYCLE POWER PLANT</t>
  </si>
  <si>
    <t>SCHNDR_1_FIVPTS</t>
  </si>
  <si>
    <t>FIVE POINTS SOLAR STATION</t>
  </si>
  <si>
    <t>SCHNDR_1_OS2BM2</t>
  </si>
  <si>
    <t>OPEN SKY DIGESTER GENSET 2</t>
  </si>
  <si>
    <t>SCHNDR_1_WSTSDE</t>
  </si>
  <si>
    <t>WESTSIDE SOLAR STATION</t>
  </si>
  <si>
    <t>SDGE_BIP</t>
  </si>
  <si>
    <t>SDGE_CBP_DA</t>
  </si>
  <si>
    <t>SDGE_CBP_DO</t>
  </si>
  <si>
    <t>SDGE_SUMM_SAV_RESD</t>
  </si>
  <si>
    <t>SDGE_SUMMER_SAVER_COM</t>
  </si>
  <si>
    <t>SDGEAC_SAVER_DA_COMM</t>
  </si>
  <si>
    <t>SDGEAC_SAVER_DA_RES</t>
  </si>
  <si>
    <t>SDGEAC_SAVER_DO_COMM</t>
  </si>
  <si>
    <t>SDGEAC_SAVER_DO_RES</t>
  </si>
  <si>
    <t>SDSU_GEN</t>
  </si>
  <si>
    <t>SEARLS_7_ARGUS</t>
  </si>
  <si>
    <t>ARGUS COGENERATION</t>
  </si>
  <si>
    <t>SEAWST_6_LAPOS</t>
  </si>
  <si>
    <t>SEA WEST ENERGY - SEAWEST</t>
  </si>
  <si>
    <t>SECOND_IMPERIAL01_12</t>
  </si>
  <si>
    <t>SEGS_1_SR2SL2</t>
  </si>
  <si>
    <t>SUNRAY 2</t>
  </si>
  <si>
    <t>SENTNL_2_CTG1</t>
  </si>
  <si>
    <t>SENTINEL UNIT 1</t>
  </si>
  <si>
    <t>SENTNL_2_CTG2</t>
  </si>
  <si>
    <t>SENTINEL UNIT 2</t>
  </si>
  <si>
    <t>SENTNL_2_CTG3</t>
  </si>
  <si>
    <t>SENTINEL UNIT 3</t>
  </si>
  <si>
    <t>SENTNL_2_CTG4</t>
  </si>
  <si>
    <t>SENTINEL UNIT 4</t>
  </si>
  <si>
    <t>SENTNL_2_CTG5</t>
  </si>
  <si>
    <t>SENTINEL UNIT 5</t>
  </si>
  <si>
    <t>SENTNL_2_CTG6</t>
  </si>
  <si>
    <t>SENTINEL UNIT 6</t>
  </si>
  <si>
    <t>SENTNL_2_CTG7</t>
  </si>
  <si>
    <t>SENTINEL UNIT 7</t>
  </si>
  <si>
    <t>SENTNL_2_CTG8</t>
  </si>
  <si>
    <t>SENTINEL UNIT 8</t>
  </si>
  <si>
    <t>SEPV_BOULEVARD_2</t>
  </si>
  <si>
    <t>SEVILLE_2</t>
  </si>
  <si>
    <t>SGREGY_6_SANGER</t>
  </si>
  <si>
    <t>ALGONQUIN POWER SANGER 2</t>
  </si>
  <si>
    <t>SHANDN_2_SBBBM1</t>
  </si>
  <si>
    <t>SAN BERNARDINO BIOGAS</t>
  </si>
  <si>
    <t>SHEEP_CREEK_ROAD_SOLAR_GENERATION_FACILITY_PROJECT</t>
  </si>
  <si>
    <t>SHELRF_1_UNITS</t>
  </si>
  <si>
    <t>SHELL OIL REFINERY AGGREGATE</t>
  </si>
  <si>
    <t>SHUTLE_6_CREST</t>
  </si>
  <si>
    <t>SIERRA_1_UNITS</t>
  </si>
  <si>
    <t>HIGH SIERRA LIMITED</t>
  </si>
  <si>
    <t>SIERRASTORAGE</t>
  </si>
  <si>
    <t>SIGHEB_6_MIRDYN</t>
  </si>
  <si>
    <t>Heber South</t>
  </si>
  <si>
    <t>SISQUC_1_SMARIA</t>
  </si>
  <si>
    <t>SANTA MARIA II LFG POWER PLANT</t>
  </si>
  <si>
    <t>SKERN_6_SOLAR1</t>
  </si>
  <si>
    <t>SOUTH KERN SOLAR PV PLANT</t>
  </si>
  <si>
    <t>SKERN_6_SOLAR2</t>
  </si>
  <si>
    <t>SKIC SOLAR</t>
  </si>
  <si>
    <t>SLATE_2_SLASR1</t>
  </si>
  <si>
    <t>SLATE</t>
  </si>
  <si>
    <t>SLATE_2_SLASR2_SUN</t>
  </si>
  <si>
    <t>Slate_2</t>
  </si>
  <si>
    <t>SLATE_2_SLASR2_LESR</t>
  </si>
  <si>
    <t>SLATE_2_SLASR3_LESR</t>
  </si>
  <si>
    <t>SLATE_3</t>
  </si>
  <si>
    <t>SLATE_2_SLASR3_SUN</t>
  </si>
  <si>
    <t>SLATE_2_SLASR4</t>
  </si>
  <si>
    <t>SLATE_4</t>
  </si>
  <si>
    <t>SLATE_2_SLASR5_LESR</t>
  </si>
  <si>
    <t>Slate 5</t>
  </si>
  <si>
    <t>SLATE_2_SLASR5_SUN</t>
  </si>
  <si>
    <t>SLRMS3_2_SRMSR1</t>
  </si>
  <si>
    <t>SILVER RIDGE MOUNT SIGNAL 3</t>
  </si>
  <si>
    <t>SLST13_2_SOLAR1</t>
  </si>
  <si>
    <t>QUINTO SOLAR PV PROJECT</t>
  </si>
  <si>
    <t>SLSTR1_2_SOLAR1</t>
  </si>
  <si>
    <t>SOLAR STAR 1</t>
  </si>
  <si>
    <t>SLSTR2_2_SOLAR2</t>
  </si>
  <si>
    <t>SOLAR STAR 2</t>
  </si>
  <si>
    <t>SLUISP_2_UNITS</t>
  </si>
  <si>
    <t>SAN LUIS (GIANELLI) PUMP-GEN (AGGREGATE)</t>
  </si>
  <si>
    <t>SLYCRK_1_UNIT 1</t>
  </si>
  <si>
    <t>SLY CREEK HYDRO</t>
  </si>
  <si>
    <t>SMPRIP_1_SMPSON</t>
  </si>
  <si>
    <t>RIPON COGENERATION UNIT 1</t>
  </si>
  <si>
    <t>SMRCOS_6_LNDFIL</t>
  </si>
  <si>
    <t>SAN MARCOS ENERGY</t>
  </si>
  <si>
    <t>SMUDGO_7_UNIT 1</t>
  </si>
  <si>
    <t>SONOMA POWER PLANT</t>
  </si>
  <si>
    <t>SMYRNA_1_DL1SR1</t>
  </si>
  <si>
    <t>DELANO LAND 1</t>
  </si>
  <si>
    <t>SNCLRA_2_HOWLNG</t>
  </si>
  <si>
    <t>HOUWELINGS NURSERIES OXNARD, INC</t>
  </si>
  <si>
    <t>SNCLRA_2_SILBT1</t>
  </si>
  <si>
    <t>SILVERSTRAND BESS</t>
  </si>
  <si>
    <t>SNCLRA_2_SPRHYD</t>
  </si>
  <si>
    <t>SPRINGVILLE HYDROELECTRIC GENERATOR</t>
  </si>
  <si>
    <t>SNCLRA_2_UNIT</t>
  </si>
  <si>
    <t>CHANNEL ISLANDS POWER</t>
  </si>
  <si>
    <t>SNCLRA_2_UNIT1</t>
  </si>
  <si>
    <t>NEW INDY OXNARD</t>
  </si>
  <si>
    <t>SNCLRA_2_VESBT1</t>
  </si>
  <si>
    <t>VENTURA ENERGY STORAGE</t>
  </si>
  <si>
    <t>SNCLRA_6_OXGEN</t>
  </si>
  <si>
    <t>OXGEN</t>
  </si>
  <si>
    <t>SNCLRA_6_PROCGN</t>
  </si>
  <si>
    <t>PROCTER AND GAMBLE OXNARD 2</t>
  </si>
  <si>
    <t>SNCLRA_6_QF</t>
  </si>
  <si>
    <t>SANTA CLARA QFS</t>
  </si>
  <si>
    <t>SNDBAR_7_UNIT 1</t>
  </si>
  <si>
    <t>SANDBAR</t>
  </si>
  <si>
    <t>SNMALF_6_UNITS</t>
  </si>
  <si>
    <t>SONOMA COUNTY LANDFILL</t>
  </si>
  <si>
    <t>SNORA_2_SNRSLR</t>
  </si>
  <si>
    <t>SG SORRENTO</t>
  </si>
  <si>
    <t>SOL_GEN</t>
  </si>
  <si>
    <t>SONRISASOLAR</t>
  </si>
  <si>
    <t>SONRISASTORAGE</t>
  </si>
  <si>
    <t>SOUTH_2_UNIT</t>
  </si>
  <si>
    <t>SOUTH HYDRO</t>
  </si>
  <si>
    <t>SPA_COGEN_3_CC</t>
  </si>
  <si>
    <t>SPANSH_6_FBEHY1</t>
  </si>
  <si>
    <t>FIVE BEARS HYDROELECTRIC</t>
  </si>
  <si>
    <t>SPAULD_6_UNIT 3</t>
  </si>
  <si>
    <t>SPAULDING HYDRO PH 3 UNIT</t>
  </si>
  <si>
    <t>SPAULD_6_UNIT12</t>
  </si>
  <si>
    <t>SPAULDING HYDRO PH 1 &amp; 2 AGGREGATE</t>
  </si>
  <si>
    <t>SPBURN_2_UNIT 1</t>
  </si>
  <si>
    <t>BURNEY BIOMASS</t>
  </si>
  <si>
    <t>SPBURN_7_SNOWMT</t>
  </si>
  <si>
    <t>BURNEY CREEK HYDRO</t>
  </si>
  <si>
    <t>SPI LI_2_UNIT 1</t>
  </si>
  <si>
    <t>LINCOLN BIOMASS</t>
  </si>
  <si>
    <t>SPIAND_1_ANDSN2</t>
  </si>
  <si>
    <t>SPI ANDERSON 2</t>
  </si>
  <si>
    <t>SPICER_1_UNITS</t>
  </si>
  <si>
    <t>SPICER HYDRO UNITS 1-3 AGGREGATE</t>
  </si>
  <si>
    <t>SPIFBD_1_PL1X2</t>
  </si>
  <si>
    <t>SIERRA PACIFIC IND. (SONORA)</t>
  </si>
  <si>
    <t>SPOINT_2_MEADDYN</t>
  </si>
  <si>
    <t>SPOINT_2_PARKERDYN</t>
  </si>
  <si>
    <t>SOUTHPOINT ENERGY CENTER</t>
  </si>
  <si>
    <t>SPQUIN_6_SRPCQU</t>
  </si>
  <si>
    <t>QUINCY BIOMASS</t>
  </si>
  <si>
    <t>SPRGAP_1_UNIT 1</t>
  </si>
  <si>
    <t>SPRING GAP HYDRO</t>
  </si>
  <si>
    <t>SPRGVL_2_CREST</t>
  </si>
  <si>
    <t>SPRGVL_2_EXETPV</t>
  </si>
  <si>
    <t>EXETER TULARE PV</t>
  </si>
  <si>
    <t>SPRGVL_2_LINDPV</t>
  </si>
  <si>
    <t>LINDSAY TULARE PV</t>
  </si>
  <si>
    <t>SPRGVL_2_PORTPV</t>
  </si>
  <si>
    <t>PORTERVILLE TULARE PV</t>
  </si>
  <si>
    <t>SPRGVL_2_QF</t>
  </si>
  <si>
    <t>SPRINGVILLE QFS</t>
  </si>
  <si>
    <t>SPRGVL_2_TULE</t>
  </si>
  <si>
    <t>TULE RIVER HYDRO PLANT (PG&amp;E)</t>
  </si>
  <si>
    <t>SPRGVL_2_TULESC</t>
  </si>
  <si>
    <t>TULE RIVER HYDRO PLANT (SCE)</t>
  </si>
  <si>
    <t>SPRINGBOK_1</t>
  </si>
  <si>
    <t>SPRINGBOK_2</t>
  </si>
  <si>
    <t>SPRINGBOK_3</t>
  </si>
  <si>
    <t>SRINTL_6_UNIT</t>
  </si>
  <si>
    <t>SRI INTERNATIONAL</t>
  </si>
  <si>
    <t>STANIS_7_UNIT 1</t>
  </si>
  <si>
    <t>STANISLAUS HYDRO</t>
  </si>
  <si>
    <t>STANTN_2_STAGT1</t>
  </si>
  <si>
    <t>STANTON 1</t>
  </si>
  <si>
    <t>STANTN_2_STAGT2</t>
  </si>
  <si>
    <t>STANTON 2</t>
  </si>
  <si>
    <t>STAUFF_1_UNIT</t>
  </si>
  <si>
    <t>STIGCT_2_LODI</t>
  </si>
  <si>
    <t>LODI STIG UNIT</t>
  </si>
  <si>
    <t>STNRES_1_UNIT</t>
  </si>
  <si>
    <t>COVANTA STANISLAUS</t>
  </si>
  <si>
    <t>STOILS_1_UNITS</t>
  </si>
  <si>
    <t>CHEVRON RICHMOND REFINERY</t>
  </si>
  <si>
    <t>STOREY_2_MDRCH2</t>
  </si>
  <si>
    <t>MADERA CHOWCHILLA 2</t>
  </si>
  <si>
    <t>STOREY_2_MDRCH3</t>
  </si>
  <si>
    <t>MADERA CHOWCHILLA 3</t>
  </si>
  <si>
    <t>STOREY_2_MDRCH4</t>
  </si>
  <si>
    <t>MADERA CHOWCHILLA 4</t>
  </si>
  <si>
    <t>STOREY_7_MDRCHW</t>
  </si>
  <si>
    <t>MADERA CANAL SITE 980</t>
  </si>
  <si>
    <t>STRAUSSWIND</t>
  </si>
  <si>
    <t>STROUD_6_SOLAR</t>
  </si>
  <si>
    <t>STROUD SOLAR STATION</t>
  </si>
  <si>
    <t>STROUD_6_WWHSR1</t>
  </si>
  <si>
    <t>WINTER WHEAT SOLAR FARM</t>
  </si>
  <si>
    <t>SUMWHT_6_SWSSR1</t>
  </si>
  <si>
    <t>SUMMER WHEAT SOLAR FARM</t>
  </si>
  <si>
    <t>SUN_EDISON_VICTORVILLE_SOLAR</t>
  </si>
  <si>
    <t>SUNCAT_2_A1ABT1</t>
  </si>
  <si>
    <t>Arlington Solar Unit 1A BESS</t>
  </si>
  <si>
    <t>SUNCAT_2_A1BBT1</t>
  </si>
  <si>
    <t>Arlington Solar Unit 1B BESS</t>
  </si>
  <si>
    <t>SUNCAT_2_A2ABT2</t>
  </si>
  <si>
    <t>Arlington Solar Unit 2A BESS</t>
  </si>
  <si>
    <t>SUNPEAK_IID</t>
  </si>
  <si>
    <t>SUNRIS_2_PL1X3</t>
  </si>
  <si>
    <t>SUNRISE POWER PROJECT AGGREGATE II</t>
  </si>
  <si>
    <t>SUNSET_2_UNITS</t>
  </si>
  <si>
    <t>MIDWAY SUNSET COGENERATION PLANT</t>
  </si>
  <si>
    <t>SUNSHN_2_LNDFL</t>
  </si>
  <si>
    <t>SUNSHINE GAS PRODUCERS</t>
  </si>
  <si>
    <t>SUNSLR_1_SSVSR1</t>
  </si>
  <si>
    <t>SUNSHINE VALLEY SOLAR 1</t>
  </si>
  <si>
    <t>SUNSPT_2_WNASR1</t>
  </si>
  <si>
    <t>WINDHUB SOLAR A</t>
  </si>
  <si>
    <t>SUNST2_5_SS2SR1</t>
  </si>
  <si>
    <t>SUN STREAMS SOLAR 2</t>
  </si>
  <si>
    <t>SUNSTR_5_SS1SCEDYN</t>
  </si>
  <si>
    <t>SUNSTREAM SOLAR 1</t>
  </si>
  <si>
    <t>SW_SOLAR</t>
  </si>
  <si>
    <t>SUTTER_2_CISO</t>
  </si>
  <si>
    <t>SUTTER POWER PLANT PSEUDO-CISO</t>
  </si>
  <si>
    <t>SUTTERENERGYCC_TOTAL</t>
  </si>
  <si>
    <t>SUTTER POWER PLANT</t>
  </si>
  <si>
    <t>SWIFT_1_NAS</t>
  </si>
  <si>
    <t>YERBA BUENA BATTERY</t>
  </si>
  <si>
    <t>SYCAMR_2_UNIT 1</t>
  </si>
  <si>
    <t>SYCAMORE COGENERATION UNIT 1</t>
  </si>
  <si>
    <t>SYCAMR_2_UNIT 2</t>
  </si>
  <si>
    <t>SYCAMORE COGENERATION UNIT 2</t>
  </si>
  <si>
    <t>SYCAMR_2_UNIT 3</t>
  </si>
  <si>
    <t>SYCAMORE COGENERATION UNIT 3</t>
  </si>
  <si>
    <t>SYCAMR_2_UNIT 4</t>
  </si>
  <si>
    <t>SYCAMORE COGENERATION UNIT 4</t>
  </si>
  <si>
    <t>TANHIL_6_SOLART</t>
  </si>
  <si>
    <t>BERRY COGEN 18</t>
  </si>
  <si>
    <t>TBLMTN_6_QF</t>
  </si>
  <si>
    <t>SMALL QF AGGREGATION - PARADISE</t>
  </si>
  <si>
    <t>TECOLOTE_3_WBDYN</t>
  </si>
  <si>
    <t>TECOLOTE WIND</t>
  </si>
  <si>
    <t>TEHAPI_2_PW1WD1</t>
  </si>
  <si>
    <t>POINT WIND 1</t>
  </si>
  <si>
    <t>TEHAPI_2_PW2WD2</t>
  </si>
  <si>
    <t>POINT WIND 2</t>
  </si>
  <si>
    <t>TEHAPI_2_WIND1</t>
  </si>
  <si>
    <t>WIND WALL MONOLITH 1</t>
  </si>
  <si>
    <t>TEHAPI_2_WIND2</t>
  </si>
  <si>
    <t>WIND WALL MONOLITH 2</t>
  </si>
  <si>
    <t>TENGEN_2_PL1X2</t>
  </si>
  <si>
    <t>BERRY COGEN 42</t>
  </si>
  <si>
    <t>TERMEX_2_PL1X3</t>
  </si>
  <si>
    <t>TDM</t>
  </si>
  <si>
    <t>TESLA_1_QF</t>
  </si>
  <si>
    <t>SMALL QF AGGREGATION - STOCKTON</t>
  </si>
  <si>
    <t>THERMONO1_2</t>
  </si>
  <si>
    <t>THREE_MILE_CANYON</t>
  </si>
  <si>
    <t>PACW</t>
  </si>
  <si>
    <t>TIDWTR_2_UNITS</t>
  </si>
  <si>
    <t>MARTINEZ COGEN LIMITED PARTNERSHIP</t>
  </si>
  <si>
    <t>TIERRA_DEL_SOL__SOLAR_FARM</t>
  </si>
  <si>
    <t>TIFFNY_1_DILLON</t>
  </si>
  <si>
    <t>TIGRCK_7_UNITS</t>
  </si>
  <si>
    <t>TIGER CREEK HYDRO AGGREGATE</t>
  </si>
  <si>
    <t>TITANS_2_TTSSR1</t>
  </si>
  <si>
    <t>TITAN SOLAR 1 PSEUDO</t>
  </si>
  <si>
    <t>TKOPWR_6_HYDRO</t>
  </si>
  <si>
    <t>BEAR CREEK HYDROELECTRIC PROJECT</t>
  </si>
  <si>
    <t>TMPLTN_2_SOLAR</t>
  </si>
  <si>
    <t>VINTNER SOLAR</t>
  </si>
  <si>
    <t>TOADTW_6_UNIT</t>
  </si>
  <si>
    <t>TOAD TOWN</t>
  </si>
  <si>
    <t>TOPAZ_2_SOLAR</t>
  </si>
  <si>
    <t>TOPAZ SOLAR FARMS</t>
  </si>
  <si>
    <t>TORTLA_1_SOLAR</t>
  </si>
  <si>
    <t>LONGBOAT SOLAR</t>
  </si>
  <si>
    <t>TOWNSITE_2_MEADDYN_LESR</t>
  </si>
  <si>
    <t>Townsite Solar BESS</t>
  </si>
  <si>
    <t>TOWNSITE_2_MEADDYN_SUN</t>
  </si>
  <si>
    <t>TRNQL8_2_AMASR1</t>
  </si>
  <si>
    <t>TRANQUILLITY 8 AMARILLO</t>
  </si>
  <si>
    <t>TRNQL8_2_AZUSR1</t>
  </si>
  <si>
    <t>TRANQUILLITY 8 AZUL</t>
  </si>
  <si>
    <t>TRNQL8_2_ROJSR1</t>
  </si>
  <si>
    <t>TRANQUILLITY 8 ROJO</t>
  </si>
  <si>
    <t>TRNQL8_2_VERSR1</t>
  </si>
  <si>
    <t>TRANQUILLITY 8 VERDE</t>
  </si>
  <si>
    <t>TRNQLT_2_RETBT1</t>
  </si>
  <si>
    <t>TRNQLT_2_SOLAR</t>
  </si>
  <si>
    <t>TRANQUILLITY</t>
  </si>
  <si>
    <t>TRNSWD_1_QF</t>
  </si>
  <si>
    <t>FPL ENERGY C WIND</t>
  </si>
  <si>
    <t>TULARE_2_TULBM1</t>
  </si>
  <si>
    <t>TULARE BIOMAT FUEL CELL</t>
  </si>
  <si>
    <t>TULEWD_1_TULWD1</t>
  </si>
  <si>
    <t>TULE WIND</t>
  </si>
  <si>
    <t>TULLCK_7_UNITS</t>
  </si>
  <si>
    <t>TULLOCK HYDRO</t>
  </si>
  <si>
    <t>TUPMAN_1_BIOGAS</t>
  </si>
  <si>
    <t>ABEC BIDART-STOCKALE #1</t>
  </si>
  <si>
    <t>TVYVLY_6_KRSHY1</t>
  </si>
  <si>
    <t>Kings River Syphon</t>
  </si>
  <si>
    <t>TWISSL_6_SOLAR</t>
  </si>
  <si>
    <t>NICKEL 1 ("NLH1")</t>
  </si>
  <si>
    <t>TWISSL_6_SOLAR1</t>
  </si>
  <si>
    <t>CORONAL LOST HILLS</t>
  </si>
  <si>
    <t>TX_ELK_6_SOLAR1</t>
  </si>
  <si>
    <t>CASTOR</t>
  </si>
  <si>
    <t>TX-ELK_6_ECKSR2</t>
  </si>
  <si>
    <t>EAGLE CREEK</t>
  </si>
  <si>
    <t>TXMCKT_6_UNIT</t>
  </si>
  <si>
    <t>MCKITTRICK COGEN</t>
  </si>
  <si>
    <t>UC_DAVIS_MC</t>
  </si>
  <si>
    <t>UKIAH_7_LAKEMN</t>
  </si>
  <si>
    <t>UKIAH LAKE MENDOCINO HYDRO</t>
  </si>
  <si>
    <t>ULTPCH_1_UCSBT1</t>
  </si>
  <si>
    <t>Ultrapower Chinese Station BESS</t>
  </si>
  <si>
    <t>ULTPCH_1_UNIT 1</t>
  </si>
  <si>
    <t>PACIFIC ULTRAPOWER CHINESE STATION</t>
  </si>
  <si>
    <t>ULTPFR_1_UNIT 1</t>
  </si>
  <si>
    <t>RIO BRAVO FRESNO</t>
  </si>
  <si>
    <t>ULTRCK_2_UNIT</t>
  </si>
  <si>
    <t>RIO BRAVO ROCKLIN</t>
  </si>
  <si>
    <t>UNCHEM_1_UNIT</t>
  </si>
  <si>
    <t>CONTRA COSTA CARBON PLANT</t>
  </si>
  <si>
    <t>UNOCAL_1_UNITS</t>
  </si>
  <si>
    <t>TOSCO (RODEO PLANT)</t>
  </si>
  <si>
    <t>UNVRSY_1_UNIT 1</t>
  </si>
  <si>
    <t>BERRY COGEN 38 - UNIT 1</t>
  </si>
  <si>
    <t>USWND2_1_WIND1</t>
  </si>
  <si>
    <t>GOLDEN HILLS A</t>
  </si>
  <si>
    <t>USWND2_1_WIND2</t>
  </si>
  <si>
    <t>GOLDEN HILLS B</t>
  </si>
  <si>
    <t>USWND2_1_WIND3</t>
  </si>
  <si>
    <t>GOLDEN HILLS C</t>
  </si>
  <si>
    <t>USWND4_2_UNIT2</t>
  </si>
  <si>
    <t>ALTAMONT LANDFILL GAS TO ENERGY</t>
  </si>
  <si>
    <t>USWNDR_2_LABWD1</t>
  </si>
  <si>
    <t>LABRISA WIND PROJECT</t>
  </si>
  <si>
    <t>USWNDR_2_SMUD</t>
  </si>
  <si>
    <t>SOLANO WIND FARM</t>
  </si>
  <si>
    <t>USWNDR_2_SMUD2</t>
  </si>
  <si>
    <t>SOLANO WIND PROJECT PHASE 3</t>
  </si>
  <si>
    <t>USWNDR_2_UNITS</t>
  </si>
  <si>
    <t>USWPFK_6_FRICK</t>
  </si>
  <si>
    <t>FRICK SUMMIT WIND REPOWER</t>
  </si>
  <si>
    <t>USWPJR_2_UNITS</t>
  </si>
  <si>
    <t>VASCO WIND</t>
  </si>
  <si>
    <t>V2_GEN</t>
  </si>
  <si>
    <t>V3_GEN</t>
  </si>
  <si>
    <t>VACADX_1_NAS</t>
  </si>
  <si>
    <t>VACA-DIXON BATTERY</t>
  </si>
  <si>
    <t>VACADX_1_SOLAR</t>
  </si>
  <si>
    <t>VACA-DIXON SOLAR STATION</t>
  </si>
  <si>
    <t>VACADX_1_UNITA1</t>
  </si>
  <si>
    <t>CALPEAK POWER VACA DIXON UNIT 1</t>
  </si>
  <si>
    <t>VALLEY_5_PERRIS</t>
  </si>
  <si>
    <t>MWD PERRIS HYDROELECTRIC RECOVERY PLANT</t>
  </si>
  <si>
    <t>VALLEY_5_REDMTN</t>
  </si>
  <si>
    <t>MWD RED MOUNTAIN HYDROELECTRIC RECOVERY</t>
  </si>
  <si>
    <t>VALLEY_5_RTS044</t>
  </si>
  <si>
    <t>VALLEY_5_SOLAR1</t>
  </si>
  <si>
    <t>KONA SOLAR - MERIDIAN #1</t>
  </si>
  <si>
    <t>VALLEY_5_SOLAR2</t>
  </si>
  <si>
    <t>AP NORTH LAKE SOLAR</t>
  </si>
  <si>
    <t>VALLEY_CC</t>
  </si>
  <si>
    <t>VALLEY_UNIT_5</t>
  </si>
  <si>
    <t>VALTNE_2_AVASR1</t>
  </si>
  <si>
    <t>VALENTINE SOLAR</t>
  </si>
  <si>
    <t>VALTNE_2_TBBBT1</t>
  </si>
  <si>
    <t>VALTNE_2_TRSBT1</t>
  </si>
  <si>
    <t>Tropico Solar</t>
  </si>
  <si>
    <t>VAN_DER_KOOI_DAIRY_DIGESTER</t>
  </si>
  <si>
    <t>VEAVST_1_SOLAR</t>
  </si>
  <si>
    <t>COMMUNITY SOLAR</t>
  </si>
  <si>
    <t>VEDDER_1_SEKERN</t>
  </si>
  <si>
    <t>TEXACO EXPLORATION &amp; PROD (SE KERN RIVER</t>
  </si>
  <si>
    <t>VEGA_6_SOLAR1</t>
  </si>
  <si>
    <t>VEGA SOLAR</t>
  </si>
  <si>
    <t>VENWD_1_WIND1</t>
  </si>
  <si>
    <t>Windpark Unlimited 1</t>
  </si>
  <si>
    <t>VENWD_1_WIND2</t>
  </si>
  <si>
    <t>Windpark Unlimited 2</t>
  </si>
  <si>
    <t>VENWD_1_WIND3</t>
  </si>
  <si>
    <t>PAINTED HILLS</t>
  </si>
  <si>
    <t>VERNON_6_GONZL1</t>
  </si>
  <si>
    <t>H. GONZALES UNIT #1</t>
  </si>
  <si>
    <t>VERNON_6_GONZL2</t>
  </si>
  <si>
    <t>H. GONZALES UNIT #2</t>
  </si>
  <si>
    <t>VERNON_6_MALBRG</t>
  </si>
  <si>
    <t>MALBURG GENERATING STATION</t>
  </si>
  <si>
    <t>VESTAL_2_KERN</t>
  </si>
  <si>
    <t>KERN RIVER PH 3 UNITS 1 &amp; 2 AGGREGATE</t>
  </si>
  <si>
    <t>VESTAL_2_RTS042</t>
  </si>
  <si>
    <t>SPVP042 PORTERVILLE SOLAR</t>
  </si>
  <si>
    <t>VESTAL_2_SOLAR1</t>
  </si>
  <si>
    <t>NICOLIS</t>
  </si>
  <si>
    <t>VESTAL_2_SOLAR2</t>
  </si>
  <si>
    <t>TROPICO</t>
  </si>
  <si>
    <t>VESTAL_2_TS5SR1</t>
  </si>
  <si>
    <t>TULARE SOLAR 5</t>
  </si>
  <si>
    <t>VESTAL_2_UNIT1</t>
  </si>
  <si>
    <t>CALGREN-PIXLEY</t>
  </si>
  <si>
    <t>VESTAL_2_WELLHD</t>
  </si>
  <si>
    <t>WELLHEAD POWER DELANO</t>
  </si>
  <si>
    <t>VESTAL_6_QF</t>
  </si>
  <si>
    <t>ISABELLA HYDRO DAM 1</t>
  </si>
  <si>
    <t>VICTOR_1_CREST</t>
  </si>
  <si>
    <t>VICTOR_1_EXSLRA</t>
  </si>
  <si>
    <t>EXPRESSWAY SOLAR A</t>
  </si>
  <si>
    <t>VICTOR_1_EXSLRB</t>
  </si>
  <si>
    <t>EXPRESSWAY SOLAR B</t>
  </si>
  <si>
    <t>VICTOR_1_LVSLR1</t>
  </si>
  <si>
    <t>LONE VALLEY SOLAR PARK 1</t>
  </si>
  <si>
    <t>VICTOR_1_LVSLR2</t>
  </si>
  <si>
    <t>LONE VALLEY SOLAR PARK 2</t>
  </si>
  <si>
    <t>VICTOR_1_SLRHES</t>
  </si>
  <si>
    <t>SUNEDISON - HESPERIA</t>
  </si>
  <si>
    <t>VICTOR_1_SOLAR1</t>
  </si>
  <si>
    <t>VICTOR PHELAN SOLAR ONE</t>
  </si>
  <si>
    <t>VICTOR_1_SOLAR2</t>
  </si>
  <si>
    <t>ALAMO SOLAR</t>
  </si>
  <si>
    <t>VICTOR_1_SOLAR3</t>
  </si>
  <si>
    <t>ADELANTO SOLAR 2</t>
  </si>
  <si>
    <t>VICTOR_1_SOLAR4</t>
  </si>
  <si>
    <t>ADELANTO SOLAR</t>
  </si>
  <si>
    <t>VICTOR_1_VDRYFA</t>
  </si>
  <si>
    <t>VICTOR DRY FARM RANCH A</t>
  </si>
  <si>
    <t>VICTOR_1_VDRYFB</t>
  </si>
  <si>
    <t>VICTOR DRY FARM RANCH B</t>
  </si>
  <si>
    <t>VILLPK_2_VALLYV</t>
  </si>
  <si>
    <t>MWD VALLEY VIEW HYDROELECTRIC RECOVERY P</t>
  </si>
  <si>
    <t>VILLPK_6_MWDYOR</t>
  </si>
  <si>
    <t>YORBA LINDA HYDROELECTRIC RECOVERY PLANT</t>
  </si>
  <si>
    <t>VINCNT_2_QF</t>
  </si>
  <si>
    <t>VINCNT_2_WESTWD</t>
  </si>
  <si>
    <t>VISTA_2_FCELL</t>
  </si>
  <si>
    <t>CSUSB FUEL CELL</t>
  </si>
  <si>
    <t>VISTA_2_RIALTO</t>
  </si>
  <si>
    <t>RIALTO RT SOLAR</t>
  </si>
  <si>
    <t>VISTA_2_RTS028</t>
  </si>
  <si>
    <t>SPVP028</t>
  </si>
  <si>
    <t>VISTA_6_QF</t>
  </si>
  <si>
    <t>VISTA QFS</t>
  </si>
  <si>
    <t>VISTRA_5_DALBT1</t>
  </si>
  <si>
    <t>DALLAS ENERGY STORAGE</t>
  </si>
  <si>
    <t>VISTRA_5_DALBT2</t>
  </si>
  <si>
    <t>DALLAS ENERGY STORAGE 2</t>
  </si>
  <si>
    <t>VISTRA_5_DALBT3</t>
  </si>
  <si>
    <t>DALLAS ENERGY STORAGE 3</t>
  </si>
  <si>
    <t>VISTRA_5_DALBT4</t>
  </si>
  <si>
    <t>DALLAS ENERGY STORAGE 4</t>
  </si>
  <si>
    <t>VLCNTR_6_VCEBT1</t>
  </si>
  <si>
    <t>Valley Center Energy Storage</t>
  </si>
  <si>
    <t>VLCNTR_6_VCEBT2</t>
  </si>
  <si>
    <t>Valley Center Energy Storage B</t>
  </si>
  <si>
    <t>VLCNTR_6_VCSLR</t>
  </si>
  <si>
    <t>COLE GRADE</t>
  </si>
  <si>
    <t>VLCNTR_6_VCSLR1</t>
  </si>
  <si>
    <t>VALLEY CENTER 1</t>
  </si>
  <si>
    <t>VLCNTR_6_VCSLR2</t>
  </si>
  <si>
    <t>VALLEY CENTER 2</t>
  </si>
  <si>
    <t>VLYHOM_7_SSJID</t>
  </si>
  <si>
    <t>WOODWARD POWER PLANT</t>
  </si>
  <si>
    <t>VOLTA_2_UNIT 1</t>
  </si>
  <si>
    <t>VOLTA HYDRO UNIT 1</t>
  </si>
  <si>
    <t>VOLTA_2_UNIT 2</t>
  </si>
  <si>
    <t>VOLTA HYDRO UNIT 2</t>
  </si>
  <si>
    <t>VOLTA_6_BAILCK</t>
  </si>
  <si>
    <t>BAILEY CREEK RANCH</t>
  </si>
  <si>
    <t>VOLTA_6_DIGHYD</t>
  </si>
  <si>
    <t>DIGGER CREEK RANCH HYDRO</t>
  </si>
  <si>
    <t>VOLTA_7_PONHY1</t>
  </si>
  <si>
    <t>VOLTA_7_QFUNTS</t>
  </si>
  <si>
    <t>VOYAGR_2_VOAWD5</t>
  </si>
  <si>
    <t>VOYAGER WIND OASIS ALTA</t>
  </si>
  <si>
    <t>VOYAGR_2_VOYWD1</t>
  </si>
  <si>
    <t>VOYAGER 1</t>
  </si>
  <si>
    <t>VOYAGR_2_VOYWD2</t>
  </si>
  <si>
    <t>VOYAGER WIND 2</t>
  </si>
  <si>
    <t>VOYAGR_2_VOYWD3</t>
  </si>
  <si>
    <t>VOYAGER WIND 3</t>
  </si>
  <si>
    <t>VOYAGR_2_VOYWD4</t>
  </si>
  <si>
    <t>VOYAGER WIND 4</t>
  </si>
  <si>
    <t>VSTAES_6_VESBT1</t>
  </si>
  <si>
    <t>VISTA ENERGY STORAGE</t>
  </si>
  <si>
    <t>VULCAN_1</t>
  </si>
  <si>
    <t>VULCAN_2</t>
  </si>
  <si>
    <t>VULCAN_EXPANDER</t>
  </si>
  <si>
    <t>WADHAM_6_UNIT</t>
  </si>
  <si>
    <t>WADHAM ENERGY LP</t>
  </si>
  <si>
    <t>WALCRK_2_CTG1</t>
  </si>
  <si>
    <t>WALNUT CREEK ENERGY PARK UNIT 1</t>
  </si>
  <si>
    <t>WALCRK_2_CTG2</t>
  </si>
  <si>
    <t>WALNUT CREEK ENERGY PARK UNIT 2</t>
  </si>
  <si>
    <t>WALCRK_2_CTG3</t>
  </si>
  <si>
    <t>WALNUT CREEK ENERGY PARK UNIT 3</t>
  </si>
  <si>
    <t>WALCRK_2_CTG4</t>
  </si>
  <si>
    <t>WALNUT CREEK ENERGY PARK UNIT 4</t>
  </si>
  <si>
    <t>WALCRK_2_CTG5</t>
  </si>
  <si>
    <t>WALNUT CREEK ENERGY PARK UNIT 5</t>
  </si>
  <si>
    <t>WALNUT_2_SOLAR</t>
  </si>
  <si>
    <t>INDUSTRY METROLINK PV 1</t>
  </si>
  <si>
    <t>WALNUT_6_HILLGEN</t>
  </si>
  <si>
    <t>PUENTE HILLS</t>
  </si>
  <si>
    <t>WALNUT_7_WCOVCT</t>
  </si>
  <si>
    <t>WALNUT_7_WCOVST</t>
  </si>
  <si>
    <t>MM WEST COVINA - ST UNIT</t>
  </si>
  <si>
    <t>WARNE_2_UNIT</t>
  </si>
  <si>
    <t>WARNE HYDRO AGGREGATE</t>
  </si>
  <si>
    <t>WAUKNA_1_SOLAR</t>
  </si>
  <si>
    <t>CORCORAN SOLAR</t>
  </si>
  <si>
    <t>WAUKNA_1_SOLAR2</t>
  </si>
  <si>
    <t>CORCORAN 2</t>
  </si>
  <si>
    <t>WDLEAF_7_UNIT 1</t>
  </si>
  <si>
    <t>WOODLEAF HYDRO</t>
  </si>
  <si>
    <t>WEBER_6_FORWRD</t>
  </si>
  <si>
    <t>FORWARD</t>
  </si>
  <si>
    <t>WESTLANDSSOLAR</t>
  </si>
  <si>
    <t>WESTPT_2_UNIT</t>
  </si>
  <si>
    <t>WEST POINT HYDRO PLANT</t>
  </si>
  <si>
    <t>WFRESN_1_SOLAR</t>
  </si>
  <si>
    <t>JOYA DEL SOL</t>
  </si>
  <si>
    <t>WHEATL_6_LNDFIL</t>
  </si>
  <si>
    <t>G2 ENERGY, OSTROM ROAD LLC</t>
  </si>
  <si>
    <t>WHITEH_2_MEADDYN1</t>
  </si>
  <si>
    <t>WHITE HILLS A</t>
  </si>
  <si>
    <t>WHITEH_2_MEADDYN2</t>
  </si>
  <si>
    <t>WHITE HILLS B</t>
  </si>
  <si>
    <t>WHITNY_6_SOLAR</t>
  </si>
  <si>
    <t>WHITNEY POINT SOLAR</t>
  </si>
  <si>
    <t>WHTWTR_1_WINDA1</t>
  </si>
  <si>
    <t>WHITEWATER HILL WIND PROJECT</t>
  </si>
  <si>
    <t>WILLMS_6_ARBBM1</t>
  </si>
  <si>
    <t>Abel Road Bioenergy</t>
  </si>
  <si>
    <t>WILSONASOLAR</t>
  </si>
  <si>
    <t>WISE_1_UNIT 1</t>
  </si>
  <si>
    <t>WISE HYDRO UNIT 1</t>
  </si>
  <si>
    <t>WISE_1_UNIT 2</t>
  </si>
  <si>
    <t>WISE HYDRO UNIT 2</t>
  </si>
  <si>
    <t>WISHON_6_UNITS</t>
  </si>
  <si>
    <t>WISHON/SAN JOAQUIN  #1-A AGGREGATE</t>
  </si>
  <si>
    <t>WISTER_2_WISSR1</t>
  </si>
  <si>
    <t>Wister Solar</t>
  </si>
  <si>
    <t>WISTRA_2_WRSSR1</t>
  </si>
  <si>
    <t>WISTARIA RANCH SOLAR</t>
  </si>
  <si>
    <t>WLDWD_1_SOLAR1</t>
  </si>
  <si>
    <t>WILDWOOD SOLAR I</t>
  </si>
  <si>
    <t>WLDWD_1_SOLAR2</t>
  </si>
  <si>
    <t>WILDWOOD SOLAR 2</t>
  </si>
  <si>
    <t>WNDMAS_2_UNIT 1</t>
  </si>
  <si>
    <t>BUENA VISTA ENERGY, LLC</t>
  </si>
  <si>
    <t>WNDSTR_2_WIND</t>
  </si>
  <si>
    <t>WINDSTAR</t>
  </si>
  <si>
    <t>WOLFSK_1_UNITA1</t>
  </si>
  <si>
    <t>WOLFSKILL ENERGY CENTER</t>
  </si>
  <si>
    <t>WOODLAND_1</t>
  </si>
  <si>
    <t>WOODLAND_3A</t>
  </si>
  <si>
    <t>banc_reciprocating_engine</t>
  </si>
  <si>
    <t>WOODLAND_3B</t>
  </si>
  <si>
    <t>WOODLAND_3C</t>
  </si>
  <si>
    <t>WOODLAND_3D</t>
  </si>
  <si>
    <t>WOODLAND_3E</t>
  </si>
  <si>
    <t>WOODLAND_3F</t>
  </si>
  <si>
    <t>WOODLAND_CC</t>
  </si>
  <si>
    <t>WOODWR_1_HYDRO</t>
  </si>
  <si>
    <t>QUINTEN LUALLEN</t>
  </si>
  <si>
    <t>WRGHTP_7_AMENGY</t>
  </si>
  <si>
    <t>SMALL QF AGGREGATION - LOS BANOS</t>
  </si>
  <si>
    <t>WRGTSR_2_WSFSR1</t>
  </si>
  <si>
    <t>WRIGHT SOLAR FREEMAN</t>
  </si>
  <si>
    <t>WRIGHTFREEMANSTORAGE</t>
  </si>
  <si>
    <t>WSENGY_1_UNIT 1</t>
  </si>
  <si>
    <t>WHEELABRATOR SHASTA</t>
  </si>
  <si>
    <t>WSNR_2_CVPDYN</t>
  </si>
  <si>
    <t>CENTRAL VALLEY 1</t>
  </si>
  <si>
    <t>WSNR_2_TESLADYN</t>
  </si>
  <si>
    <t>CENTRAL VALLEY TESLA</t>
  </si>
  <si>
    <t>WSNR_5_TRCYDYN</t>
  </si>
  <si>
    <t>CENTRAL VALLEY TRACY</t>
  </si>
  <si>
    <t>WSTWND_2_M89WD1_LESR</t>
  </si>
  <si>
    <t>Mojave 89</t>
  </si>
  <si>
    <t>WSTWND_2_M89WD1_WIND</t>
  </si>
  <si>
    <t>WSTWND_2_M90BT1</t>
  </si>
  <si>
    <t>MOJAVE 90 BESS 1A</t>
  </si>
  <si>
    <t>WSTWND_2_M90WD2</t>
  </si>
  <si>
    <t>MOJAVE 90</t>
  </si>
  <si>
    <t>WSTWND_2_SBSBT1</t>
  </si>
  <si>
    <t>Sagebrush Solar 2</t>
  </si>
  <si>
    <t>YUBACT_1_SUNSWT</t>
  </si>
  <si>
    <t>YUBA CITY COGEN</t>
  </si>
  <si>
    <t>YUBACT_6_UNITA1</t>
  </si>
  <si>
    <t>YUBA CITY ENERGY CENTER (CALPINE)</t>
  </si>
  <si>
    <t>YUCCA_GT21</t>
  </si>
  <si>
    <t>YUCCA_ST1</t>
  </si>
  <si>
    <t>iid_st</t>
  </si>
  <si>
    <t>ZOND_6_UNIT</t>
  </si>
  <si>
    <t>ZOND WINDSYSTEMS INC.</t>
  </si>
  <si>
    <t>_BRANCH_GENERIC_AMARGO_ITC</t>
  </si>
  <si>
    <t>AMARGOSA230</t>
  </si>
  <si>
    <t>nan</t>
  </si>
  <si>
    <t>unspecifiedimport</t>
  </si>
  <si>
    <t>_BRANCH_GENERIC_BLYTHE_ITC</t>
  </si>
  <si>
    <t>BLYTHE161</t>
  </si>
  <si>
    <t>_BRANCH_GENERIC_CASCADE_ITC</t>
  </si>
  <si>
    <t>CRAG</t>
  </si>
  <si>
    <t>_BRANCH_GENERIC_CFE_ITC</t>
  </si>
  <si>
    <t>CFETIJ &amp; CFEROA</t>
  </si>
  <si>
    <t>_BRANCH_GENERIC_COTPISO_ITC</t>
  </si>
  <si>
    <t>TRCYCOTPISO</t>
  </si>
  <si>
    <t>_BRANCH_GENERIC_CTW230_ITC</t>
  </si>
  <si>
    <t>CTW230</t>
  </si>
  <si>
    <t>_BRANCH_GENERIC_ELDORADO_ITC</t>
  </si>
  <si>
    <t>WILLOWBEACH</t>
  </si>
  <si>
    <t>_BRANCH_GENERIC_GONDIPPDC_ITC</t>
  </si>
  <si>
    <t>GONIPP</t>
  </si>
  <si>
    <t>_BRANCH_GENERIC_IID-SCE_ITC</t>
  </si>
  <si>
    <t>MIR2</t>
  </si>
  <si>
    <t>_BRANCH_GENERIC_IID-SDGE_ITC</t>
  </si>
  <si>
    <t>IVLY2</t>
  </si>
  <si>
    <t>_BRANCH_GENERIC_IPPDCADLN_ITC</t>
  </si>
  <si>
    <t>IPP &amp; IPPUTAH</t>
  </si>
  <si>
    <t>_BRANCH_GENERIC_LAUGHLIN_ITC</t>
  </si>
  <si>
    <t>MOHAVE500</t>
  </si>
  <si>
    <t>_BRANCH_GENERIC_LLNL_ITC</t>
  </si>
  <si>
    <t>LLL115</t>
  </si>
  <si>
    <t>_BRANCH_GENERIC_MALIN500_ISL</t>
  </si>
  <si>
    <t>MALIN500</t>
  </si>
  <si>
    <t>_BRANCH_GENERIC_MARBLE_ITC</t>
  </si>
  <si>
    <t>MARBLE60</t>
  </si>
  <si>
    <t>_BRANCH_GENERIC_MCCLMKTPC_ITC</t>
  </si>
  <si>
    <t>MCCULLOUG500</t>
  </si>
  <si>
    <t>_BRANCH_GENERIC_MCCULLGH_ITC</t>
  </si>
  <si>
    <t>ELDORADO500</t>
  </si>
  <si>
    <t>_BRANCH_GENERIC_MEADMKTPC_ITC</t>
  </si>
  <si>
    <t>MEAD5MSCHD</t>
  </si>
  <si>
    <t>_BRANCH_GENERIC_MEADTMEAD_ITC</t>
  </si>
  <si>
    <t>MEAD2MSCHD</t>
  </si>
  <si>
    <t>_BRANCH_GENERIC_MEAD_ITC</t>
  </si>
  <si>
    <t>MEAD230</t>
  </si>
  <si>
    <t>_BRANCH_GENERIC_MERCHANT_ITC</t>
  </si>
  <si>
    <t>ELDORADO230</t>
  </si>
  <si>
    <t>_BRANCH_GENERIC_MERCURY_ITC</t>
  </si>
  <si>
    <t>MERCURY138</t>
  </si>
  <si>
    <t>_BRANCH_GENERIC_MKTPCADLN_ITC</t>
  </si>
  <si>
    <t>MARKETPLACE</t>
  </si>
  <si>
    <t>_BRANCH_GENERIC_MONAIPPDC_ITC</t>
  </si>
  <si>
    <t>MDWP</t>
  </si>
  <si>
    <t>_BRANCH_GENERIC_NEWMELONP_ITC</t>
  </si>
  <si>
    <t>NML230</t>
  </si>
  <si>
    <t>_BRANCH_GENERIC_NOB_ITC</t>
  </si>
  <si>
    <t>NOB</t>
  </si>
  <si>
    <t>_BRANCH_GENERIC_NORTHGILA500_ITC</t>
  </si>
  <si>
    <t>NORTHGILA500</t>
  </si>
  <si>
    <t>_BRANCH_GENERIC_NWEST230_ITC</t>
  </si>
  <si>
    <t>NWEST</t>
  </si>
  <si>
    <t>_BRANCH_GENERIC_OAKDALE_ITC</t>
  </si>
  <si>
    <t>OAKDALE</t>
  </si>
  <si>
    <t>_BRANCH_GENERIC_PALOVRDE_ITC</t>
  </si>
  <si>
    <t>PVWEST</t>
  </si>
  <si>
    <t>_BRANCH_GENERIC_PARKER_ITC</t>
  </si>
  <si>
    <t>PARKER230</t>
  </si>
  <si>
    <t>_BRANCH_GENERIC_RDM230_ITC</t>
  </si>
  <si>
    <t>RDM230</t>
  </si>
  <si>
    <t>_BRANCH_GENERIC_RNCHLAKE_ITC</t>
  </si>
  <si>
    <t>LAKE &amp; RANCHOSECO</t>
  </si>
  <si>
    <t>_BRANCH_GENERIC_SILVERPK_ITC</t>
  </si>
  <si>
    <t>SILVERPEAK55</t>
  </si>
  <si>
    <t>_BRANCH_GENERIC_STANDIFORD_ITC</t>
  </si>
  <si>
    <t>STANDIFORD</t>
  </si>
  <si>
    <t>_BRANCH_GENERIC_SUMMIT_ITC</t>
  </si>
  <si>
    <t>SUMMIT120</t>
  </si>
  <si>
    <t>_BRANCH_GENERIC_SYLMAR-AC_ITC</t>
  </si>
  <si>
    <t>SYLMAR</t>
  </si>
  <si>
    <t>_BRANCH_GENERIC_TRACY230_ITC</t>
  </si>
  <si>
    <t>TESLA230</t>
  </si>
  <si>
    <t>_BRANCH_GENERIC_TRACY500_ITC</t>
  </si>
  <si>
    <t>TRCYPGAE &amp; TRCYCOTP</t>
  </si>
  <si>
    <t>_BRANCH_GENERIC_TRCYTEA_ITC</t>
  </si>
  <si>
    <t>TRCYTEA</t>
  </si>
  <si>
    <t>_BRANCH_GENERIC_VICTVL_ITC</t>
  </si>
  <si>
    <t>LUGO</t>
  </si>
  <si>
    <t>_BRANCH_GENERIC_WESTLYLBNS_ITC</t>
  </si>
  <si>
    <t>WESTLYQNTO</t>
  </si>
  <si>
    <t>_BRANCH_GENERIC_WESTLYTSLA_ITC</t>
  </si>
  <si>
    <t>WESTLYTSLA</t>
  </si>
  <si>
    <t>_BRANCH_GENERIC_WSTWGMEAD_ITC</t>
  </si>
  <si>
    <t>WESTWING500</t>
  </si>
  <si>
    <t>_CREZ_GENERIC_ARIZONA_SOLAR</t>
  </si>
  <si>
    <t>newresolve</t>
  </si>
  <si>
    <t>_CREZ_GENERIC_ARIZONA_WIND</t>
  </si>
  <si>
    <t>_CREZ_GENERIC_BAJA_CALIFORNIA_SOLAR</t>
  </si>
  <si>
    <t>_CREZ_GENERIC_BAJA_CALIFORNIA_WIND</t>
  </si>
  <si>
    <t>_CREZ_GENERIC_CAPE_MENDOCINO_OFFSHORE_WIND</t>
  </si>
  <si>
    <t>offshore_wind</t>
  </si>
  <si>
    <t>_CREZ_GENERIC_CARRIZO_SOLAR</t>
  </si>
  <si>
    <t>_CREZ_GENERIC_CARRIZO_WIND</t>
  </si>
  <si>
    <t>_CREZ_GENERIC_CENTRAL_VALLEY_NORTH_LOS_BANOS_SOLAR</t>
  </si>
  <si>
    <t>_CREZ_GENERIC_CENTRAL_VALLEY_NORTH_LOS_BANOS_WIND</t>
  </si>
  <si>
    <t>_CREZ_GENERIC_DEL_NORTE_OFFSHORE_WIND</t>
  </si>
  <si>
    <t>_CREZ_GENERIC_DIABLO_CANYON_EXT_TX_OFFSHORE_WIND</t>
  </si>
  <si>
    <t>_CREZ_GENERIC_DIABLO_CANYON_OFFSHORE_WIND</t>
  </si>
  <si>
    <t>_CREZ_GENERIC_DISTRIBUTED_SOLAR</t>
  </si>
  <si>
    <t>_CREZ_GENERIC_DISTRIBUTED_WIND</t>
  </si>
  <si>
    <t>_CREZ_GENERIC_GREATER_IMPERIAL_GEOTHERMAL</t>
  </si>
  <si>
    <t>_CREZ_GENERIC_GREATER_IMPERIAL_SOLAR</t>
  </si>
  <si>
    <t>_CREZ_GENERIC_GREATER_IMPERIAL_WIND</t>
  </si>
  <si>
    <t>_CREZ_GENERIC_GREATER_KRAMER_SOLAR</t>
  </si>
  <si>
    <t>_CREZ_GENERIC_GREATER_KRAMER_WIND</t>
  </si>
  <si>
    <t>_CREZ_GENERIC_HUMBOLDT_BAY_OFFSHORE_WIND</t>
  </si>
  <si>
    <t>_CREZ_GENERIC_HUMBOLDT_WIND</t>
  </si>
  <si>
    <t>_CREZ_GENERIC_IDAHO_WIND</t>
  </si>
  <si>
    <t>_CREZ_GENERIC_INSTATE_BIOMASS</t>
  </si>
  <si>
    <t>_CREZ_GENERIC_INYOKERN_NORTH_KRAMER_GEOTHERMAL</t>
  </si>
  <si>
    <t>_CREZ_GENERIC_INYOKERN_NORTH_KRAMER_SOLAR</t>
  </si>
  <si>
    <t>_CREZ_GENERIC_KERN_GREATER_CARRIZO_SOLAR</t>
  </si>
  <si>
    <t>_CREZ_GENERIC_KERN_GREATER_CARRIZO_WIND</t>
  </si>
  <si>
    <t>_CREZ_GENERIC_KRAMER_INYOKERN_EX_SOLAR</t>
  </si>
  <si>
    <t>_CREZ_GENERIC_KRAMER_INYOKERN_EX_WIND</t>
  </si>
  <si>
    <t>_CREZ_GENERIC_MORRO_BAY_OFFSHORE_WIND</t>
  </si>
  <si>
    <t>_CREZ_GENERIC_MOUNTAIN_PASS_EL_DORADO_SOLAR</t>
  </si>
  <si>
    <t>_CREZ_GENERIC_NEW_MEXICO_SOLAR</t>
  </si>
  <si>
    <t>_CREZ_GENERIC_NEW_MEXICO_WIND</t>
  </si>
  <si>
    <t>_CREZ_GENERIC_NORTHERN_CALIFORNIA_EX_GEOTHERMAL</t>
  </si>
  <si>
    <t>_CREZ_GENERIC_NORTHERN_CALIFORNIA_EX_SOLAR</t>
  </si>
  <si>
    <t>_CREZ_GENERIC_NORTHERN_CALIFORNIA_EX_WIND</t>
  </si>
  <si>
    <t>_CREZ_GENERIC_NORTH_VICTOR_SOLAR</t>
  </si>
  <si>
    <t>_CREZ_GENERIC_NW_BIOMASS</t>
  </si>
  <si>
    <t>_CREZ_GENERIC_NW_EXT_TX_WIND</t>
  </si>
  <si>
    <t>_CREZ_GENERIC_NW_SMALL_HYDRO</t>
  </si>
  <si>
    <t>_CREZ_GENERIC_PACIFIC_NORTHWEST_GEOTHERMAL</t>
  </si>
  <si>
    <t>_CREZ_GENERIC_PACIFIC_NORTHWEST_WIND</t>
  </si>
  <si>
    <t>_CREZ_GENERIC_RIVERSIDE_PALM_SPRINGS_GEOTHERMAL</t>
  </si>
  <si>
    <t>_CREZ_GENERIC_RIVERSIDE_PALM_SPRINGS_SOLAR</t>
  </si>
  <si>
    <t>_CREZ_GENERIC_SACRAMENTO_RIVER_SOLAR</t>
  </si>
  <si>
    <t>_CREZ_GENERIC_SACRAMENTO_RIVER_WIND</t>
  </si>
  <si>
    <t>_CREZ_GENERIC_SCADSNV_SOLAR</t>
  </si>
  <si>
    <t>_CREZ_GENERIC_SCADSNV_WIND</t>
  </si>
  <si>
    <t>_CREZ_GENERIC_SOLANO_GEOTHERMAL</t>
  </si>
  <si>
    <t>_CREZ_GENERIC_SOLANO_SOLAR</t>
  </si>
  <si>
    <t>_CREZ_GENERIC_SOLANO_SUBZONE_SOLAR</t>
  </si>
  <si>
    <t>_CREZ_GENERIC_SOLANO_SUBZONE_WIND</t>
  </si>
  <si>
    <t>_CREZ_GENERIC_SOLANO_WIND</t>
  </si>
  <si>
    <t>_CREZ_GENERIC_SOUTHERN_CALIFORNIA_DESERT_EX_SOLAR</t>
  </si>
  <si>
    <t>_CREZ_GENERIC_SOUTHERN_CALIFORNIA_DESERT_EX_WIND</t>
  </si>
  <si>
    <t>_CREZ_GENERIC_SOUTHERN_CA_DESERT_SOUTHERN_NV_SOLAR</t>
  </si>
  <si>
    <t>_CREZ_GENERIC_SOUTHERN_CA_DESERT_SOUTHERN_NV_WIND</t>
  </si>
  <si>
    <t>_CREZ_GENERIC_SOUTHERN_NEVADA_GEOTHERMAL</t>
  </si>
  <si>
    <t>_CREZ_GENERIC_SOUTHERN_NEVADA_SOLAR</t>
  </si>
  <si>
    <t>_CREZ_GENERIC_SOUTHERN_NEVADA_WIND</t>
  </si>
  <si>
    <t>_CREZ_GENERIC_SW_BIOMASS</t>
  </si>
  <si>
    <t>_CREZ_GENERIC_SW_EXT_TX_WIND</t>
  </si>
  <si>
    <t>_CREZ_GENERIC_TEHACHAPI_EX_SOLAR</t>
  </si>
  <si>
    <t>_CREZ_GENERIC_TEHACHAPI_SOLAR</t>
  </si>
  <si>
    <t>_CREZ_GENERIC_TEHACHAPI_WIND</t>
  </si>
  <si>
    <t>_CREZ_GENERIC_UTAH_SOLAR</t>
  </si>
  <si>
    <t>_CREZ_GENERIC_UTAH_WIND</t>
  </si>
  <si>
    <t>_CREZ_GENERIC_WESTLANDS_EX_SOLAR</t>
  </si>
  <si>
    <t>_CREZ_GENERIC_WESTLANDS_EX_WIND</t>
  </si>
  <si>
    <t>_CREZ_GENERIC_WESTLANDS_SOLAR</t>
  </si>
  <si>
    <t>_CREZ_GENERIC_WYOMING_WIND</t>
  </si>
  <si>
    <t>_CREZ_UNBUNDLEDREC_ARIZONA_SOLAR</t>
  </si>
  <si>
    <t>unbundledrec</t>
  </si>
  <si>
    <t>_CREZ_UNBUNDLEDREC_ARIZONA_WIND</t>
  </si>
  <si>
    <t>_CREZ_UNBUNDLEDREC_BAJA_CALIFORNIA_SOLAR</t>
  </si>
  <si>
    <t>_CREZ_UNBUNDLEDREC_BAJA_CALIFORNIA_WIND</t>
  </si>
  <si>
    <t>_CREZ_UNBUNDLEDREC_CAPE_MENDOCINO_OFFSHORE_WIND</t>
  </si>
  <si>
    <t>_CREZ_UNBUNDLEDREC_CARRIZO_SOLAR</t>
  </si>
  <si>
    <t>_CREZ_UNBUNDLEDREC_CARRIZO_WIND</t>
  </si>
  <si>
    <t>_CREZ_UNBUNDLEDREC_CENTRAL_VALLEY_NORTH_LOS_BANOS_SOLAR</t>
  </si>
  <si>
    <t>_CREZ_UNBUNDLEDREC_CENTRAL_VALLEY_NORTH_LOS_BANOS_WIND</t>
  </si>
  <si>
    <t>_CREZ_UNBUNDLEDREC_DEL_NORTE_OFFSHORE_WIND</t>
  </si>
  <si>
    <t>_CREZ_UNBUNDLEDREC_DIABLO_CANYON_EXT_TX_OFFSHORE_WIND</t>
  </si>
  <si>
    <t>_CREZ_UNBUNDLEDREC_DIABLO_CANYON_OFFSHORE_WIND</t>
  </si>
  <si>
    <t>_CREZ_UNBUNDLEDREC_DISTRIBUTED_SOLAR</t>
  </si>
  <si>
    <t>_CREZ_UNBUNDLEDREC_DISTRIBUTED_WIND</t>
  </si>
  <si>
    <t>_CREZ_UNBUNDLEDREC_GREATER_IMPERIAL_GEOTHERMAL</t>
  </si>
  <si>
    <t>_CREZ_UNBUNDLEDREC_GREATER_IMPERIAL_SOLAR</t>
  </si>
  <si>
    <t>_CREZ_UNBUNDLEDREC_GREATER_IMPERIAL_WIND</t>
  </si>
  <si>
    <t>_CREZ_UNBUNDLEDREC_GREATER_KRAMER_SOLAR</t>
  </si>
  <si>
    <t>_CREZ_UNBUNDLEDREC_GREATER_KRAMER_WIND</t>
  </si>
  <si>
    <t>_CREZ_UNBUNDLEDREC_HUMBOLDT_BAY_OFFSHORE_WIND</t>
  </si>
  <si>
    <t>_CREZ_UNBUNDLEDREC_HUMBOLDT_WIND</t>
  </si>
  <si>
    <t>_CREZ_UNBUNDLEDREC_IDAHO_WIND</t>
  </si>
  <si>
    <t>_CREZ_UNBUNDLEDREC_INSTATE_BIOMASS</t>
  </si>
  <si>
    <t>_CREZ_UNBUNDLEDREC_INYOKERN_NORTH_KRAMER_GEOTHERMAL</t>
  </si>
  <si>
    <t>_CREZ_UNBUNDLEDREC_INYOKERN_NORTH_KRAMER_SOLAR</t>
  </si>
  <si>
    <t>_CREZ_UNBUNDLEDREC_KERN_GREATER_CARRIZO_SOLAR</t>
  </si>
  <si>
    <t>_CREZ_UNBUNDLEDREC_KERN_GREATER_CARRIZO_WIND</t>
  </si>
  <si>
    <t>_CREZ_UNBUNDLEDREC_KRAMER_INYOKERN_EX_SOLAR</t>
  </si>
  <si>
    <t>_CREZ_UNBUNDLEDREC_KRAMER_INYOKERN_EX_WIND</t>
  </si>
  <si>
    <t>_CREZ_UNBUNDLEDREC_MORRO_BAY_OFFSHORE_WIND</t>
  </si>
  <si>
    <t>_CREZ_UNBUNDLEDREC_MOUNTAIN_PASS_EL_DORADO_SOLAR</t>
  </si>
  <si>
    <t>_CREZ_UNBUNDLEDREC_NEW_MEXICO_SOLAR</t>
  </si>
  <si>
    <t>_CREZ_UNBUNDLEDREC_NEW_MEXICO_WIND</t>
  </si>
  <si>
    <t>_CREZ_UNBUNDLEDREC_NORTHERN_CALIFORNIA_EX_GEOTHERMAL</t>
  </si>
  <si>
    <t>_CREZ_UNBUNDLEDREC_NORTHERN_CALIFORNIA_EX_SOLAR</t>
  </si>
  <si>
    <t>_CREZ_UNBUNDLEDREC_NORTHERN_CALIFORNIA_EX_WIND</t>
  </si>
  <si>
    <t>_CREZ_UNBUNDLEDREC_NORTH_VICTOR_SOLAR</t>
  </si>
  <si>
    <t>_CREZ_UNBUNDLEDREC_NW_BIOMASS</t>
  </si>
  <si>
    <t>_CREZ_UNBUNDLEDREC_NW_EXT_TX_WIND</t>
  </si>
  <si>
    <t>_CREZ_UNBUNDLEDREC_NW_SMALL_HYDRO</t>
  </si>
  <si>
    <t>_CREZ_UNBUNDLEDREC_PACIFIC_NORTHWEST_GEOTHERMAL</t>
  </si>
  <si>
    <t>_CREZ_UNBUNDLEDREC_PACIFIC_NORTHWEST_WIND</t>
  </si>
  <si>
    <t>_CREZ_UNBUNDLEDREC_RIVERSIDE_PALM_SPRINGS_GEOTHERMAL</t>
  </si>
  <si>
    <t>_CREZ_UNBUNDLEDREC_RIVERSIDE_PALM_SPRINGS_SOLAR</t>
  </si>
  <si>
    <t>_CREZ_UNBUNDLEDREC_SACRAMENTO_RIVER_SOLAR</t>
  </si>
  <si>
    <t>_CREZ_UNBUNDLEDREC_SACRAMENTO_RIVER_WIND</t>
  </si>
  <si>
    <t>_CREZ_UNBUNDLEDREC_SCADSNV_SOLAR</t>
  </si>
  <si>
    <t>_CREZ_UNBUNDLEDREC_SCADSNV_WIND</t>
  </si>
  <si>
    <t>_CREZ_UNBUNDLEDREC_SOLANO_GEOTHERMAL</t>
  </si>
  <si>
    <t>_CREZ_UNBUNDLEDREC_SOLANO_SOLAR</t>
  </si>
  <si>
    <t>_CREZ_UNBUNDLEDREC_SOLANO_SUBZONE_SOLAR</t>
  </si>
  <si>
    <t>_CREZ_UNBUNDLEDREC_SOLANO_SUBZONE_WIND</t>
  </si>
  <si>
    <t>_CREZ_UNBUNDLEDREC_SOLANO_WIND</t>
  </si>
  <si>
    <t>_CREZ_UNBUNDLEDREC_SOUTHERN_CALIFORNIA_DESERT_EX_SOLAR</t>
  </si>
  <si>
    <t>_CREZ_UNBUNDLEDREC_SOUTHERN_CALIFORNIA_DESERT_EX_WIND</t>
  </si>
  <si>
    <t>_CREZ_UNBUNDLEDREC_SOUTHERN_CA_DESERT_SOUTHERN_NV_SOLAR</t>
  </si>
  <si>
    <t>_CREZ_UNBUNDLEDREC_SOUTHERN_CA_DESERT_SOUTHERN_NV_WIND</t>
  </si>
  <si>
    <t>_CREZ_UNBUNDLEDREC_SOUTHERN_NEVADA_GEOTHERMAL</t>
  </si>
  <si>
    <t>_CREZ_UNBUNDLEDREC_SOUTHERN_NEVADA_SOLAR</t>
  </si>
  <si>
    <t>_CREZ_UNBUNDLEDREC_SOUTHERN_NEVADA_WIND</t>
  </si>
  <si>
    <t>_CREZ_UNBUNDLEDREC_SW_BIOMASS</t>
  </si>
  <si>
    <t>_CREZ_UNBUNDLEDREC_SW_EXT_TX_WIND</t>
  </si>
  <si>
    <t>_CREZ_UNBUNDLEDREC_TEHACHAPI_EX_SOLAR</t>
  </si>
  <si>
    <t>_CREZ_UNBUNDLEDREC_TEHACHAPI_SOLAR</t>
  </si>
  <si>
    <t>_CREZ_UNBUNDLEDREC_TEHACHAPI_WIND</t>
  </si>
  <si>
    <t>_CREZ_UNBUNDLEDREC_UTAH_SOLAR</t>
  </si>
  <si>
    <t>_CREZ_UNBUNDLEDREC_UTAH_WIND</t>
  </si>
  <si>
    <t>_CREZ_UNBUNDLEDREC_WESTLANDS_EX_SOLAR</t>
  </si>
  <si>
    <t>_CREZ_UNBUNDLEDREC_WESTLANDS_EX_WIND</t>
  </si>
  <si>
    <t>_CREZ_UNBUNDLEDREC_WESTLANDS_SOLAR</t>
  </si>
  <si>
    <t>_CREZ_UNBUNDLEDREC_WYOMING_WIND</t>
  </si>
  <si>
    <t>_EXISTING_GENERIC_BATTERY_STORAGE</t>
  </si>
  <si>
    <t>caiso_battery</t>
  </si>
  <si>
    <t>existinggeneric</t>
  </si>
  <si>
    <t>_EXISTING_GENERIC_BIOGAS_LANDFILLGAS</t>
  </si>
  <si>
    <t>_EXISTING_GENERIC_BIOMASS/WOOD</t>
  </si>
  <si>
    <t>_EXISTING_GENERIC_COAL</t>
  </si>
  <si>
    <t>caiso_coal</t>
  </si>
  <si>
    <t>_EXISTING_GENERIC_COGEN</t>
  </si>
  <si>
    <t>_EXISTING_GENERIC_COMBINED_CYCLE</t>
  </si>
  <si>
    <t>_EXISTING_GENERIC_DR</t>
  </si>
  <si>
    <t>caiso_dr</t>
  </si>
  <si>
    <t>_EXISTING_GENERIC_GEOTHERMAL</t>
  </si>
  <si>
    <t>_EXISTING_GENERIC_ICE</t>
  </si>
  <si>
    <t>_EXISTING_GENERIC_INSTATE_LARGE_HYDRO</t>
  </si>
  <si>
    <t>_EXISTING_GENERIC_INSTATE_SMALL_HYDRO</t>
  </si>
  <si>
    <t>_EXISTING_GENERIC_NUCLEAR</t>
  </si>
  <si>
    <t>_EXISTING_GENERIC_NW_HYDRO</t>
  </si>
  <si>
    <t>_EXISTING_GENERIC_PEAKER</t>
  </si>
  <si>
    <t>_EXISTING_GENERIC_PUMPED_STORAGE_HYDRO</t>
  </si>
  <si>
    <t>pumped_storage</t>
  </si>
  <si>
    <t>_EXISTING_GENERIC_SOLAR_1AXIS</t>
  </si>
  <si>
    <t>_EXISTING_GENERIC_SOLAR_2AXIS</t>
  </si>
  <si>
    <t>_EXISTING_GENERIC_SOLAR_FIXED</t>
  </si>
  <si>
    <t>_EXISTING_GENERIC_SOLAR_THERMAL</t>
  </si>
  <si>
    <t>_EXISTING_GENERIC_STEAM</t>
  </si>
  <si>
    <t>caiso_steam</t>
  </si>
  <si>
    <t>_EXISTING_GENERIC_UNKNOWN</t>
  </si>
  <si>
    <t>caiso_unknown</t>
  </si>
  <si>
    <t>_EXISTING_GENERIC_WIND</t>
  </si>
  <si>
    <t>_NEW_BTM_DR</t>
  </si>
  <si>
    <t>newloadmod</t>
  </si>
  <si>
    <t>_NEW_BTM_EE</t>
  </si>
  <si>
    <t>_NEW_BTM_RESOURCE</t>
  </si>
  <si>
    <t>_NEW_DG</t>
  </si>
  <si>
    <t>btm_pv</t>
  </si>
  <si>
    <t>_NEW_EV</t>
  </si>
  <si>
    <t>_NEW_GENERIC_BATTERY_STORAGE</t>
  </si>
  <si>
    <t>newgeneric</t>
  </si>
  <si>
    <t>_NEW_GENERIC_BIOGAS_LANDFILLGAS</t>
  </si>
  <si>
    <t>_NEW_GENERIC_BIOMASS/WOOD</t>
  </si>
  <si>
    <t>_NEW_GENERIC_COAL</t>
  </si>
  <si>
    <t>_NEW_GENERIC_COGEN</t>
  </si>
  <si>
    <t>_NEW_GENERIC_COMBINED_CYCLE</t>
  </si>
  <si>
    <t>_NEW_GENERIC_DR</t>
  </si>
  <si>
    <t>_NEW_GENERIC_GEOTHERMAL</t>
  </si>
  <si>
    <t>_NEW_GENERIC_ICE</t>
  </si>
  <si>
    <t>_NEW_GENERIC_INSTATE_LARGE_HYDRO</t>
  </si>
  <si>
    <t>_NEW_GENERIC_INSTATE_SMALL_HYDRO</t>
  </si>
  <si>
    <t>_NEW_GENERIC_NUCLEAR</t>
  </si>
  <si>
    <t>_NEW_GENERIC_NW_HYDRO</t>
  </si>
  <si>
    <t>_NEW_GENERIC_PEAKER</t>
  </si>
  <si>
    <t>_NEW_GENERIC_PUMPED_STORAGE_HYDRO</t>
  </si>
  <si>
    <t>_NEW_GENERIC_SOLAR_1AXIS</t>
  </si>
  <si>
    <t>_NEW_GENERIC_SOLAR_2AXIS</t>
  </si>
  <si>
    <t>_NEW_GENERIC_SOLAR_FIXED</t>
  </si>
  <si>
    <t>_NEW_GENERIC_SOLAR_THERMAL</t>
  </si>
  <si>
    <t>_NEW_GENERIC_STEAM</t>
  </si>
  <si>
    <t>_NEW_GENERIC_UNKNOWN</t>
  </si>
  <si>
    <t>_NEW_GENERIC_WIND</t>
  </si>
  <si>
    <t>_NEW_TOU</t>
  </si>
  <si>
    <t>_SUPPLIERS_CHOICE</t>
  </si>
  <si>
    <t>suppliers_choice</t>
  </si>
  <si>
    <t>supplierschoice</t>
  </si>
  <si>
    <t>_UNSPECIFIED_NON_IMPORT</t>
  </si>
  <si>
    <t>unspecified_non_import</t>
  </si>
  <si>
    <t>unspecifiednonimport</t>
  </si>
  <si>
    <t>lse</t>
  </si>
  <si>
    <t>NAME</t>
  </si>
  <si>
    <t>lse_type</t>
  </si>
  <si>
    <t>3PR</t>
  </si>
  <si>
    <t>3 Phases Renewables</t>
  </si>
  <si>
    <t>ESP</t>
  </si>
  <si>
    <t>APN</t>
  </si>
  <si>
    <t>American PowerNet Management</t>
  </si>
  <si>
    <t>AVCE</t>
  </si>
  <si>
    <t>Apple Valley Choice Energy</t>
  </si>
  <si>
    <t>CCA</t>
  </si>
  <si>
    <t>CEI</t>
  </si>
  <si>
    <t>Just Energy Solutions</t>
  </si>
  <si>
    <t>CES</t>
  </si>
  <si>
    <t>Commercial Energy of Montana</t>
  </si>
  <si>
    <t>CNE</t>
  </si>
  <si>
    <t>Constellation New Energy</t>
  </si>
  <si>
    <t>COBP</t>
  </si>
  <si>
    <t>City of Baldwin Park</t>
  </si>
  <si>
    <t>COSB</t>
  </si>
  <si>
    <t>City of Solana Beach</t>
  </si>
  <si>
    <t>CPA</t>
  </si>
  <si>
    <t>Calpine Power America</t>
  </si>
  <si>
    <t>CPASC</t>
  </si>
  <si>
    <t>Clean Power Alliance of Southern California</t>
  </si>
  <si>
    <t>CPSF</t>
  </si>
  <si>
    <t>CleanPowerSF</t>
  </si>
  <si>
    <t>DCE</t>
  </si>
  <si>
    <t>Desert Community Energy</t>
  </si>
  <si>
    <t>DEB</t>
  </si>
  <si>
    <t>Direct Energy Business</t>
  </si>
  <si>
    <t>EBCE</t>
  </si>
  <si>
    <t>East Bay Community Energy</t>
  </si>
  <si>
    <t>EIPS</t>
  </si>
  <si>
    <t>EDF Industrial Power Services</t>
  </si>
  <si>
    <t>HANFORD</t>
  </si>
  <si>
    <t>City of Hanford</t>
  </si>
  <si>
    <t>KCCP</t>
  </si>
  <si>
    <t>King City Community Power</t>
  </si>
  <si>
    <t>LCE</t>
  </si>
  <si>
    <t>Lancaster Choice Energy</t>
  </si>
  <si>
    <t>LPH</t>
  </si>
  <si>
    <t>Liberty Power Holdings</t>
  </si>
  <si>
    <t>CCCE</t>
  </si>
  <si>
    <t>Monterey Bay Community Power Authority</t>
  </si>
  <si>
    <t>MCE</t>
  </si>
  <si>
    <t>Marin Clean Energy</t>
  </si>
  <si>
    <t>NES</t>
  </si>
  <si>
    <t>Calpine Energy Solutions</t>
  </si>
  <si>
    <t>PALMDALE</t>
  </si>
  <si>
    <t>City of Palmdale</t>
  </si>
  <si>
    <t>PCEA</t>
  </si>
  <si>
    <t>Peninsula Clean Energy Authority</t>
  </si>
  <si>
    <t>PGE</t>
  </si>
  <si>
    <t>Pacific Gas &amp; Electric</t>
  </si>
  <si>
    <t>IOU</t>
  </si>
  <si>
    <t>PIONEER</t>
  </si>
  <si>
    <t>Pioneer Community Energy</t>
  </si>
  <si>
    <t>POMONA</t>
  </si>
  <si>
    <t>City of Pomona</t>
  </si>
  <si>
    <t>PPG</t>
  </si>
  <si>
    <t>Pilot Power Group</t>
  </si>
  <si>
    <t>PRIME</t>
  </si>
  <si>
    <t>Pico Rivera Innovative Municipal Energy</t>
  </si>
  <si>
    <t>RCEA</t>
  </si>
  <si>
    <t>Redwood Coast Energy Authority</t>
  </si>
  <si>
    <t>RMEA</t>
  </si>
  <si>
    <t>Rancho Mirage Energy Authority</t>
  </si>
  <si>
    <t>SCE</t>
  </si>
  <si>
    <t>Southern California Edison</t>
  </si>
  <si>
    <t>SDGE</t>
  </si>
  <si>
    <t>San Diego Gas &amp; Electric</t>
  </si>
  <si>
    <t>SENA</t>
  </si>
  <si>
    <t>Shell Energy North America</t>
  </si>
  <si>
    <t>SJCE</t>
  </si>
  <si>
    <t>San Jose Clean Energy</t>
  </si>
  <si>
    <t>SJP</t>
  </si>
  <si>
    <t>San Jacinto Power</t>
  </si>
  <si>
    <t>SOMA</t>
  </si>
  <si>
    <t>Sonoma Clean Power Authority</t>
  </si>
  <si>
    <t>SVCE</t>
  </si>
  <si>
    <t>Silicon Valley Clean Energy Authority</t>
  </si>
  <si>
    <t>TNG</t>
  </si>
  <si>
    <t>Tiger Natural Gas</t>
  </si>
  <si>
    <t>UC</t>
  </si>
  <si>
    <t>University of California</t>
  </si>
  <si>
    <t>VCEA</t>
  </si>
  <si>
    <t>Valley Clean Energy Alliance</t>
  </si>
  <si>
    <t>WCE</t>
  </si>
  <si>
    <t>Western Community Energy</t>
  </si>
  <si>
    <t>PCORP</t>
  </si>
  <si>
    <t>PacifiCorp</t>
  </si>
  <si>
    <t>POU</t>
  </si>
  <si>
    <t>BVES</t>
  </si>
  <si>
    <t>Bear Valley Electric Service</t>
  </si>
  <si>
    <t>LIB</t>
  </si>
  <si>
    <t>Liberty Utilities</t>
  </si>
  <si>
    <t>BCE</t>
  </si>
  <si>
    <t>Butte Choice Energy</t>
  </si>
  <si>
    <t>CEA</t>
  </si>
  <si>
    <t>Clean Energy Alliance</t>
  </si>
  <si>
    <t>COM</t>
  </si>
  <si>
    <t>City of Commerce</t>
  </si>
  <si>
    <t>SDCP</t>
  </si>
  <si>
    <t>San Diego Community Power</t>
  </si>
  <si>
    <t>SBCE</t>
  </si>
  <si>
    <t>Santa Barbara Clean Energy</t>
  </si>
  <si>
    <t>AGERA</t>
  </si>
  <si>
    <t>Agera Energy, LLC</t>
  </si>
  <si>
    <t>GEXA</t>
  </si>
  <si>
    <t>Gexa Energy California, LLC</t>
  </si>
  <si>
    <t>LPD</t>
  </si>
  <si>
    <t>Liberty Power Delaware, LLC</t>
  </si>
  <si>
    <t>PALMCO</t>
  </si>
  <si>
    <t>Palmco Power CA</t>
  </si>
  <si>
    <t>PRAX</t>
  </si>
  <si>
    <t>Praxair Plainfield, Inc.</t>
  </si>
  <si>
    <t>TENA</t>
  </si>
  <si>
    <t>Tenaska Power Services Co.</t>
  </si>
  <si>
    <t>YEP</t>
  </si>
  <si>
    <t>Yep Energy</t>
  </si>
  <si>
    <t>ANZA</t>
  </si>
  <si>
    <t>Anza Electric Cooperative</t>
  </si>
  <si>
    <t>COOP</t>
  </si>
  <si>
    <t>PLUMAS</t>
  </si>
  <si>
    <t>Plumas Sierra Rural Electric Cooperative</t>
  </si>
  <si>
    <t>SURPRISE</t>
  </si>
  <si>
    <t>Surprise Valley Electrification Corporation</t>
  </si>
  <si>
    <t>VEA</t>
  </si>
  <si>
    <t>Valley Electric Association</t>
  </si>
  <si>
    <t>ANHM</t>
  </si>
  <si>
    <t>Anaheim</t>
  </si>
  <si>
    <t>CAISOPOU</t>
  </si>
  <si>
    <t>AZCO</t>
  </si>
  <si>
    <t>Arizona Electric Power Cooperative</t>
  </si>
  <si>
    <t>AZUA</t>
  </si>
  <si>
    <t>Azusa</t>
  </si>
  <si>
    <t>BAN1</t>
  </si>
  <si>
    <t>Banning</t>
  </si>
  <si>
    <t>BWPM</t>
  </si>
  <si>
    <t>Burbank</t>
  </si>
  <si>
    <t>CCSF</t>
  </si>
  <si>
    <t>City and County San Francisco</t>
  </si>
  <si>
    <t>CLTN</t>
  </si>
  <si>
    <t>Colton</t>
  </si>
  <si>
    <t>COR1</t>
  </si>
  <si>
    <t>Corona</t>
  </si>
  <si>
    <t>CRCL</t>
  </si>
  <si>
    <t>Cerritos</t>
  </si>
  <si>
    <t>GLEN</t>
  </si>
  <si>
    <t>Glendale</t>
  </si>
  <si>
    <t>IIDE</t>
  </si>
  <si>
    <t>Imperial Irrigation District</t>
  </si>
  <si>
    <t>INDU</t>
  </si>
  <si>
    <t>Industry</t>
  </si>
  <si>
    <t>KIRK</t>
  </si>
  <si>
    <t>Kirkwood</t>
  </si>
  <si>
    <t>LASS</t>
  </si>
  <si>
    <t>Lassen</t>
  </si>
  <si>
    <t>MEID</t>
  </si>
  <si>
    <t>Merced</t>
  </si>
  <si>
    <t>MID</t>
  </si>
  <si>
    <t>Modesto Irrigation District</t>
  </si>
  <si>
    <t>MVAL</t>
  </si>
  <si>
    <t>Moreno Valley</t>
  </si>
  <si>
    <t>NCPA</t>
  </si>
  <si>
    <t>Northern California Power Agency</t>
  </si>
  <si>
    <t>NEED</t>
  </si>
  <si>
    <t>Needles</t>
  </si>
  <si>
    <t>PASA</t>
  </si>
  <si>
    <t>Pasadena</t>
  </si>
  <si>
    <t>PITT</t>
  </si>
  <si>
    <t>Pittsburg</t>
  </si>
  <si>
    <t>PSTN</t>
  </si>
  <si>
    <t>Stockton</t>
  </si>
  <si>
    <t>PWRPA</t>
  </si>
  <si>
    <t>Power Water Resources Pooling Authority</t>
  </si>
  <si>
    <t>RCMU</t>
  </si>
  <si>
    <t>Rancho Cucamonga</t>
  </si>
  <si>
    <t>RDG1</t>
  </si>
  <si>
    <t>Redding</t>
  </si>
  <si>
    <t>RSVL</t>
  </si>
  <si>
    <t>Roseville</t>
  </si>
  <si>
    <t>RVSD</t>
  </si>
  <si>
    <t>Riverside</t>
  </si>
  <si>
    <t>SCOV</t>
  </si>
  <si>
    <t>Shelter Cove</t>
  </si>
  <si>
    <t>SLAK</t>
  </si>
  <si>
    <t>Shasta Lake</t>
  </si>
  <si>
    <t>SMUD</t>
  </si>
  <si>
    <t>SNCL</t>
  </si>
  <si>
    <t>Silicon Valley Power</t>
  </si>
  <si>
    <t>TIDM</t>
  </si>
  <si>
    <t>Turlock Irrigation District</t>
  </si>
  <si>
    <t>TRIN</t>
  </si>
  <si>
    <t>Trinity</t>
  </si>
  <si>
    <t>TRUC</t>
  </si>
  <si>
    <t>Truckee</t>
  </si>
  <si>
    <t>VERN</t>
  </si>
  <si>
    <t>Vernon</t>
  </si>
  <si>
    <t>VMUS</t>
  </si>
  <si>
    <t>Victorville</t>
  </si>
  <si>
    <t>WEPA</t>
  </si>
  <si>
    <t>Eastside Power Authority</t>
  </si>
  <si>
    <t>_OTHER</t>
  </si>
  <si>
    <t>Multiple non-IOU LSEs</t>
  </si>
  <si>
    <t>Multiple LSEs</t>
  </si>
  <si>
    <t>Multiple IOUs</t>
  </si>
  <si>
    <t>non-LSE supplier</t>
  </si>
  <si>
    <t>bool</t>
  </si>
  <si>
    <t>yes_no</t>
  </si>
  <si>
    <t>Year</t>
  </si>
  <si>
    <t>int_count</t>
  </si>
  <si>
    <t>transact</t>
  </si>
  <si>
    <t>cap_areas</t>
  </si>
  <si>
    <t>cap_sub_areas</t>
  </si>
  <si>
    <t>state_county</t>
  </si>
  <si>
    <t>d1911016_tranches</t>
  </si>
  <si>
    <t>d2106035_tranche </t>
  </si>
  <si>
    <t>energy_capacity_from_resource</t>
  </si>
  <si>
    <t>csp_cat</t>
  </si>
  <si>
    <t>solar_Technology_sub_type</t>
  </si>
  <si>
    <t>storage_Technology_sub_type</t>
  </si>
  <si>
    <t>nqc_reporting_source</t>
  </si>
  <si>
    <t>cam_d1911016_vamo_pcia</t>
  </si>
  <si>
    <t>25MMT ELCC (%)</t>
  </si>
  <si>
    <t>30MMT ELCC (%)</t>
  </si>
  <si>
    <t>25MMT MRN/TRN ratio</t>
  </si>
  <si>
    <t>30MMT MRN/TRN ratio</t>
  </si>
  <si>
    <t>Online</t>
  </si>
  <si>
    <t>YES</t>
  </si>
  <si>
    <t>NA</t>
  </si>
  <si>
    <t>Buy</t>
  </si>
  <si>
    <t>Humboldt</t>
  </si>
  <si>
    <t>North Coast  Eagle Rock</t>
  </si>
  <si>
    <t>EnergyCapacity</t>
  </si>
  <si>
    <t>NotHybrid</t>
  </si>
  <si>
    <t>Fixed</t>
  </si>
  <si>
    <t>Li</t>
  </si>
  <si>
    <t>In the contract</t>
  </si>
  <si>
    <t>CAM</t>
  </si>
  <si>
    <t>Review</t>
  </si>
  <si>
    <t>NO</t>
  </si>
  <si>
    <t>Sell</t>
  </si>
  <si>
    <t>NorthCoastNorthBay</t>
  </si>
  <si>
    <t>North Coast  Fulton</t>
  </si>
  <si>
    <t>AlpineCounty</t>
  </si>
  <si>
    <t>firm_ZE</t>
  </si>
  <si>
    <t>EnergyOnly</t>
  </si>
  <si>
    <t>ExistingBiomassExistingStorage</t>
  </si>
  <si>
    <t>Large Hydro (GWh)</t>
  </si>
  <si>
    <t>SolarThermal</t>
  </si>
  <si>
    <t>Flow</t>
  </si>
  <si>
    <t>Calculated</t>
  </si>
  <si>
    <t>D.19-11-016</t>
  </si>
  <si>
    <t>PlannedExisting</t>
  </si>
  <si>
    <t>Owned</t>
  </si>
  <si>
    <t>Sierra</t>
  </si>
  <si>
    <t>Sierra  Placer</t>
  </si>
  <si>
    <t>AmadorCounty</t>
  </si>
  <si>
    <t>1&amp;2</t>
  </si>
  <si>
    <t>firm_ZE_&amp;_firm_ZE_ext</t>
  </si>
  <si>
    <t>CapacityOnly</t>
  </si>
  <si>
    <t>ExistingBiomassNewStorage</t>
  </si>
  <si>
    <t>Imported Hydro (GWh)</t>
  </si>
  <si>
    <t>1Axis</t>
  </si>
  <si>
    <t>PSH</t>
  </si>
  <si>
    <t>VAMO</t>
  </si>
  <si>
    <t>Development</t>
  </si>
  <si>
    <t>Sierra  Pease</t>
  </si>
  <si>
    <t>AlamedaCounty</t>
  </si>
  <si>
    <t>firm_ZE_ext</t>
  </si>
  <si>
    <t>ExistingGeothermalExistingStorage</t>
  </si>
  <si>
    <t>Asset Controlling Supplier (GWh)</t>
  </si>
  <si>
    <t>2Axis</t>
  </si>
  <si>
    <t>Other</t>
  </si>
  <si>
    <t>GHG-free PCIA</t>
  </si>
  <si>
    <t>PlannedNew</t>
  </si>
  <si>
    <t>GreaterBay</t>
  </si>
  <si>
    <t>Sierra  Gold Hill-Drum</t>
  </si>
  <si>
    <t>ButteCounty</t>
  </si>
  <si>
    <t>2&amp;3</t>
  </si>
  <si>
    <t>general</t>
  </si>
  <si>
    <t>ExistingGeothermalNewStorage</t>
  </si>
  <si>
    <t>Nuclear (GWh)</t>
  </si>
  <si>
    <t>GreaterFresno</t>
  </si>
  <si>
    <t>Stockton  Lockeford</t>
  </si>
  <si>
    <t>CalaverasCounty</t>
  </si>
  <si>
    <t>1&amp;3</t>
  </si>
  <si>
    <t>general_&amp;_firm_ZE</t>
  </si>
  <si>
    <t>ExistingSolarExistingStorage</t>
  </si>
  <si>
    <t>Biogas (GWh)</t>
  </si>
  <si>
    <t>Kern</t>
  </si>
  <si>
    <t>Stockton  Tesla-Bellota</t>
  </si>
  <si>
    <t>ColusaCounty</t>
  </si>
  <si>
    <t>general_&amp;_firm_ZE_ext</t>
  </si>
  <si>
    <t>ExistingSolarNewStorage</t>
  </si>
  <si>
    <t>Biomass (GWh)</t>
  </si>
  <si>
    <t>BigCreekVentura</t>
  </si>
  <si>
    <t>Greater Bay   Llagas</t>
  </si>
  <si>
    <t>ContraCostaCounty</t>
  </si>
  <si>
    <t>1&amp;2&amp;3</t>
  </si>
  <si>
    <t>general_&amp;_long_duration_storage</t>
  </si>
  <si>
    <t>ExistingThermalExistingStorage</t>
  </si>
  <si>
    <t>Geothermal (GWh)</t>
  </si>
  <si>
    <t>LABasin</t>
  </si>
  <si>
    <t>Greater Bay   San Jose</t>
  </si>
  <si>
    <t>DelNorteCounty</t>
  </si>
  <si>
    <t>general_&amp;_long_duration_storage_ext</t>
  </si>
  <si>
    <t>ExistingThermalNewStorage</t>
  </si>
  <si>
    <t>Small Hydro (GWh)</t>
  </si>
  <si>
    <t>SanDiegoImperialValley</t>
  </si>
  <si>
    <t>Greater Bay   South Bay  Moss Landing</t>
  </si>
  <si>
    <t>ElDoradoCounty</t>
  </si>
  <si>
    <t>general_&amp;_ZE_gen_paired_dr</t>
  </si>
  <si>
    <t>ExistingWindExistingStorage</t>
  </si>
  <si>
    <t>Wind Existing California (GWh)</t>
  </si>
  <si>
    <t>4hr_batteries</t>
  </si>
  <si>
    <t>PacGE</t>
  </si>
  <si>
    <t>Greater Bay  Oakland</t>
  </si>
  <si>
    <t>FresnoCounty</t>
  </si>
  <si>
    <t>long_duration_storage</t>
  </si>
  <si>
    <t>ExistingWindNewStorage</t>
  </si>
  <si>
    <t>Wind New PG&amp;E (GWh)</t>
  </si>
  <si>
    <t>5hr_batteries</t>
  </si>
  <si>
    <t>Greater Fresno  Panoche</t>
  </si>
  <si>
    <t>GlennCounty</t>
  </si>
  <si>
    <t>long_duration_storage_&amp;_firm_ZE</t>
  </si>
  <si>
    <t>NewBiomassExistingStorage</t>
  </si>
  <si>
    <t>Wind New SCE SDG&amp;E (GWh)</t>
  </si>
  <si>
    <t>6hr_batteries</t>
  </si>
  <si>
    <t>Greater Fresno  Herndon</t>
  </si>
  <si>
    <t>HumboldtCounty</t>
  </si>
  <si>
    <t>long_duration_storage_&amp;_firm_ZE_ext</t>
  </si>
  <si>
    <t>NewBiomassNewStorage</t>
  </si>
  <si>
    <t>Wind Pacific Northwest (GWh)</t>
  </si>
  <si>
    <t>7hr_batteries</t>
  </si>
  <si>
    <t>AVA</t>
  </si>
  <si>
    <t>Greater Fresno  Hanford</t>
  </si>
  <si>
    <t>ImperialCounty</t>
  </si>
  <si>
    <t>long_duration_storage_&amp;_long_duration_storage_ext</t>
  </si>
  <si>
    <t>NewGeothermalExistingStorage</t>
  </si>
  <si>
    <t>Wind Wyoming (GWh)</t>
  </si>
  <si>
    <t>8hr_batteries</t>
  </si>
  <si>
    <t>AVRN</t>
  </si>
  <si>
    <t>Greater Fresno  Coalinga</t>
  </si>
  <si>
    <t>InyoCounty</t>
  </si>
  <si>
    <t>long_duration_storage_ext</t>
  </si>
  <si>
    <t>NewGeothermalNewStorage</t>
  </si>
  <si>
    <t>Wind New Mexico (GWh)</t>
  </si>
  <si>
    <t>Greater Fresno  Borden</t>
  </si>
  <si>
    <t>KernCounty</t>
  </si>
  <si>
    <t>long_duration_storage_ext_&amp;_firm_ZE</t>
  </si>
  <si>
    <t>NewSolarExistingStorage</t>
  </si>
  <si>
    <t>Wind Offshore Morro Bay (GWh)</t>
  </si>
  <si>
    <t>Greater Fresno  Reedley</t>
  </si>
  <si>
    <t>KingsCounty</t>
  </si>
  <si>
    <t>long_duration_storage_ext_&amp;_firm_ZE_ext</t>
  </si>
  <si>
    <t>NewSolarNewStorage</t>
  </si>
  <si>
    <t>Wind Offshore Humboldt (GWh)</t>
  </si>
  <si>
    <t>Kern  Westpark</t>
  </si>
  <si>
    <t>LakeCounty</t>
  </si>
  <si>
    <t>ZE_gen_paired_dr</t>
  </si>
  <si>
    <t>NewThermalExistingStorage</t>
  </si>
  <si>
    <t>Solar Existing California (GWh)</t>
  </si>
  <si>
    <t>CHPD</t>
  </si>
  <si>
    <t>Kern  Kern Power-Tevis</t>
  </si>
  <si>
    <t>LassenCounty</t>
  </si>
  <si>
    <t>ZE_gen_paired_dr_&amp;_firm_ZE</t>
  </si>
  <si>
    <t>NewThermalNewStorage</t>
  </si>
  <si>
    <t>Solar New PG&amp;E (GWh)</t>
  </si>
  <si>
    <t>CSTO</t>
  </si>
  <si>
    <t>Kern  Kern Oil</t>
  </si>
  <si>
    <t>LosAngelesCounty</t>
  </si>
  <si>
    <t>ZE_gen_paired_dr_&amp;_firm_ZE_ext</t>
  </si>
  <si>
    <t>NewWindExistingStorage</t>
  </si>
  <si>
    <t>Solar New SCE SDG&amp;E (GWh)</t>
  </si>
  <si>
    <t>DEAA</t>
  </si>
  <si>
    <t>Kern  South Kern PP</t>
  </si>
  <si>
    <t>MaderaCounty</t>
  </si>
  <si>
    <t>ZE_gen_paired_dr_&amp;_long_duration_storage</t>
  </si>
  <si>
    <t>NewWindNewStorage</t>
  </si>
  <si>
    <t>Solar Distributed (GWh)</t>
  </si>
  <si>
    <t>DOPD</t>
  </si>
  <si>
    <t>Big Creek/Ventura - Vesta</t>
  </si>
  <si>
    <t>MarinCounty</t>
  </si>
  <si>
    <t>ZE_gen_paired_dr_&amp;_long_duration_storage_ext</t>
  </si>
  <si>
    <t>Hybrid_or_Paired_Solar_and_Battery (GWh)</t>
  </si>
  <si>
    <t>EPE</t>
  </si>
  <si>
    <t>Big Creek/Ventura - Santa Clara</t>
  </si>
  <si>
    <t>MariposaCounty</t>
  </si>
  <si>
    <t>Shed DR (MW)</t>
  </si>
  <si>
    <t>GCPD</t>
  </si>
  <si>
    <t>LA Basin  Eastern</t>
  </si>
  <si>
    <t>MendocinoCounty</t>
  </si>
  <si>
    <t>Pumped Storage (MW)</t>
  </si>
  <si>
    <t>GRIF</t>
  </si>
  <si>
    <t>LA Basin  Western</t>
  </si>
  <si>
    <t>MercedCounty</t>
  </si>
  <si>
    <t>Battery Storage (MWh Energy Capacity)</t>
  </si>
  <si>
    <t>GRIS</t>
  </si>
  <si>
    <t>LA Basin  El Nido</t>
  </si>
  <si>
    <t>ModocCounty</t>
  </si>
  <si>
    <t>Storage Resource Custom Profile (MW)</t>
  </si>
  <si>
    <t>GRMA</t>
  </si>
  <si>
    <t>San Diego/Imperial Valley  San Diego</t>
  </si>
  <si>
    <t>MonoCounty</t>
  </si>
  <si>
    <t>RPS Resource Custom Profile (GWh)</t>
  </si>
  <si>
    <t>GWA</t>
  </si>
  <si>
    <t>San Diego/Imperial Valley  El Cajon</t>
  </si>
  <si>
    <t>MontereyCounty</t>
  </si>
  <si>
    <t>GHG-free non-RPS Resource Custom Profile (GWh)</t>
  </si>
  <si>
    <t>HGMA</t>
  </si>
  <si>
    <t>San Diego/Imperial Valley  Border</t>
  </si>
  <si>
    <t>NapaCounty</t>
  </si>
  <si>
    <t>Coal (GWh)</t>
  </si>
  <si>
    <t>unspecified_import</t>
  </si>
  <si>
    <t>No_sub_area</t>
  </si>
  <si>
    <t>NevadaCounty</t>
  </si>
  <si>
    <t>IPCO</t>
  </si>
  <si>
    <t>OrangeCounty</t>
  </si>
  <si>
    <t>LDWP</t>
  </si>
  <si>
    <t>PlacerCounty</t>
  </si>
  <si>
    <t>NEVP</t>
  </si>
  <si>
    <t>PlumasCounty</t>
  </si>
  <si>
    <t>NWMT</t>
  </si>
  <si>
    <t>RiversideCounty</t>
  </si>
  <si>
    <t>PACE</t>
  </si>
  <si>
    <t>SacramentoCounty</t>
  </si>
  <si>
    <t>SanBenitoCounty</t>
  </si>
  <si>
    <t>PortGE</t>
  </si>
  <si>
    <t>SanBernardinoCounty</t>
  </si>
  <si>
    <t>SanDiegoCounty</t>
  </si>
  <si>
    <t>PSCO</t>
  </si>
  <si>
    <t>SanFrancisco</t>
  </si>
  <si>
    <t>PSEI</t>
  </si>
  <si>
    <t>SanJoaquinCounty</t>
  </si>
  <si>
    <t>SCL</t>
  </si>
  <si>
    <t>SanLuisObispoCounty</t>
  </si>
  <si>
    <t>SanMateoCounty</t>
  </si>
  <si>
    <t>SWPP</t>
  </si>
  <si>
    <t>SantaBarbaraCounty</t>
  </si>
  <si>
    <t>TEPC</t>
  </si>
  <si>
    <t>SantaClaraCounty</t>
  </si>
  <si>
    <t>TIDC</t>
  </si>
  <si>
    <t>SantaCruzCounty</t>
  </si>
  <si>
    <t>TPWR</t>
  </si>
  <si>
    <t>ShastaCounty</t>
  </si>
  <si>
    <t>WACM</t>
  </si>
  <si>
    <t>SierraCounty</t>
  </si>
  <si>
    <t>SiskiyouCounty</t>
  </si>
  <si>
    <t>WAUW</t>
  </si>
  <si>
    <t>SolanoCounty</t>
  </si>
  <si>
    <t>WWA</t>
  </si>
  <si>
    <t>SonomaCounty</t>
  </si>
  <si>
    <t>StanislausCounty</t>
  </si>
  <si>
    <t>SutterCounty</t>
  </si>
  <si>
    <t>TehamaCounty</t>
  </si>
  <si>
    <t>TrinityCounty</t>
  </si>
  <si>
    <t>TulareCounty</t>
  </si>
  <si>
    <t>TuolumneCounty</t>
  </si>
  <si>
    <t>VenturaCounty</t>
  </si>
  <si>
    <t>YoloCounty</t>
  </si>
  <si>
    <t>YubaCounty</t>
  </si>
  <si>
    <t>Washington</t>
  </si>
  <si>
    <t>Oregon</t>
  </si>
  <si>
    <t>California</t>
  </si>
  <si>
    <t>Idaho</t>
  </si>
  <si>
    <t>Nevada</t>
  </si>
  <si>
    <t>Utah</t>
  </si>
  <si>
    <t>Arizona</t>
  </si>
  <si>
    <t>Colorado</t>
  </si>
  <si>
    <t>Wyoming</t>
  </si>
  <si>
    <t>Montana</t>
  </si>
  <si>
    <t>SouthDakota</t>
  </si>
  <si>
    <t>NewMexico</t>
  </si>
  <si>
    <t>Texas</t>
  </si>
  <si>
    <t>BritishColumbiaCanada</t>
  </si>
  <si>
    <t>AlbertaCanada</t>
  </si>
  <si>
    <t>BajaCaliforniaMexico</t>
  </si>
  <si>
    <t>Capacity (MW)</t>
  </si>
  <si>
    <t>Service Area</t>
  </si>
  <si>
    <t>Type</t>
  </si>
  <si>
    <t>LSE CPUC ID</t>
  </si>
  <si>
    <t>LSE Name</t>
  </si>
  <si>
    <t>Pacific Gas and Electric (Bundled)</t>
  </si>
  <si>
    <t>Pacific Gas and Electric (Direct Access)</t>
  </si>
  <si>
    <t>3CE</t>
  </si>
  <si>
    <t>Central Coast Community Energy</t>
  </si>
  <si>
    <t>San José Clean Energy</t>
  </si>
  <si>
    <t>SVCEA</t>
  </si>
  <si>
    <t>Sonoma Clean Power</t>
  </si>
  <si>
    <t>Southern California Edison (Bundled)</t>
  </si>
  <si>
    <t>Southern California Edison (Direct Access)</t>
  </si>
  <si>
    <t>Baldwin Park, City of</t>
  </si>
  <si>
    <t>Clean Power Alliance</t>
  </si>
  <si>
    <t>Energy for Palmdale’s Independent Choice</t>
  </si>
  <si>
    <t>OCPA</t>
  </si>
  <si>
    <t>Orange County Power Authority</t>
  </si>
  <si>
    <t>Pomona Choice Energy</t>
  </si>
  <si>
    <t>San Diego Gas and Electric (Bundled)</t>
  </si>
  <si>
    <t>San Diego Gas and Electric (Direct Access)</t>
  </si>
  <si>
    <t> </t>
  </si>
  <si>
    <t>BEAR</t>
  </si>
  <si>
    <t>SMJ</t>
  </si>
  <si>
    <t>Bear Valley Electric Services</t>
  </si>
  <si>
    <t>LSE Input</t>
  </si>
  <si>
    <t>MMT</t>
  </si>
  <si>
    <t>Reliability Need</t>
  </si>
  <si>
    <t>CAISO gross peak (MW)</t>
  </si>
  <si>
    <t>PRM (%)</t>
  </si>
  <si>
    <t>CAISO total reliability need (TRN) (MW)</t>
  </si>
  <si>
    <t>MRN/TRN ratio</t>
  </si>
  <si>
    <t>CAISO marginal reliability need (MRN) (MW)</t>
  </si>
  <si>
    <t>LSE managed peak share (%)</t>
  </si>
  <si>
    <t>LSE MRN (MW)</t>
  </si>
  <si>
    <t>BTM PV</t>
  </si>
  <si>
    <t>ELCC (%)</t>
  </si>
  <si>
    <t>Resource Type</t>
  </si>
  <si>
    <t>Contract ELCC (effective MW)</t>
  </si>
  <si>
    <t>Conrtact Status</t>
  </si>
  <si>
    <t>hybrid</t>
  </si>
  <si>
    <t>LSE total supply (effective MW)</t>
  </si>
  <si>
    <t>Load and Resource Table by Resource Type</t>
  </si>
  <si>
    <t>LSE reliability need (MW)</t>
  </si>
  <si>
    <t>ELCC by resource type (effective MW)</t>
  </si>
  <si>
    <t>Net capacity position (+ve = excess, -ve = shortfall) (effective MW)</t>
  </si>
  <si>
    <t>Load and Resource Table by Contract Status</t>
  </si>
  <si>
    <t>ELCC by contract status (effective MW)</t>
  </si>
  <si>
    <r>
      <rPr>
        <b/>
        <i/>
        <sz val="11"/>
        <color theme="1"/>
        <rFont val="Calibri"/>
        <family val="2"/>
        <scheme val="minor"/>
      </rPr>
      <t xml:space="preserve">NOTE: </t>
    </r>
    <r>
      <rPr>
        <i/>
        <sz val="11"/>
        <color theme="1"/>
        <rFont val="Calibri"/>
        <family val="2"/>
        <scheme val="minor"/>
      </rPr>
      <t>the below data is provided for troubleshooting purposes only.</t>
    </r>
  </si>
  <si>
    <t>Bought/Owned</t>
  </si>
  <si>
    <t>Sold</t>
  </si>
  <si>
    <r>
      <t xml:space="preserve">Net
</t>
    </r>
    <r>
      <rPr>
        <sz val="9"/>
        <color theme="1"/>
        <rFont val="Calibri"/>
        <family val="2"/>
        <scheme val="minor"/>
      </rPr>
      <t>(GWh, MW, or MWh Energy Capacity)</t>
    </r>
  </si>
  <si>
    <t>Resource</t>
  </si>
  <si>
    <t>Units</t>
  </si>
  <si>
    <t>Large Hydro</t>
  </si>
  <si>
    <t>GWh</t>
  </si>
  <si>
    <t>GHG-Free</t>
  </si>
  <si>
    <t>Imported Hydro</t>
  </si>
  <si>
    <t>Asset Controlling Supplier</t>
  </si>
  <si>
    <t>GHG-Free (Partial)</t>
  </si>
  <si>
    <t>Nuclear</t>
  </si>
  <si>
    <t>Biogas</t>
  </si>
  <si>
    <t>RPS Eligible</t>
  </si>
  <si>
    <t>Biomass</t>
  </si>
  <si>
    <t>Geothermal</t>
  </si>
  <si>
    <t>Small Hydro</t>
  </si>
  <si>
    <t>Wind Resources</t>
  </si>
  <si>
    <t>Wind Existing California</t>
  </si>
  <si>
    <t>Wind New PG&amp;E</t>
  </si>
  <si>
    <t>Wind New SCE SDG&amp;E</t>
  </si>
  <si>
    <t>Wind Pacific Northwest</t>
  </si>
  <si>
    <t>Wind Wyoming</t>
  </si>
  <si>
    <t>Wind New Mexico</t>
  </si>
  <si>
    <t>Wind Offshore Morro Bay</t>
  </si>
  <si>
    <t>Wind Offshore Humboldt</t>
  </si>
  <si>
    <t>Solar Resources</t>
  </si>
  <si>
    <t>Solar Existing California</t>
  </si>
  <si>
    <t>Solar New PG&amp;E</t>
  </si>
  <si>
    <t>Solar New SCE SDG&amp;E</t>
  </si>
  <si>
    <t>Solar Distributed</t>
  </si>
  <si>
    <t>Hybrid</t>
  </si>
  <si>
    <t>Hybrid_or_Paired_Solar_and_Battery</t>
  </si>
  <si>
    <t>Storage &amp; DR</t>
  </si>
  <si>
    <t>Shed DR</t>
  </si>
  <si>
    <t>MW</t>
  </si>
  <si>
    <t>Pumped Storage</t>
  </si>
  <si>
    <t>Battery Storage</t>
  </si>
  <si>
    <t>MWh Energy Capacity</t>
  </si>
  <si>
    <t>User-Specified Profies</t>
  </si>
  <si>
    <t>Storage Resource Custom Profile</t>
  </si>
  <si>
    <t xml:space="preserve">RPS Resource Custom Profile </t>
  </si>
  <si>
    <t>GHG-free non-RPS Resource</t>
  </si>
  <si>
    <t>Coal</t>
  </si>
  <si>
    <t>Duplicated Contract IDs:</t>
  </si>
  <si>
    <t>Entry with non-positive values:</t>
  </si>
  <si>
    <t>Invalid resource error rows:</t>
  </si>
  <si>
    <t>Rows missing required project viability associated data:</t>
  </si>
  <si>
    <t>Rows missing required hybrid associated data:</t>
  </si>
  <si>
    <t>Supertype Contract Status Error or Null Rows:</t>
  </si>
  <si>
    <t>Transaction counterparty error rows:</t>
  </si>
  <si>
    <t>Rows missing CSP GWh:</t>
  </si>
  <si>
    <t>Rows with invalid buying_energy_capacity and csp_resource_category:</t>
  </si>
  <si>
    <t>Rows missing MTR NQC:</t>
  </si>
  <si>
    <t>Warning-total capacity is equal to or greater then generator plus storage MWs for rows:</t>
  </si>
  <si>
    <t>1) corrects made to macro
2) fixes the ELCC type issues for a few generic resources</t>
  </si>
  <si>
    <t>VCEA40001</t>
  </si>
  <si>
    <t>Indian Valley Hydro Project</t>
  </si>
  <si>
    <t>VCEA50005</t>
  </si>
  <si>
    <t>Putah Creek Energy Farm</t>
  </si>
  <si>
    <t>Putah Creek Circuit #1105</t>
  </si>
  <si>
    <t>VCEA50004</t>
  </si>
  <si>
    <t>Gibson Solar</t>
  </si>
  <si>
    <t>WOODLD_1_B1</t>
  </si>
  <si>
    <t>VCEA50007</t>
  </si>
  <si>
    <t>Willow Springs Solar 3 or Willy 9 Chap 2</t>
  </si>
  <si>
    <t>WIRLWIND_2_B1</t>
  </si>
  <si>
    <t>VCEA50002</t>
  </si>
  <si>
    <t>Gate 230 KV PG&amp;E Substation</t>
  </si>
  <si>
    <t xml:space="preserve">YES, but aspects of contract are confidential </t>
  </si>
  <si>
    <t>D1911016</t>
  </si>
  <si>
    <t>VESI10LLC</t>
  </si>
  <si>
    <t>Tierra Buena</t>
  </si>
  <si>
    <t xml:space="preserve">2694-WD </t>
  </si>
  <si>
    <t>PG&amp;E 12.47 kV Distribution</t>
  </si>
  <si>
    <t>Resource ID:  PEASE_1_TBEBT1</t>
  </si>
  <si>
    <t>Leapfrog</t>
  </si>
  <si>
    <t>Leapfrog Demand Reponse RA</t>
  </si>
  <si>
    <t>VCEA50006_MTR_Tranche_1</t>
  </si>
  <si>
    <t>Resurgence Solar</t>
  </si>
  <si>
    <t>repower project, no queue position</t>
  </si>
  <si>
    <t>NextEra Energy Capital Holdings, Inc.</t>
  </si>
  <si>
    <t>SCE Facility Upgrade</t>
  </si>
  <si>
    <t>D2106035</t>
  </si>
  <si>
    <t>Tumbleweed_2026-2041</t>
  </si>
  <si>
    <t>CC Power Tumbleweed</t>
  </si>
  <si>
    <t>Q-1217</t>
  </si>
  <si>
    <t>N/A</t>
  </si>
  <si>
    <t>LS Power</t>
  </si>
  <si>
    <t>Goal Line_2025-2040</t>
  </si>
  <si>
    <t>CC Power Goal Line</t>
  </si>
  <si>
    <t>Onward Energy</t>
  </si>
  <si>
    <t>Fish Lake Geothermal</t>
  </si>
  <si>
    <t>Ormat Portfolio</t>
  </si>
  <si>
    <t>Ormat</t>
  </si>
  <si>
    <t>VCEA_IRP2022_N_CA_wind_26</t>
  </si>
  <si>
    <t>new resource selected from portfolio optimization exercise</t>
  </si>
  <si>
    <t>VCEA_IRP2022_N_CA_wind_30</t>
  </si>
  <si>
    <t>VCEA_IRP2022_Offshore_wind_30</t>
  </si>
  <si>
    <t>VCEA_IRP2022_Offshore_wind_35</t>
  </si>
  <si>
    <t>VCEA_IRP2022_RA_Only_24</t>
  </si>
  <si>
    <t>RA only commercial transaction; assigning elcc type of "unspecified_import" since contract will volume will be for guaranteed RA volume</t>
  </si>
  <si>
    <t>VCEA_IRP2022_RA_Only_25</t>
  </si>
  <si>
    <t>VCEA_IRP2022_RA_Only_26</t>
  </si>
  <si>
    <t>VCEA_IRP2022_RA_Only_27</t>
  </si>
  <si>
    <t>VCEA_IRP2022_RA_Only_28</t>
  </si>
  <si>
    <t>VCEA_IRP2022_RA_Only_29</t>
  </si>
  <si>
    <t>VCEA_IRP2022_RA_Only_30</t>
  </si>
  <si>
    <t>VCEA_IRP2022_RA_Only_31</t>
  </si>
  <si>
    <t>VCEA_IRP2022_RA_Only_32</t>
  </si>
  <si>
    <t>VCEA_IRP2022_RA_Only_33</t>
  </si>
  <si>
    <t>VCEA_IRP2022_RA_Only_34</t>
  </si>
  <si>
    <t>VCEA_IRP2022_RA_Only_35</t>
  </si>
  <si>
    <t>VCEA_IRP2022_4_NorCA_2024</t>
  </si>
  <si>
    <t>VCEA_IRP2022_4_SorCA_2024</t>
  </si>
  <si>
    <t>VCEA_IRP2022_6_LiBatt_2030</t>
  </si>
  <si>
    <t>VCEA_IRP2022_8_LiBatt_2035</t>
  </si>
  <si>
    <t>VCEA_CAM_DR_RA</t>
  </si>
  <si>
    <t>VCEA DR_RA allocation for 2023 assumed constrant through 2035;</t>
  </si>
  <si>
    <t>PGE_Online_ccgt_1</t>
  </si>
  <si>
    <t>PGE_Online_ccgt_2</t>
  </si>
  <si>
    <t>PGE_Online_ccgt_3</t>
  </si>
  <si>
    <t>PGE_Online_chp</t>
  </si>
  <si>
    <t>PGE_Online_chp_1</t>
  </si>
  <si>
    <t>PGE_Online_chp_2</t>
  </si>
  <si>
    <t>PGE_Online_battery</t>
  </si>
  <si>
    <t>CPE</t>
  </si>
  <si>
    <t>PGE_Development_battery_1</t>
  </si>
  <si>
    <t>PGE_Development_battery_2</t>
  </si>
  <si>
    <t>Sum</t>
  </si>
  <si>
    <t>Project</t>
  </si>
  <si>
    <t>Volumes adjusted for storage roundtrip losses</t>
  </si>
  <si>
    <t>New Resource Name from CAISO:  Willy 9 Chap 2; Volumes adjusted for storage roundtrip losses</t>
  </si>
  <si>
    <t>20220531_CCPower_OME_FishLake_Geo_VCE​</t>
  </si>
  <si>
    <t>geothermal_import_planned</t>
  </si>
  <si>
    <t>NV Energy Silver Peak / CAISO delivery at MONAIPPDC_ITC</t>
  </si>
  <si>
    <t>Open_Mountain_Energy</t>
  </si>
  <si>
    <t>Represents share of CC Power contract for MTR</t>
  </si>
  <si>
    <t>20220531_CCPower_Ormat_Portfolio_Geo_Project1_VCE​</t>
  </si>
  <si>
    <t>NV Energy Indian Springs Switching Station 120 kV / CAISO delivery at MEAD_ITC, MERCHANT_ITC, SUMMIT_ITC, or GONDIPPDC_ITC</t>
  </si>
  <si>
    <t>Represents share of CC Power contract for MTR; representing candidate project in portfolio (not yet finalized and subject to flux); supplier indicating likely delay; dependent on MIC</t>
  </si>
  <si>
    <t>20220531_CCPower_Ormat_Portfolio_Geo_Project2_VCE​</t>
  </si>
  <si>
    <t>NV Energy Millers Substation 120 kV / CAISO delivery at MEAD_ITC, MERCHANT_ITC, SUMMIT_ITC, or GONDIPPDC_ITC</t>
  </si>
  <si>
    <t>20220531_CCPower_Ormat_Portfolio_Geo_Project3_VCE​</t>
  </si>
  <si>
    <t>20220531_CCPower_Ormat_Portfolio_Geo_Project4_VCE​</t>
  </si>
  <si>
    <t>IID New Seaside SS 161 kV ("L" line) / CAISO delivery at IID-SDGE_ITC</t>
  </si>
  <si>
    <t>Imperial</t>
  </si>
  <si>
    <t>20220531_CCPower_Ormat_Portfolio_Geo_Project5_VCE​</t>
  </si>
  <si>
    <t>20220531_CCPower_Ormat_Portfolio_Geo_Project6_VCE​</t>
  </si>
  <si>
    <t>IID 92kV 'PW' Line Between El Centro and Pruett Sub / CAISO delivery at IID-SDGE_ITC or IID-SCE_ITC</t>
  </si>
  <si>
    <t>20220531_CCPower_Ormat_Portfolio_Geo_Project7_VCE​</t>
  </si>
  <si>
    <t>Geysers #3- Cloverdale 115 kV</t>
  </si>
  <si>
    <t>Cluter 14 Network Upgrade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</si>
</sst>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\-d\-yy"/>
    <numFmt numFmtId="165" formatCode="&quot;$&quot;#,##0\ ;\(&quot;$&quot;#,##0\)"/>
    <numFmt numFmtId="166" formatCode="m/d"/>
    <numFmt numFmtId="167" formatCode="#,##0.00&quot; $&quot;;\-#,##0.00&quot; $&quot;"/>
    <numFmt numFmtId="168" formatCode="0.00_)"/>
    <numFmt numFmtId="169" formatCode="_(* #,##0_);_(* \(#,##0\);_(* &quot;-&quot;??_);_(@_)"/>
    <numFmt numFmtId="170" formatCode="m/yyyy"/>
    <numFmt numFmtId="171" formatCode="#,##0.0"/>
    <numFmt numFmtId="172" formatCode="0.0"/>
  </numFmts>
  <fonts count="6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u/>
      <sz val="8"/>
      <color theme="10"/>
      <name val="Arial"/>
      <family val="2"/>
    </font>
    <font>
      <b/>
      <u/>
      <sz val="11"/>
      <color indexed="37"/>
      <name val="Arial"/>
      <family val="2"/>
    </font>
    <font>
      <sz val="10"/>
      <color indexed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8"/>
      <color indexed="12"/>
      <name val="Arial"/>
      <family val="2"/>
    </font>
    <font>
      <sz val="10"/>
      <color indexed="8"/>
      <name val="Arial"/>
      <family val="2"/>
    </font>
    <font>
      <sz val="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sz val="9"/>
      <name val="Arial"/>
      <family val="2"/>
    </font>
    <font>
      <sz val="9"/>
      <name val="Calibri"/>
      <family val="2"/>
      <charset val="1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name val="Calibri"/>
      <family val="2"/>
    </font>
    <font>
      <sz val="9"/>
      <color theme="1"/>
      <name val="Arial"/>
      <family val="2"/>
    </font>
    <font>
      <b/>
      <i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9C0006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  <font>
      <sz val="9"/>
      <color rgb="FF000000"/>
      <name val="Arial"/>
      <family val="2"/>
    </font>
    <font>
      <b/>
      <sz val="11"/>
      <color rgb="FF3F3F3F"/>
      <name val="Calibri"/>
      <family val="2"/>
    </font>
    <font>
      <b/>
      <sz val="14"/>
      <color rgb="FF000000"/>
      <name val="Calibri"/>
      <family val="2"/>
    </font>
  </fonts>
  <fills count="6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D8D8D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EECE1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AEAAAA"/>
        <bgColor indexed="64"/>
      </patternFill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/>
      <bottom style="thin">
        <color theme="0" tint="-0.2499465926084170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95">
    <xf numFmtId="0" fontId="0" fillId="0" borderId="0"/>
    <xf numFmtId="0" fontId="1" fillId="0" borderId="0"/>
    <xf numFmtId="0" fontId="1" fillId="0" borderId="0"/>
    <xf numFmtId="0" fontId="3" fillId="0" borderId="0"/>
    <xf numFmtId="0" fontId="1" fillId="0" borderId="0" applyNumberFormat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6" borderId="5" applyNumberFormat="0" applyAlignment="0" applyProtection="0"/>
    <xf numFmtId="0" fontId="12" fillId="7" borderId="6" applyNumberFormat="0" applyAlignment="0" applyProtection="0"/>
    <xf numFmtId="0" fontId="13" fillId="7" borderId="5" applyNumberFormat="0" applyAlignment="0" applyProtection="0"/>
    <xf numFmtId="0" fontId="14" fillId="0" borderId="7" applyNumberFormat="0" applyFill="0" applyAlignment="0" applyProtection="0"/>
    <xf numFmtId="0" fontId="15" fillId="8" borderId="8" applyNumberFormat="0" applyAlignment="0" applyProtection="0"/>
    <xf numFmtId="0" fontId="16" fillId="0" borderId="0" applyNumberFormat="0" applyFill="0" applyBorder="0" applyAlignment="0" applyProtection="0"/>
    <xf numFmtId="0" fontId="4" fillId="9" borderId="9" applyNumberFormat="0" applyFont="0" applyAlignment="0" applyProtection="0"/>
    <xf numFmtId="0" fontId="17" fillId="0" borderId="0" applyNumberFormat="0" applyFill="0" applyBorder="0" applyAlignment="0" applyProtection="0"/>
    <xf numFmtId="0" fontId="2" fillId="0" borderId="10" applyNumberFormat="0" applyFill="0" applyAlignment="0" applyProtection="0"/>
    <xf numFmtId="0" fontId="18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18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18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18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18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18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19" fillId="5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18" fillId="33" borderId="0" applyNumberFormat="0" applyBorder="0" applyAlignment="0" applyProtection="0"/>
    <xf numFmtId="0" fontId="20" fillId="0" borderId="0"/>
    <xf numFmtId="0" fontId="20" fillId="0" borderId="0"/>
    <xf numFmtId="0" fontId="22" fillId="0" borderId="0" applyNumberFormat="0" applyFill="0" applyBorder="0" applyAlignment="0" applyProtection="0"/>
    <xf numFmtId="43" fontId="20" fillId="0" borderId="0" applyFont="0" applyFill="0" applyBorder="0" applyAlignment="0" applyProtection="0"/>
    <xf numFmtId="164" fontId="21" fillId="35" borderId="11">
      <alignment horizontal="center" vertical="center"/>
    </xf>
    <xf numFmtId="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2" fontId="1" fillId="0" borderId="0" applyFont="0" applyFill="0" applyBorder="0" applyAlignment="0" applyProtection="0"/>
    <xf numFmtId="38" fontId="20" fillId="36" borderId="0" applyNumberFormat="0" applyBorder="0" applyAlignment="0" applyProtection="0"/>
    <xf numFmtId="0" fontId="23" fillId="0" borderId="0" applyNumberFormat="0" applyFill="0" applyBorder="0" applyAlignment="0" applyProtection="0"/>
    <xf numFmtId="167" fontId="1" fillId="0" borderId="0">
      <protection locked="0"/>
    </xf>
    <xf numFmtId="167" fontId="1" fillId="0" borderId="0">
      <protection locked="0"/>
    </xf>
    <xf numFmtId="0" fontId="24" fillId="0" borderId="12" applyNumberFormat="0" applyFill="0" applyAlignment="0" applyProtection="0"/>
    <xf numFmtId="10" fontId="20" fillId="37" borderId="1" applyNumberFormat="0" applyBorder="0" applyAlignment="0" applyProtection="0"/>
    <xf numFmtId="37" fontId="25" fillId="0" borderId="0"/>
    <xf numFmtId="168" fontId="26" fillId="0" borderId="0"/>
    <xf numFmtId="0" fontId="1" fillId="0" borderId="0"/>
    <xf numFmtId="10" fontId="1" fillId="0" borderId="0" applyFont="0" applyFill="0" applyBorder="0" applyAlignment="0" applyProtection="0"/>
    <xf numFmtId="37" fontId="20" fillId="38" borderId="0" applyNumberFormat="0" applyBorder="0" applyAlignment="0" applyProtection="0"/>
    <xf numFmtId="37" fontId="20" fillId="0" borderId="0"/>
    <xf numFmtId="3" fontId="27" fillId="0" borderId="12" applyProtection="0"/>
    <xf numFmtId="0" fontId="4" fillId="0" borderId="0"/>
    <xf numFmtId="43" fontId="4" fillId="0" borderId="0" applyFont="0" applyFill="0" applyBorder="0" applyAlignment="0" applyProtection="0"/>
    <xf numFmtId="0" fontId="1" fillId="0" borderId="0"/>
    <xf numFmtId="0" fontId="28" fillId="0" borderId="0"/>
    <xf numFmtId="0" fontId="4" fillId="0" borderId="0"/>
    <xf numFmtId="0" fontId="1" fillId="0" borderId="0" applyNumberFormat="0" applyFont="0" applyFill="0" applyBorder="0" applyAlignment="0" applyProtection="0"/>
    <xf numFmtId="0" fontId="3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6" fillId="0" borderId="0">
      <alignment vertical="center"/>
      <protection locked="0"/>
    </xf>
    <xf numFmtId="43" fontId="33" fillId="0" borderId="0" applyFont="0" applyFill="0" applyBorder="0" applyAlignment="0">
      <protection locked="0"/>
    </xf>
    <xf numFmtId="0" fontId="49" fillId="5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56" fillId="52" borderId="45" applyNumberFormat="0">
      <alignment vertical="center"/>
    </xf>
    <xf numFmtId="0" fontId="46" fillId="53" borderId="45" applyAlignment="0">
      <alignment horizontal="left"/>
    </xf>
    <xf numFmtId="0" fontId="46" fillId="54" borderId="45" applyNumberFormat="0">
      <alignment vertical="center"/>
    </xf>
  </cellStyleXfs>
  <cellXfs count="18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9" fillId="0" borderId="0" xfId="0" applyFont="1" applyAlignment="1">
      <alignment horizontal="center" wrapText="1"/>
    </xf>
    <xf numFmtId="0" fontId="29" fillId="0" borderId="0" xfId="0" applyFont="1" applyAlignment="1">
      <alignment horizontal="center" vertical="center" wrapText="1"/>
    </xf>
    <xf numFmtId="0" fontId="0" fillId="0" borderId="0" xfId="0" applyProtection="1">
      <protection locked="0"/>
    </xf>
    <xf numFmtId="0" fontId="32" fillId="0" borderId="0" xfId="0" applyFont="1" applyAlignment="1">
      <alignment horizontal="center" vertical="center"/>
    </xf>
    <xf numFmtId="0" fontId="31" fillId="0" borderId="0" xfId="0" applyFont="1" applyAlignment="1" applyProtection="1">
      <alignment horizontal="center"/>
      <protection locked="0"/>
    </xf>
    <xf numFmtId="0" fontId="2" fillId="0" borderId="0" xfId="0" applyFont="1"/>
    <xf numFmtId="0" fontId="31" fillId="0" borderId="0" xfId="0" applyFont="1" applyAlignment="1" applyProtection="1">
      <alignment horizontal="center" wrapText="1"/>
      <protection locked="0"/>
    </xf>
    <xf numFmtId="0" fontId="37" fillId="0" borderId="0" xfId="0" applyFont="1"/>
    <xf numFmtId="0" fontId="38" fillId="0" borderId="0" xfId="0" quotePrefix="1" applyFont="1" applyAlignment="1">
      <alignment horizontal="left" vertical="top"/>
    </xf>
    <xf numFmtId="0" fontId="37" fillId="0" borderId="0" xfId="0" applyFont="1" applyAlignment="1">
      <alignment vertical="center"/>
    </xf>
    <xf numFmtId="0" fontId="39" fillId="0" borderId="0" xfId="0" applyFont="1"/>
    <xf numFmtId="0" fontId="35" fillId="0" borderId="0" xfId="0" applyFont="1"/>
    <xf numFmtId="0" fontId="36" fillId="0" borderId="0" xfId="0" applyFont="1" applyAlignment="1">
      <alignment vertical="center"/>
    </xf>
    <xf numFmtId="0" fontId="36" fillId="0" borderId="0" xfId="0" applyFont="1"/>
    <xf numFmtId="0" fontId="40" fillId="0" borderId="0" xfId="0" applyFont="1"/>
    <xf numFmtId="0" fontId="41" fillId="0" borderId="0" xfId="0" applyFont="1"/>
    <xf numFmtId="0" fontId="2" fillId="40" borderId="1" xfId="0" applyFont="1" applyFill="1" applyBorder="1"/>
    <xf numFmtId="0" fontId="2" fillId="0" borderId="1" xfId="0" applyFont="1" applyBorder="1" applyProtection="1">
      <protection locked="0"/>
    </xf>
    <xf numFmtId="15" fontId="2" fillId="0" borderId="1" xfId="0" applyNumberFormat="1" applyFont="1" applyBorder="1" applyProtection="1">
      <protection locked="0"/>
    </xf>
    <xf numFmtId="0" fontId="2" fillId="40" borderId="1" xfId="0" applyFont="1" applyFill="1" applyBorder="1" applyProtection="1">
      <protection locked="0"/>
    </xf>
    <xf numFmtId="0" fontId="0" fillId="34" borderId="0" xfId="0" applyFill="1" applyAlignment="1">
      <alignment horizontal="center"/>
    </xf>
    <xf numFmtId="0" fontId="0" fillId="39" borderId="0" xfId="0" applyFill="1" applyAlignment="1">
      <alignment horizontal="center" vertical="center"/>
    </xf>
    <xf numFmtId="15" fontId="2" fillId="0" borderId="0" xfId="0" applyNumberFormat="1" applyFont="1" applyProtection="1">
      <protection locked="0"/>
    </xf>
    <xf numFmtId="0" fontId="42" fillId="0" borderId="13" xfId="0" applyFont="1" applyBorder="1"/>
    <xf numFmtId="0" fontId="43" fillId="0" borderId="13" xfId="0" applyFont="1" applyBorder="1" applyAlignment="1">
      <alignment horizontal="center"/>
    </xf>
    <xf numFmtId="0" fontId="43" fillId="0" borderId="14" xfId="0" applyFont="1" applyBorder="1" applyAlignment="1">
      <alignment horizontal="center"/>
    </xf>
    <xf numFmtId="0" fontId="43" fillId="0" borderId="15" xfId="0" applyFont="1" applyBorder="1" applyAlignment="1">
      <alignment horizontal="center"/>
    </xf>
    <xf numFmtId="169" fontId="44" fillId="41" borderId="17" xfId="78" applyNumberFormat="1" applyFont="1" applyFill="1" applyBorder="1" applyProtection="1"/>
    <xf numFmtId="169" fontId="44" fillId="41" borderId="18" xfId="78" applyNumberFormat="1" applyFont="1" applyFill="1" applyBorder="1" applyProtection="1"/>
    <xf numFmtId="169" fontId="44" fillId="41" borderId="19" xfId="78" applyNumberFormat="1" applyFont="1" applyFill="1" applyBorder="1" applyProtection="1"/>
    <xf numFmtId="169" fontId="44" fillId="41" borderId="20" xfId="78" applyNumberFormat="1" applyFont="1" applyFill="1" applyBorder="1" applyProtection="1"/>
    <xf numFmtId="169" fontId="44" fillId="41" borderId="21" xfId="78" applyNumberFormat="1" applyFont="1" applyFill="1" applyBorder="1" applyProtection="1"/>
    <xf numFmtId="169" fontId="44" fillId="41" borderId="22" xfId="78" applyNumberFormat="1" applyFont="1" applyFill="1" applyBorder="1" applyProtection="1"/>
    <xf numFmtId="169" fontId="44" fillId="41" borderId="24" xfId="78" applyNumberFormat="1" applyFont="1" applyFill="1" applyBorder="1" applyProtection="1"/>
    <xf numFmtId="169" fontId="44" fillId="41" borderId="25" xfId="78" applyNumberFormat="1" applyFont="1" applyFill="1" applyBorder="1" applyProtection="1"/>
    <xf numFmtId="169" fontId="44" fillId="41" borderId="26" xfId="78" applyNumberFormat="1" applyFont="1" applyFill="1" applyBorder="1" applyProtection="1"/>
    <xf numFmtId="169" fontId="44" fillId="41" borderId="32" xfId="78" applyNumberFormat="1" applyFont="1" applyFill="1" applyBorder="1" applyProtection="1"/>
    <xf numFmtId="169" fontId="44" fillId="41" borderId="33" xfId="78" applyNumberFormat="1" applyFont="1" applyFill="1" applyBorder="1" applyProtection="1"/>
    <xf numFmtId="169" fontId="44" fillId="41" borderId="34" xfId="78" applyNumberFormat="1" applyFont="1" applyFill="1" applyBorder="1" applyProtection="1"/>
    <xf numFmtId="0" fontId="33" fillId="0" borderId="35" xfId="0" applyFont="1" applyBorder="1"/>
    <xf numFmtId="0" fontId="2" fillId="0" borderId="0" xfId="0" applyFont="1" applyAlignment="1">
      <alignment horizontal="center"/>
    </xf>
    <xf numFmtId="0" fontId="43" fillId="0" borderId="1" xfId="79" applyFont="1" applyBorder="1" applyAlignment="1" applyProtection="1">
      <alignment horizontal="center"/>
    </xf>
    <xf numFmtId="0" fontId="31" fillId="39" borderId="0" xfId="0" applyFont="1" applyFill="1" applyAlignment="1">
      <alignment horizontal="center" vertical="center"/>
    </xf>
    <xf numFmtId="0" fontId="29" fillId="0" borderId="0" xfId="0" applyFont="1" applyAlignment="1">
      <alignment horizontal="center"/>
    </xf>
    <xf numFmtId="1" fontId="31" fillId="0" borderId="0" xfId="0" applyNumberFormat="1" applyFont="1" applyAlignment="1" applyProtection="1">
      <alignment horizontal="center"/>
      <protection locked="0"/>
    </xf>
    <xf numFmtId="0" fontId="33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169" fontId="44" fillId="41" borderId="39" xfId="78" applyNumberFormat="1" applyFont="1" applyFill="1" applyBorder="1" applyProtection="1"/>
    <xf numFmtId="0" fontId="33" fillId="0" borderId="37" xfId="0" applyFont="1" applyBorder="1" applyAlignment="1">
      <alignment horizontal="center"/>
    </xf>
    <xf numFmtId="169" fontId="44" fillId="41" borderId="40" xfId="78" applyNumberFormat="1" applyFont="1" applyFill="1" applyBorder="1" applyProtection="1"/>
    <xf numFmtId="0" fontId="33" fillId="0" borderId="29" xfId="0" applyFont="1" applyBorder="1" applyAlignment="1">
      <alignment horizontal="center"/>
    </xf>
    <xf numFmtId="0" fontId="33" fillId="0" borderId="15" xfId="0" applyFont="1" applyBorder="1" applyAlignment="1">
      <alignment horizontal="center"/>
    </xf>
    <xf numFmtId="169" fontId="44" fillId="41" borderId="38" xfId="78" applyNumberFormat="1" applyFont="1" applyFill="1" applyBorder="1" applyProtection="1"/>
    <xf numFmtId="0" fontId="33" fillId="0" borderId="16" xfId="0" applyFont="1" applyBorder="1" applyAlignment="1">
      <alignment horizontal="center"/>
    </xf>
    <xf numFmtId="0" fontId="33" fillId="0" borderId="23" xfId="0" applyFont="1" applyBorder="1" applyAlignment="1">
      <alignment horizontal="center"/>
    </xf>
    <xf numFmtId="0" fontId="33" fillId="0" borderId="16" xfId="0" applyFont="1" applyBorder="1"/>
    <xf numFmtId="0" fontId="33" fillId="0" borderId="14" xfId="0" applyFont="1" applyBorder="1" applyAlignment="1">
      <alignment horizontal="center"/>
    </xf>
    <xf numFmtId="0" fontId="33" fillId="0" borderId="35" xfId="0" applyFont="1" applyBorder="1" applyAlignment="1">
      <alignment horizontal="center"/>
    </xf>
    <xf numFmtId="0" fontId="33" fillId="0" borderId="30" xfId="0" applyFont="1" applyBorder="1"/>
    <xf numFmtId="0" fontId="33" fillId="0" borderId="23" xfId="0" applyFont="1" applyBorder="1"/>
    <xf numFmtId="0" fontId="33" fillId="0" borderId="1" xfId="0" applyFont="1" applyBorder="1"/>
    <xf numFmtId="0" fontId="45" fillId="0" borderId="1" xfId="0" applyFont="1" applyBorder="1"/>
    <xf numFmtId="0" fontId="43" fillId="0" borderId="27" xfId="0" applyFont="1" applyBorder="1"/>
    <xf numFmtId="0" fontId="33" fillId="0" borderId="30" xfId="0" applyFont="1" applyBorder="1" applyAlignment="1">
      <alignment horizontal="center"/>
    </xf>
    <xf numFmtId="0" fontId="33" fillId="0" borderId="23" xfId="0" quotePrefix="1" applyFont="1" applyBorder="1" applyAlignment="1">
      <alignment horizontal="left"/>
    </xf>
    <xf numFmtId="0" fontId="33" fillId="0" borderId="1" xfId="0" applyFont="1" applyBorder="1" applyAlignment="1">
      <alignment horizontal="center"/>
    </xf>
    <xf numFmtId="0" fontId="33" fillId="0" borderId="28" xfId="0" applyFont="1" applyBorder="1" applyAlignment="1">
      <alignment horizontal="center"/>
    </xf>
    <xf numFmtId="0" fontId="43" fillId="0" borderId="31" xfId="0" applyFont="1" applyBorder="1"/>
    <xf numFmtId="0" fontId="33" fillId="0" borderId="36" xfId="0" applyFont="1" applyBorder="1" applyAlignment="1">
      <alignment horizontal="center"/>
    </xf>
    <xf numFmtId="0" fontId="47" fillId="0" borderId="37" xfId="79" applyFont="1" applyBorder="1" applyAlignment="1" applyProtection="1">
      <alignment horizontal="center"/>
    </xf>
    <xf numFmtId="0" fontId="33" fillId="0" borderId="0" xfId="0" applyFont="1"/>
    <xf numFmtId="0" fontId="0" fillId="34" borderId="0" xfId="0" applyFill="1"/>
    <xf numFmtId="0" fontId="2" fillId="34" borderId="0" xfId="0" applyFont="1" applyFill="1"/>
    <xf numFmtId="0" fontId="47" fillId="34" borderId="0" xfId="79" applyFont="1" applyFill="1" applyAlignment="1" applyProtection="1"/>
    <xf numFmtId="0" fontId="48" fillId="34" borderId="0" xfId="79" applyFont="1" applyFill="1" applyAlignment="1" applyProtection="1"/>
    <xf numFmtId="0" fontId="33" fillId="34" borderId="0" xfId="79" applyFont="1" applyFill="1" applyAlignment="1" applyProtection="1"/>
    <xf numFmtId="1" fontId="0" fillId="0" borderId="31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35" xfId="0" applyNumberFormat="1" applyBorder="1" applyAlignment="1">
      <alignment horizontal="center"/>
    </xf>
    <xf numFmtId="1" fontId="0" fillId="0" borderId="27" xfId="0" applyNumberFormat="1" applyBorder="1" applyAlignment="1">
      <alignment horizontal="center"/>
    </xf>
    <xf numFmtId="1" fontId="0" fillId="0" borderId="28" xfId="0" applyNumberFormat="1" applyBorder="1" applyAlignment="1">
      <alignment horizontal="center"/>
    </xf>
    <xf numFmtId="1" fontId="0" fillId="0" borderId="29" xfId="0" applyNumberFormat="1" applyBorder="1" applyAlignment="1">
      <alignment horizontal="center"/>
    </xf>
    <xf numFmtId="1" fontId="0" fillId="0" borderId="13" xfId="0" applyNumberFormat="1" applyBorder="1" applyAlignment="1">
      <alignment horizontal="center"/>
    </xf>
    <xf numFmtId="1" fontId="0" fillId="0" borderId="14" xfId="0" applyNumberFormat="1" applyBorder="1" applyAlignment="1">
      <alignment horizontal="center"/>
    </xf>
    <xf numFmtId="1" fontId="0" fillId="0" borderId="15" xfId="0" applyNumberFormat="1" applyBorder="1" applyAlignment="1">
      <alignment horizontal="center"/>
    </xf>
    <xf numFmtId="0" fontId="30" fillId="0" borderId="0" xfId="0" applyFont="1" applyAlignment="1" applyProtection="1">
      <alignment wrapText="1"/>
      <protection locked="0"/>
    </xf>
    <xf numFmtId="0" fontId="2" fillId="0" borderId="0" xfId="0" applyFont="1" applyAlignment="1">
      <alignment horizontal="center" vertical="top"/>
    </xf>
    <xf numFmtId="0" fontId="2" fillId="0" borderId="0" xfId="0" applyFont="1" applyAlignment="1" applyProtection="1">
      <alignment horizontal="center" vertical="top" wrapText="1"/>
      <protection locked="0"/>
    </xf>
    <xf numFmtId="0" fontId="20" fillId="37" borderId="0" xfId="61" applyNumberFormat="1" applyBorder="1"/>
    <xf numFmtId="0" fontId="51" fillId="11" borderId="0" xfId="22" applyFont="1"/>
    <xf numFmtId="169" fontId="0" fillId="0" borderId="0" xfId="78" applyNumberFormat="1" applyFont="1"/>
    <xf numFmtId="9" fontId="0" fillId="0" borderId="0" xfId="91" applyFont="1"/>
    <xf numFmtId="0" fontId="2" fillId="43" borderId="0" xfId="0" applyFont="1" applyFill="1"/>
    <xf numFmtId="0" fontId="2" fillId="43" borderId="28" xfId="0" applyFont="1" applyFill="1" applyBorder="1"/>
    <xf numFmtId="0" fontId="4" fillId="0" borderId="0" xfId="22" applyFill="1"/>
    <xf numFmtId="169" fontId="2" fillId="43" borderId="28" xfId="78" applyNumberFormat="1" applyFont="1" applyFill="1" applyBorder="1"/>
    <xf numFmtId="169" fontId="2" fillId="43" borderId="28" xfId="0" applyNumberFormat="1" applyFont="1" applyFill="1" applyBorder="1"/>
    <xf numFmtId="0" fontId="52" fillId="4" borderId="0" xfId="11" applyFont="1"/>
    <xf numFmtId="169" fontId="2" fillId="0" borderId="0" xfId="0" applyNumberFormat="1" applyFont="1"/>
    <xf numFmtId="0" fontId="17" fillId="0" borderId="0" xfId="19" applyAlignment="1">
      <alignment wrapText="1"/>
    </xf>
    <xf numFmtId="0" fontId="17" fillId="0" borderId="0" xfId="19"/>
    <xf numFmtId="0" fontId="20" fillId="0" borderId="0" xfId="61" applyNumberFormat="1" applyFill="1" applyBorder="1" applyAlignment="1">
      <alignment horizontal="center"/>
    </xf>
    <xf numFmtId="49" fontId="31" fillId="0" borderId="0" xfId="0" applyNumberFormat="1" applyFont="1" applyAlignment="1" applyProtection="1">
      <alignment horizontal="center"/>
      <protection locked="0"/>
    </xf>
    <xf numFmtId="0" fontId="53" fillId="42" borderId="1" xfId="0" applyFont="1" applyFill="1" applyBorder="1" applyAlignment="1">
      <alignment horizontal="center" vertical="center"/>
    </xf>
    <xf numFmtId="0" fontId="53" fillId="44" borderId="1" xfId="0" applyFont="1" applyFill="1" applyBorder="1" applyAlignment="1">
      <alignment horizontal="center" vertical="center"/>
    </xf>
    <xf numFmtId="0" fontId="53" fillId="46" borderId="1" xfId="0" applyFont="1" applyFill="1" applyBorder="1" applyAlignment="1">
      <alignment horizontal="center" vertical="center"/>
    </xf>
    <xf numFmtId="0" fontId="53" fillId="47" borderId="1" xfId="0" applyFont="1" applyFill="1" applyBorder="1" applyAlignment="1">
      <alignment horizontal="center" vertical="center"/>
    </xf>
    <xf numFmtId="0" fontId="53" fillId="48" borderId="1" xfId="0" applyFont="1" applyFill="1" applyBorder="1" applyAlignment="1">
      <alignment horizontal="center" vertical="center"/>
    </xf>
    <xf numFmtId="0" fontId="53" fillId="49" borderId="1" xfId="0" applyFont="1" applyFill="1" applyBorder="1" applyAlignment="1">
      <alignment horizontal="center" vertical="center"/>
    </xf>
    <xf numFmtId="0" fontId="53" fillId="50" borderId="1" xfId="0" applyFont="1" applyFill="1" applyBorder="1" applyAlignment="1">
      <alignment horizontal="center" vertical="center"/>
    </xf>
    <xf numFmtId="0" fontId="33" fillId="0" borderId="16" xfId="0" quotePrefix="1" applyFont="1" applyBorder="1" applyAlignment="1">
      <alignment horizontal="left"/>
    </xf>
    <xf numFmtId="169" fontId="44" fillId="41" borderId="42" xfId="78" applyNumberFormat="1" applyFont="1" applyFill="1" applyBorder="1" applyProtection="1"/>
    <xf numFmtId="169" fontId="44" fillId="41" borderId="43" xfId="78" applyNumberFormat="1" applyFont="1" applyFill="1" applyBorder="1" applyProtection="1"/>
    <xf numFmtId="169" fontId="44" fillId="41" borderId="44" xfId="78" applyNumberFormat="1" applyFont="1" applyFill="1" applyBorder="1" applyProtection="1"/>
    <xf numFmtId="0" fontId="44" fillId="0" borderId="30" xfId="0" applyFont="1" applyBorder="1" applyAlignment="1">
      <alignment vertical="center"/>
    </xf>
    <xf numFmtId="0" fontId="17" fillId="7" borderId="6" xfId="19" applyFill="1" applyBorder="1"/>
    <xf numFmtId="9" fontId="17" fillId="0" borderId="0" xfId="19" applyNumberFormat="1"/>
    <xf numFmtId="1" fontId="17" fillId="0" borderId="0" xfId="19" applyNumberFormat="1"/>
    <xf numFmtId="49" fontId="17" fillId="0" borderId="0" xfId="19" applyNumberFormat="1"/>
    <xf numFmtId="14" fontId="0" fillId="0" borderId="0" xfId="0" applyNumberFormat="1"/>
    <xf numFmtId="0" fontId="2" fillId="51" borderId="0" xfId="0" applyFont="1" applyFill="1"/>
    <xf numFmtId="0" fontId="0" fillId="51" borderId="0" xfId="0" applyFill="1"/>
    <xf numFmtId="9" fontId="20" fillId="0" borderId="0" xfId="91" applyFont="1" applyFill="1" applyBorder="1" applyAlignment="1">
      <alignment horizontal="center"/>
    </xf>
    <xf numFmtId="43" fontId="0" fillId="0" borderId="0" xfId="78" applyFont="1"/>
    <xf numFmtId="0" fontId="31" fillId="37" borderId="0" xfId="61" applyNumberFormat="1" applyFont="1" applyBorder="1"/>
    <xf numFmtId="0" fontId="0" fillId="0" borderId="0" xfId="0" applyAlignment="1" applyProtection="1">
      <alignment vertical="center"/>
      <protection locked="0"/>
    </xf>
    <xf numFmtId="0" fontId="55" fillId="0" borderId="0" xfId="0" applyFont="1" applyAlignment="1" applyProtection="1">
      <alignment vertical="center"/>
      <protection locked="0"/>
    </xf>
    <xf numFmtId="0" fontId="56" fillId="52" borderId="0" xfId="92" applyBorder="1">
      <alignment vertical="center"/>
    </xf>
    <xf numFmtId="0" fontId="46" fillId="53" borderId="0" xfId="93" applyBorder="1" applyAlignment="1">
      <alignment vertical="center"/>
    </xf>
    <xf numFmtId="0" fontId="46" fillId="54" borderId="0" xfId="94" applyBorder="1">
      <alignment vertical="center"/>
    </xf>
    <xf numFmtId="169" fontId="12" fillId="7" borderId="6" xfId="13" applyNumberFormat="1" applyAlignment="1">
      <alignment vertical="center"/>
    </xf>
    <xf numFmtId="169" fontId="20" fillId="37" borderId="0" xfId="78" applyNumberFormat="1" applyFont="1" applyFill="1" applyBorder="1"/>
    <xf numFmtId="169" fontId="2" fillId="43" borderId="0" xfId="78" applyNumberFormat="1" applyFont="1" applyFill="1"/>
    <xf numFmtId="169" fontId="0" fillId="0" borderId="0" xfId="0" applyNumberFormat="1"/>
    <xf numFmtId="2" fontId="20" fillId="0" borderId="0" xfId="91" applyNumberFormat="1" applyFont="1" applyFill="1" applyBorder="1" applyAlignment="1">
      <alignment horizontal="center"/>
    </xf>
    <xf numFmtId="0" fontId="0" fillId="0" borderId="0" xfId="0" applyAlignment="1">
      <alignment wrapText="1"/>
    </xf>
    <xf numFmtId="0" fontId="57" fillId="0" borderId="0" xfId="0" applyFont="1" applyAlignment="1">
      <alignment wrapText="1"/>
    </xf>
    <xf numFmtId="0" fontId="59" fillId="55" borderId="0" xfId="0" applyFont="1" applyFill="1"/>
    <xf numFmtId="0" fontId="59" fillId="56" borderId="0" xfId="0" applyFont="1" applyFill="1"/>
    <xf numFmtId="1" fontId="60" fillId="57" borderId="6" xfId="0" applyNumberFormat="1" applyFont="1" applyFill="1" applyBorder="1"/>
    <xf numFmtId="1" fontId="60" fillId="57" borderId="47" xfId="0" applyNumberFormat="1" applyFont="1" applyFill="1" applyBorder="1"/>
    <xf numFmtId="0" fontId="2" fillId="58" borderId="1" xfId="0" applyFont="1" applyFill="1" applyBorder="1"/>
    <xf numFmtId="0" fontId="0" fillId="0" borderId="0" xfId="0" applyAlignment="1" applyProtection="1">
      <alignment horizontal="left" wrapText="1" indent="1"/>
      <protection locked="0"/>
    </xf>
    <xf numFmtId="0" fontId="0" fillId="59" borderId="0" xfId="0" applyFill="1"/>
    <xf numFmtId="2" fontId="0" fillId="59" borderId="0" xfId="0" applyNumberFormat="1" applyFill="1"/>
    <xf numFmtId="0" fontId="31" fillId="59" borderId="0" xfId="0" applyFont="1" applyFill="1"/>
    <xf numFmtId="170" fontId="31" fillId="59" borderId="0" xfId="0" applyNumberFormat="1" applyFont="1" applyFill="1"/>
    <xf numFmtId="0" fontId="0" fillId="59" borderId="0" xfId="0" applyFill="1" applyAlignment="1">
      <alignment horizontal="left"/>
    </xf>
    <xf numFmtId="0" fontId="31" fillId="59" borderId="0" xfId="0" applyFont="1" applyFill="1" applyAlignment="1">
      <alignment wrapText="1"/>
    </xf>
    <xf numFmtId="0" fontId="0" fillId="59" borderId="0" xfId="0" applyFill="1" applyAlignment="1">
      <alignment horizontal="right"/>
    </xf>
    <xf numFmtId="43" fontId="31" fillId="59" borderId="0" xfId="78" applyFont="1" applyFill="1" applyBorder="1"/>
    <xf numFmtId="14" fontId="31" fillId="59" borderId="0" xfId="0" applyNumberFormat="1" applyFont="1" applyFill="1"/>
    <xf numFmtId="0" fontId="31" fillId="59" borderId="0" xfId="0" applyFont="1" applyFill="1" applyAlignment="1">
      <alignment horizontal="left" wrapText="1"/>
    </xf>
    <xf numFmtId="169" fontId="31" fillId="59" borderId="0" xfId="0" applyNumberFormat="1" applyFont="1" applyFill="1" applyAlignment="1">
      <alignment horizontal="left"/>
    </xf>
    <xf numFmtId="169" fontId="31" fillId="59" borderId="0" xfId="78" applyNumberFormat="1" applyFont="1" applyFill="1" applyBorder="1" applyAlignment="1"/>
    <xf numFmtId="0" fontId="31" fillId="59" borderId="0" xfId="0" applyFont="1" applyFill="1" applyAlignment="1">
      <alignment horizontal="left"/>
    </xf>
    <xf numFmtId="0" fontId="31" fillId="59" borderId="0" xfId="78" applyNumberFormat="1" applyFont="1" applyFill="1" applyBorder="1" applyAlignment="1"/>
    <xf numFmtId="169" fontId="31" fillId="59" borderId="0" xfId="0" applyNumberFormat="1" applyFont="1" applyFill="1"/>
    <xf numFmtId="43" fontId="31" fillId="59" borderId="0" xfId="78" applyFont="1" applyFill="1" applyBorder="1" applyAlignment="1"/>
    <xf numFmtId="2" fontId="31" fillId="59" borderId="0" xfId="0" applyNumberFormat="1" applyFont="1" applyFill="1"/>
    <xf numFmtId="0" fontId="31" fillId="59" borderId="46" xfId="0" applyFont="1" applyFill="1" applyBorder="1"/>
    <xf numFmtId="0" fontId="0" fillId="59" borderId="46" xfId="0" applyFill="1" applyBorder="1"/>
    <xf numFmtId="10" fontId="31" fillId="37" borderId="0" xfId="61" applyNumberFormat="1" applyFont="1" applyBorder="1"/>
    <xf numFmtId="43" fontId="0" fillId="0" borderId="0" xfId="0" applyNumberFormat="1"/>
    <xf numFmtId="2" fontId="0" fillId="0" borderId="0" xfId="0" applyNumberFormat="1"/>
    <xf numFmtId="171" fontId="17" fillId="0" borderId="0" xfId="19" applyNumberFormat="1"/>
    <xf numFmtId="172" fontId="31" fillId="0" borderId="0" xfId="0" applyNumberFormat="1" applyFont="1" applyAlignment="1" applyProtection="1">
      <alignment horizontal="center"/>
      <protection locked="0"/>
    </xf>
    <xf numFmtId="0" fontId="53" fillId="44" borderId="1" xfId="0" applyFont="1" applyFill="1" applyBorder="1" applyAlignment="1">
      <alignment horizontal="center" vertical="center" wrapText="1"/>
    </xf>
    <xf numFmtId="0" fontId="53" fillId="45" borderId="1" xfId="0" applyFont="1" applyFill="1" applyBorder="1" applyAlignment="1">
      <alignment horizontal="center" vertical="center" wrapText="1"/>
    </xf>
    <xf numFmtId="0" fontId="0" fillId="0" borderId="0" xfId="0" applyAlignment="1" applyProtection="1">
      <alignment horizontal="left" wrapText="1" indent="1"/>
      <protection locked="0"/>
    </xf>
    <xf numFmtId="0" fontId="0" fillId="0" borderId="0" xfId="0" applyAlignment="1" applyProtection="1">
      <alignment vertical="top" wrapText="1"/>
      <protection locked="0"/>
    </xf>
    <xf numFmtId="0" fontId="54" fillId="2" borderId="0" xfId="19" applyFont="1" applyFill="1" applyAlignment="1">
      <alignment horizontal="left" vertical="top" wrapText="1"/>
    </xf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41" xfId="0" applyFont="1" applyBorder="1" applyAlignment="1">
      <alignment horizontal="center" wrapText="1"/>
    </xf>
    <xf numFmtId="0" fontId="2" fillId="0" borderId="36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50" fillId="0" borderId="13" xfId="0" applyFont="1" applyBorder="1" applyAlignment="1">
      <alignment horizontal="left" indent="1"/>
    </xf>
    <xf numFmtId="0" fontId="50" fillId="0" borderId="14" xfId="0" applyFont="1" applyBorder="1" applyAlignment="1">
      <alignment horizontal="left" indent="1"/>
    </xf>
    <xf numFmtId="0" fontId="50" fillId="0" borderId="15" xfId="0" applyFont="1" applyBorder="1" applyAlignment="1">
      <alignment horizontal="left" indent="1"/>
    </xf>
  </cellXfs>
  <cellStyles count="95">
    <cellStyle name="20% - Accent1" xfId="22" builtinId="30" customBuiltin="1"/>
    <cellStyle name="20% - Accent2" xfId="25" builtinId="34" customBuiltin="1"/>
    <cellStyle name="20% - Accent3" xfId="28" builtinId="38" customBuiltin="1"/>
    <cellStyle name="20% - Accent4" xfId="31" builtinId="42" customBuiltin="1"/>
    <cellStyle name="20% - Accent5" xfId="34" builtinId="46" customBuiltin="1"/>
    <cellStyle name="20% - Accent6" xfId="37" builtinId="50" customBuiltin="1"/>
    <cellStyle name="40% - Accent1" xfId="23" builtinId="31" customBuiltin="1"/>
    <cellStyle name="40% - Accent2" xfId="26" builtinId="35" customBuiltin="1"/>
    <cellStyle name="40% - Accent3" xfId="29" builtinId="39" customBuiltin="1"/>
    <cellStyle name="40% - Accent4" xfId="32" builtinId="43" customBuiltin="1"/>
    <cellStyle name="40% - Accent5" xfId="35" builtinId="47" customBuiltin="1"/>
    <cellStyle name="40% - Accent6" xfId="38" builtinId="51" customBuiltin="1"/>
    <cellStyle name="60% - Accent1" xfId="82" builtinId="32" customBuiltin="1"/>
    <cellStyle name="60% - Accent1 2" xfId="40" xr:uid="{00000000-0005-0000-0000-00000C000000}"/>
    <cellStyle name="60% - Accent2" xfId="83" builtinId="36" customBuiltin="1"/>
    <cellStyle name="60% - Accent2 2" xfId="41" xr:uid="{00000000-0005-0000-0000-00000D000000}"/>
    <cellStyle name="60% - Accent3" xfId="84" builtinId="40" customBuiltin="1"/>
    <cellStyle name="60% - Accent3 2" xfId="42" xr:uid="{00000000-0005-0000-0000-00000E000000}"/>
    <cellStyle name="60% - Accent4" xfId="85" builtinId="44" customBuiltin="1"/>
    <cellStyle name="60% - Accent4 2" xfId="43" xr:uid="{00000000-0005-0000-0000-00000F000000}"/>
    <cellStyle name="60% - Accent5" xfId="86" builtinId="48" customBuiltin="1"/>
    <cellStyle name="60% - Accent5 2" xfId="44" xr:uid="{00000000-0005-0000-0000-000010000000}"/>
    <cellStyle name="60% - Accent6" xfId="87" builtinId="52" customBuiltin="1"/>
    <cellStyle name="60% - Accent6 2" xfId="45" xr:uid="{00000000-0005-0000-0000-000011000000}"/>
    <cellStyle name="Accent1" xfId="21" builtinId="29" customBuiltin="1"/>
    <cellStyle name="Accent2" xfId="24" builtinId="33" customBuiltin="1"/>
    <cellStyle name="Accent3" xfId="27" builtinId="37" customBuiltin="1"/>
    <cellStyle name="Accent4" xfId="30" builtinId="41" customBuiltin="1"/>
    <cellStyle name="Accent5" xfId="33" builtinId="45" customBuiltin="1"/>
    <cellStyle name="Accent6" xfId="36" builtinId="49" customBuiltin="1"/>
    <cellStyle name="Actual Date" xfId="50" xr:uid="{00000000-0005-0000-0000-000018000000}"/>
    <cellStyle name="Bad" xfId="11" builtinId="27" customBuiltin="1"/>
    <cellStyle name="Calculation" xfId="14" builtinId="22" customBuiltin="1"/>
    <cellStyle name="Check Cell" xfId="16" builtinId="23" customBuiltin="1"/>
    <cellStyle name="Comma" xfId="78" builtinId="3"/>
    <cellStyle name="Comma 2" xfId="49" xr:uid="{00000000-0005-0000-0000-00001D000000}"/>
    <cellStyle name="Comma 2 2" xfId="90" xr:uid="{6A6E6BEB-AA48-41A7-87B4-5CB27DC86DDF}"/>
    <cellStyle name="Comma 2 3" xfId="88" xr:uid="{A418A977-03A1-44E0-AAFE-57569743D14C}"/>
    <cellStyle name="Comma 3" xfId="80" xr:uid="{DDFCC8CE-5D0A-42D9-BD8C-A4F7EFA8D8FF}"/>
    <cellStyle name="Comma 7" xfId="70" xr:uid="{00000000-0005-0000-0000-00001E000000}"/>
    <cellStyle name="Comma0" xfId="51" xr:uid="{00000000-0005-0000-0000-00001F000000}"/>
    <cellStyle name="Currency 2" xfId="52" xr:uid="{00000000-0005-0000-0000-000020000000}"/>
    <cellStyle name="Currency0" xfId="53" xr:uid="{00000000-0005-0000-0000-000021000000}"/>
    <cellStyle name="Date" xfId="54" xr:uid="{00000000-0005-0000-0000-000022000000}"/>
    <cellStyle name="Explanatory Text" xfId="19" builtinId="53" customBuiltin="1"/>
    <cellStyle name="Fixed" xfId="55" xr:uid="{00000000-0005-0000-0000-000024000000}"/>
    <cellStyle name="Good" xfId="10" builtinId="26" customBuiltin="1"/>
    <cellStyle name="Grey" xfId="56" xr:uid="{00000000-0005-0000-0000-000026000000}"/>
    <cellStyle name="HEADER" xfId="57" xr:uid="{00000000-0005-0000-0000-000027000000}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Heading1" xfId="58" xr:uid="{00000000-0005-0000-0000-00002C000000}"/>
    <cellStyle name="Heading2" xfId="59" xr:uid="{00000000-0005-0000-0000-00002D000000}"/>
    <cellStyle name="HIGHLIGHT" xfId="60" xr:uid="{00000000-0005-0000-0000-00002E000000}"/>
    <cellStyle name="Hyperlink 2" xfId="48" xr:uid="{00000000-0005-0000-0000-00002F000000}"/>
    <cellStyle name="Input" xfId="12" builtinId="20" customBuiltin="1"/>
    <cellStyle name="Input [yellow]" xfId="61" xr:uid="{00000000-0005-0000-0000-000031000000}"/>
    <cellStyle name="Linked Cell" xfId="15" builtinId="24" customBuiltin="1"/>
    <cellStyle name="Neutral" xfId="81" builtinId="28" customBuiltin="1"/>
    <cellStyle name="Neutral 2" xfId="39" xr:uid="{00000000-0005-0000-0000-000033000000}"/>
    <cellStyle name="no dec" xfId="62" xr:uid="{00000000-0005-0000-0000-000034000000}"/>
    <cellStyle name="Normal" xfId="0" builtinId="0"/>
    <cellStyle name="Normal - Style1" xfId="63" xr:uid="{00000000-0005-0000-0000-000036000000}"/>
    <cellStyle name="Normal 10" xfId="71" xr:uid="{00000000-0005-0000-0000-000037000000}"/>
    <cellStyle name="Normal 11" xfId="72" xr:uid="{00000000-0005-0000-0000-000038000000}"/>
    <cellStyle name="Normal 16" xfId="69" xr:uid="{00000000-0005-0000-0000-000039000000}"/>
    <cellStyle name="Normal 2" xfId="3" xr:uid="{00000000-0005-0000-0000-00003A000000}"/>
    <cellStyle name="Normal 2 2" xfId="47" xr:uid="{00000000-0005-0000-0000-00003B000000}"/>
    <cellStyle name="Normal 2 3" xfId="73" xr:uid="{00000000-0005-0000-0000-00003C000000}"/>
    <cellStyle name="Normal 2 3 2" xfId="75" xr:uid="{00000000-0005-0000-0000-00003D000000}"/>
    <cellStyle name="Normal 2 4" xfId="89" xr:uid="{DA89B73B-F97D-4C51-A447-42FFE9ED626E}"/>
    <cellStyle name="Normal 3" xfId="4" xr:uid="{00000000-0005-0000-0000-00003E000000}"/>
    <cellStyle name="Normal 3 2" xfId="64" xr:uid="{00000000-0005-0000-0000-00003F000000}"/>
    <cellStyle name="Normal 4" xfId="74" xr:uid="{00000000-0005-0000-0000-000040000000}"/>
    <cellStyle name="Normal 4 4" xfId="2" xr:uid="{00000000-0005-0000-0000-000041000000}"/>
    <cellStyle name="Normal 5" xfId="1" xr:uid="{00000000-0005-0000-0000-000042000000}"/>
    <cellStyle name="Normal 5 2" xfId="46" xr:uid="{00000000-0005-0000-0000-000043000000}"/>
    <cellStyle name="Normal 6" xfId="76" xr:uid="{00000000-0005-0000-0000-000044000000}"/>
    <cellStyle name="Normal 7" xfId="79" xr:uid="{6392ECF2-85DB-451E-ABC3-26D85104A1A9}"/>
    <cellStyle name="Note" xfId="18" builtinId="10" customBuiltin="1"/>
    <cellStyle name="Output" xfId="13" builtinId="21" customBuiltin="1"/>
    <cellStyle name="Percent" xfId="91" builtinId="5"/>
    <cellStyle name="Percent [2]" xfId="65" xr:uid="{00000000-0005-0000-0000-000047000000}"/>
    <cellStyle name="Percent 2" xfId="77" xr:uid="{00000000-0005-0000-0000-000048000000}"/>
    <cellStyle name="Table Header" xfId="92" xr:uid="{59CF836A-2ACE-4B41-862E-258EA5E50C0D}"/>
    <cellStyle name="Table Index" xfId="94" xr:uid="{62E4C59C-2103-498B-9888-DC70A3129E4D}"/>
    <cellStyle name="Table Sub-Header" xfId="93" xr:uid="{1E9D51D3-6766-46C4-8591-7DC04A550DA0}"/>
    <cellStyle name="Title" xfId="5" builtinId="15" customBuiltin="1"/>
    <cellStyle name="Total" xfId="20" builtinId="25" customBuiltin="1"/>
    <cellStyle name="Unprot" xfId="66" xr:uid="{00000000-0005-0000-0000-00004B000000}"/>
    <cellStyle name="Unprot$" xfId="67" xr:uid="{00000000-0005-0000-0000-00004C000000}"/>
    <cellStyle name="Unprotect" xfId="68" xr:uid="{00000000-0005-0000-0000-00004D000000}"/>
    <cellStyle name="Warning Text" xfId="17" builtinId="11" customBuiltin="1"/>
  </cellStyles>
  <dxfs count="9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3BCA1C65-7895-4A49-8040-20B523A4825B}">
      <tableStyleElement type="wholeTable" dxfId="8"/>
      <tableStyleElement type="headerRow" dxfId="7"/>
    </tableStyle>
  </tableStyles>
  <colors>
    <mruColors>
      <color rgb="FF0096D2"/>
      <color rgb="FF00A4E6"/>
      <color rgb="FF0FBDFF"/>
      <color rgb="FF6DD5FF"/>
      <color rgb="FF8FDFFF"/>
      <color rgb="FFAFE8FF"/>
      <color rgb="FF60FFFF"/>
      <color rgb="FFFFDD71"/>
      <color rgb="FFB07BD7"/>
      <color rgb="FF9A58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eetMetadata" Target="metadata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600" b="1"/>
              <a:t>LSE Capacity by Resource Type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7655860179288642E-2"/>
          <c:y val="9.5839793281653748E-2"/>
          <c:w val="0.69035968060103614"/>
          <c:h val="0.81338639324760664"/>
        </c:manualLayout>
      </c:layout>
      <c:barChart>
        <c:barDir val="col"/>
        <c:grouping val="stacked"/>
        <c:varyColors val="0"/>
        <c:ser>
          <c:idx val="23"/>
          <c:order val="0"/>
          <c:tx>
            <c:strRef>
              <c:f>Reliability!$C$237</c:f>
              <c:strCache>
                <c:ptCount val="1"/>
                <c:pt idx="0">
                  <c:v>unspecified_import</c:v>
                </c:pt>
              </c:strCache>
            </c:strRef>
          </c:tx>
          <c:spPr>
            <a:solidFill>
              <a:srgbClr val="FFC9BB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numRef>
              <c:f>Reliability!$E$206:$P$206</c:f>
              <c:numCache>
                <c:formatCode>General</c:formatCode>
                <c:ptCount val="12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</c:numCache>
            </c:numRef>
          </c:cat>
          <c:val>
            <c:numRef>
              <c:f>Reliability!$E$237:$P$237</c:f>
              <c:numCache>
                <c:formatCode>_(* #,##0_);_(* \(#,##0\);_(* "-"??_);_(@_)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A467-4A59-8570-264FE068DB78}"/>
            </c:ext>
          </c:extLst>
        </c:ser>
        <c:ser>
          <c:idx val="20"/>
          <c:order val="1"/>
          <c:tx>
            <c:strRef>
              <c:f>Reliability!$C$236</c:f>
              <c:strCache>
                <c:ptCount val="1"/>
                <c:pt idx="0">
                  <c:v>steam</c:v>
                </c:pt>
              </c:strCache>
            </c:strRef>
          </c:tx>
          <c:spPr>
            <a:solidFill>
              <a:schemeClr val="tx1">
                <a:lumMod val="95000"/>
                <a:lumOff val="5000"/>
              </a:schemeClr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numRef>
              <c:f>Reliability!$E$206:$P$206</c:f>
              <c:numCache>
                <c:formatCode>General</c:formatCode>
                <c:ptCount val="12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</c:numCache>
            </c:numRef>
          </c:cat>
          <c:val>
            <c:numRef>
              <c:f>Reliability!$E$236:$P$236</c:f>
              <c:numCache>
                <c:formatCode>_(* #,##0_);_(* \(#,##0\);_(* "-"??_);_(@_)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467-4A59-8570-264FE068DB78}"/>
            </c:ext>
          </c:extLst>
        </c:ser>
        <c:ser>
          <c:idx val="19"/>
          <c:order val="2"/>
          <c:tx>
            <c:strRef>
              <c:f>Reliability!$C$235</c:f>
              <c:strCache>
                <c:ptCount val="1"/>
                <c:pt idx="0">
                  <c:v>coal</c:v>
                </c:pt>
              </c:strCache>
            </c:strRef>
          </c:tx>
          <c:spPr>
            <a:solidFill>
              <a:schemeClr val="tx1">
                <a:lumMod val="75000"/>
                <a:lumOff val="25000"/>
              </a:schemeClr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numRef>
              <c:f>Reliability!$E$206:$P$206</c:f>
              <c:numCache>
                <c:formatCode>General</c:formatCode>
                <c:ptCount val="12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</c:numCache>
            </c:numRef>
          </c:cat>
          <c:val>
            <c:numRef>
              <c:f>Reliability!$E$235:$P$235</c:f>
              <c:numCache>
                <c:formatCode>_(* #,##0_);_(* \(#,##0\);_(* "-"??_);_(@_)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467-4A59-8570-264FE068DB78}"/>
            </c:ext>
          </c:extLst>
        </c:ser>
        <c:ser>
          <c:idx val="18"/>
          <c:order val="3"/>
          <c:tx>
            <c:strRef>
              <c:f>Reliability!$C$234</c:f>
              <c:strCache>
                <c:ptCount val="1"/>
                <c:pt idx="0">
                  <c:v>ice</c:v>
                </c:pt>
              </c:strCache>
            </c:strRef>
          </c:tx>
          <c:spPr>
            <a:solidFill>
              <a:schemeClr val="tx1">
                <a:lumMod val="50000"/>
                <a:lumOff val="50000"/>
              </a:schemeClr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numRef>
              <c:f>Reliability!$E$206:$P$206</c:f>
              <c:numCache>
                <c:formatCode>General</c:formatCode>
                <c:ptCount val="12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</c:numCache>
            </c:numRef>
          </c:cat>
          <c:val>
            <c:numRef>
              <c:f>Reliability!$E$234:$P$234</c:f>
              <c:numCache>
                <c:formatCode>_(* #,##0_);_(* \(#,##0\);_(* "-"??_);_(@_)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67-4A59-8570-264FE068DB78}"/>
            </c:ext>
          </c:extLst>
        </c:ser>
        <c:ser>
          <c:idx val="17"/>
          <c:order val="4"/>
          <c:tx>
            <c:strRef>
              <c:f>Reliability!$C$233</c:f>
              <c:strCache>
                <c:ptCount val="1"/>
                <c:pt idx="0">
                  <c:v>cogen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numRef>
              <c:f>Reliability!$E$206:$P$206</c:f>
              <c:numCache>
                <c:formatCode>General</c:formatCode>
                <c:ptCount val="12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</c:numCache>
            </c:numRef>
          </c:cat>
          <c:val>
            <c:numRef>
              <c:f>Reliability!$E$233:$P$233</c:f>
              <c:numCache>
                <c:formatCode>_(* #,##0_);_(* \(#,##0\);_(* "-"??_);_(@_)</c:formatCode>
                <c:ptCount val="12"/>
                <c:pt idx="0">
                  <c:v>0.99057348472730811</c:v>
                </c:pt>
                <c:pt idx="1">
                  <c:v>0.5607037640559025</c:v>
                </c:pt>
                <c:pt idx="2">
                  <c:v>0.17541243154193631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467-4A59-8570-264FE068DB78}"/>
            </c:ext>
          </c:extLst>
        </c:ser>
        <c:ser>
          <c:idx val="16"/>
          <c:order val="5"/>
          <c:tx>
            <c:strRef>
              <c:f>Reliability!$C$232</c:f>
              <c:strCache>
                <c:ptCount val="1"/>
                <c:pt idx="0">
                  <c:v>gas_ct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numRef>
              <c:f>Reliability!$E$206:$P$206</c:f>
              <c:numCache>
                <c:formatCode>General</c:formatCode>
                <c:ptCount val="12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</c:numCache>
            </c:numRef>
          </c:cat>
          <c:val>
            <c:numRef>
              <c:f>Reliability!$E$232:$P$232</c:f>
              <c:numCache>
                <c:formatCode>_(* #,##0_);_(* \(#,##0\);_(* "-"??_);_(@_)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467-4A59-8570-264FE068DB78}"/>
            </c:ext>
          </c:extLst>
        </c:ser>
        <c:ser>
          <c:idx val="15"/>
          <c:order val="6"/>
          <c:tx>
            <c:strRef>
              <c:f>Reliability!$C$231</c:f>
              <c:strCache>
                <c:ptCount val="1"/>
                <c:pt idx="0">
                  <c:v>gas_cc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numRef>
              <c:f>Reliability!$E$206:$P$206</c:f>
              <c:numCache>
                <c:formatCode>General</c:formatCode>
                <c:ptCount val="12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</c:numCache>
            </c:numRef>
          </c:cat>
          <c:val>
            <c:numRef>
              <c:f>Reliability!$E$231:$P$231</c:f>
              <c:numCache>
                <c:formatCode>_(* #,##0_);_(* \(#,##0\);_(* "-"??_);_(@_)</c:formatCode>
                <c:ptCount val="12"/>
                <c:pt idx="0">
                  <c:v>44.722117917660675</c:v>
                </c:pt>
                <c:pt idx="1">
                  <c:v>46.367802090603107</c:v>
                </c:pt>
                <c:pt idx="2">
                  <c:v>42.134087526447523</c:v>
                </c:pt>
                <c:pt idx="3">
                  <c:v>49.877607328154497</c:v>
                </c:pt>
                <c:pt idx="4">
                  <c:v>60.742040185187065</c:v>
                </c:pt>
                <c:pt idx="5">
                  <c:v>65.352037303529116</c:v>
                </c:pt>
                <c:pt idx="6">
                  <c:v>22.716002786316029</c:v>
                </c:pt>
                <c:pt idx="7">
                  <c:v>38.11437205501862</c:v>
                </c:pt>
                <c:pt idx="8">
                  <c:v>52.263209807795896</c:v>
                </c:pt>
                <c:pt idx="9">
                  <c:v>62.982291598885546</c:v>
                </c:pt>
                <c:pt idx="10">
                  <c:v>84.227624179320088</c:v>
                </c:pt>
                <c:pt idx="11">
                  <c:v>72.668793038916107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467-4A59-8570-264FE068DB78}"/>
            </c:ext>
          </c:extLst>
        </c:ser>
        <c:ser>
          <c:idx val="14"/>
          <c:order val="7"/>
          <c:tx>
            <c:strRef>
              <c:f>Reliability!$C$230</c:f>
              <c:strCache>
                <c:ptCount val="1"/>
                <c:pt idx="0">
                  <c:v>nuclear</c:v>
                </c:pt>
              </c:strCache>
            </c:strRef>
          </c:tx>
          <c:spPr>
            <a:solidFill>
              <a:srgbClr val="FFFF00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numRef>
              <c:f>Reliability!$E$206:$P$206</c:f>
              <c:numCache>
                <c:formatCode>General</c:formatCode>
                <c:ptCount val="12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</c:numCache>
            </c:numRef>
          </c:cat>
          <c:val>
            <c:numRef>
              <c:f>Reliability!$E$230:$P$230</c:f>
              <c:numCache>
                <c:formatCode>_(* #,##0_);_(* \(#,##0\);_(* "-"??_);_(@_)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467-4A59-8570-264FE068DB78}"/>
            </c:ext>
          </c:extLst>
        </c:ser>
        <c:ser>
          <c:idx val="13"/>
          <c:order val="8"/>
          <c:tx>
            <c:strRef>
              <c:f>Reliability!$C$229</c:f>
              <c:strCache>
                <c:ptCount val="1"/>
                <c:pt idx="0">
                  <c:v>biogas</c:v>
                </c:pt>
              </c:strCache>
            </c:strRef>
          </c:tx>
          <c:spPr>
            <a:solidFill>
              <a:srgbClr val="5C732F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numRef>
              <c:f>Reliability!$E$206:$P$206</c:f>
              <c:numCache>
                <c:formatCode>General</c:formatCode>
                <c:ptCount val="12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</c:numCache>
            </c:numRef>
          </c:cat>
          <c:val>
            <c:numRef>
              <c:f>Reliability!$E$229:$P$229</c:f>
              <c:numCache>
                <c:formatCode>_(* #,##0_);_(* \(#,##0\);_(* "-"??_);_(@_)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467-4A59-8570-264FE068DB78}"/>
            </c:ext>
          </c:extLst>
        </c:ser>
        <c:ser>
          <c:idx val="12"/>
          <c:order val="9"/>
          <c:tx>
            <c:strRef>
              <c:f>Reliability!$C$228</c:f>
              <c:strCache>
                <c:ptCount val="1"/>
                <c:pt idx="0">
                  <c:v>biomass_wood</c:v>
                </c:pt>
              </c:strCache>
            </c:strRef>
          </c:tx>
          <c:spPr>
            <a:solidFill>
              <a:srgbClr val="8AAC46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numRef>
              <c:f>Reliability!$E$206:$P$206</c:f>
              <c:numCache>
                <c:formatCode>General</c:formatCode>
                <c:ptCount val="12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</c:numCache>
            </c:numRef>
          </c:cat>
          <c:val>
            <c:numRef>
              <c:f>Reliability!$E$228:$P$228</c:f>
              <c:numCache>
                <c:formatCode>_(* #,##0_);_(* \(#,##0\);_(* "-"??_);_(@_)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467-4A59-8570-264FE068DB78}"/>
            </c:ext>
          </c:extLst>
        </c:ser>
        <c:ser>
          <c:idx val="11"/>
          <c:order val="10"/>
          <c:tx>
            <c:strRef>
              <c:f>Reliability!$C$227</c:f>
              <c:strCache>
                <c:ptCount val="1"/>
                <c:pt idx="0">
                  <c:v>geothermal</c:v>
                </c:pt>
              </c:strCache>
            </c:strRef>
          </c:tx>
          <c:spPr>
            <a:solidFill>
              <a:srgbClr val="C00000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numRef>
              <c:f>Reliability!$E$206:$P$206</c:f>
              <c:numCache>
                <c:formatCode>General</c:formatCode>
                <c:ptCount val="12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</c:numCache>
            </c:numRef>
          </c:cat>
          <c:val>
            <c:numRef>
              <c:f>Reliability!$E$227:$P$227</c:f>
              <c:numCache>
                <c:formatCode>_(* #,##0_);_(* \(#,##0\);_(* "-"??_);_(@_)</c:formatCode>
                <c:ptCount val="12"/>
                <c:pt idx="0">
                  <c:v>0.35942552079571305</c:v>
                </c:pt>
                <c:pt idx="1">
                  <c:v>2.1255405181463245</c:v>
                </c:pt>
                <c:pt idx="2">
                  <c:v>3.8112109802273011</c:v>
                </c:pt>
                <c:pt idx="3">
                  <c:v>4.5874025531580562</c:v>
                </c:pt>
                <c:pt idx="4">
                  <c:v>4.6756096296385845</c:v>
                </c:pt>
                <c:pt idx="5">
                  <c:v>4.6518645486493364</c:v>
                </c:pt>
                <c:pt idx="6">
                  <c:v>4.6281194676600874</c:v>
                </c:pt>
                <c:pt idx="7">
                  <c:v>4.6648643851072986</c:v>
                </c:pt>
                <c:pt idx="8">
                  <c:v>4.7016093025545089</c:v>
                </c:pt>
                <c:pt idx="9">
                  <c:v>4.738354220001721</c:v>
                </c:pt>
                <c:pt idx="10">
                  <c:v>4.7750991374489313</c:v>
                </c:pt>
                <c:pt idx="11">
                  <c:v>4.8118440548961425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A467-4A59-8570-264FE068DB78}"/>
            </c:ext>
          </c:extLst>
        </c:ser>
        <c:ser>
          <c:idx val="10"/>
          <c:order val="11"/>
          <c:tx>
            <c:strRef>
              <c:f>Reliability!$C$226</c:f>
              <c:strCache>
                <c:ptCount val="1"/>
                <c:pt idx="0">
                  <c:v>small_hydro</c:v>
                </c:pt>
              </c:strCache>
            </c:strRef>
          </c:tx>
          <c:spPr>
            <a:solidFill>
              <a:srgbClr val="6E97C9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numRef>
              <c:f>Reliability!$E$206:$P$206</c:f>
              <c:numCache>
                <c:formatCode>General</c:formatCode>
                <c:ptCount val="12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</c:numCache>
            </c:numRef>
          </c:cat>
          <c:val>
            <c:numRef>
              <c:f>Reliability!$E$226:$P$226</c:f>
              <c:numCache>
                <c:formatCode>_(* #,##0_);_(* \(#,##0\);_(* "-"??_);_(@_)</c:formatCode>
                <c:ptCount val="12"/>
                <c:pt idx="0">
                  <c:v>1.1784608309871882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467-4A59-8570-264FE068DB78}"/>
            </c:ext>
          </c:extLst>
        </c:ser>
        <c:ser>
          <c:idx val="9"/>
          <c:order val="12"/>
          <c:tx>
            <c:strRef>
              <c:f>Reliability!$C$225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507A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numRef>
              <c:f>Reliability!$E$206:$P$206</c:f>
              <c:numCache>
                <c:formatCode>General</c:formatCode>
                <c:ptCount val="12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</c:numCache>
            </c:numRef>
          </c:cat>
          <c:val>
            <c:numRef>
              <c:f>Reliability!$E$225:$P$225</c:f>
              <c:numCache>
                <c:formatCode>_(* #,##0_);_(* \(#,##0\);_(* "-"??_);_(@_)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467-4A59-8570-264FE068DB78}"/>
            </c:ext>
          </c:extLst>
        </c:ser>
        <c:ser>
          <c:idx val="8"/>
          <c:order val="13"/>
          <c:tx>
            <c:strRef>
              <c:f>Reliability!$C$224</c:f>
              <c:strCache>
                <c:ptCount val="1"/>
                <c:pt idx="0">
                  <c:v>demand_response</c:v>
                </c:pt>
              </c:strCache>
            </c:strRef>
          </c:tx>
          <c:spPr>
            <a:solidFill>
              <a:srgbClr val="FF33CC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numRef>
              <c:f>Reliability!$E$206:$P$206</c:f>
              <c:numCache>
                <c:formatCode>General</c:formatCode>
                <c:ptCount val="12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</c:numCache>
            </c:numRef>
          </c:cat>
          <c:val>
            <c:numRef>
              <c:f>Reliability!$E$224:$P$224</c:f>
              <c:numCache>
                <c:formatCode>_(* #,##0_);_(* \(#,##0\);_(* "-"??_);_(@_)</c:formatCode>
                <c:ptCount val="12"/>
                <c:pt idx="0">
                  <c:v>8.2156000000000002</c:v>
                </c:pt>
                <c:pt idx="1">
                  <c:v>8.3568315997732157</c:v>
                </c:pt>
                <c:pt idx="2">
                  <c:v>8.4980631995464329</c:v>
                </c:pt>
                <c:pt idx="3">
                  <c:v>7.1056315997732158</c:v>
                </c:pt>
                <c:pt idx="4">
                  <c:v>5.7131999999999996</c:v>
                </c:pt>
                <c:pt idx="5">
                  <c:v>5.5752000000000006</c:v>
                </c:pt>
                <c:pt idx="6">
                  <c:v>5.4371999999999998</c:v>
                </c:pt>
                <c:pt idx="7">
                  <c:v>1.1035200000000001</c:v>
                </c:pt>
                <c:pt idx="8">
                  <c:v>0.90683999999999998</c:v>
                </c:pt>
                <c:pt idx="9">
                  <c:v>0.71016000000000001</c:v>
                </c:pt>
                <c:pt idx="10">
                  <c:v>0.51348000000000005</c:v>
                </c:pt>
                <c:pt idx="11">
                  <c:v>0.31680000000000003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A467-4A59-8570-264FE068DB78}"/>
            </c:ext>
          </c:extLst>
        </c:ser>
        <c:ser>
          <c:idx val="7"/>
          <c:order val="14"/>
          <c:tx>
            <c:strRef>
              <c:f>Reliability!$C$223</c:f>
              <c:strCache>
                <c:ptCount val="1"/>
                <c:pt idx="0">
                  <c:v>pumped_storage</c:v>
                </c:pt>
              </c:strCache>
            </c:strRef>
          </c:tx>
          <c:spPr>
            <a:solidFill>
              <a:srgbClr val="D1B2E8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numRef>
              <c:f>Reliability!$E$206:$P$206</c:f>
              <c:numCache>
                <c:formatCode>General</c:formatCode>
                <c:ptCount val="12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</c:numCache>
            </c:numRef>
          </c:cat>
          <c:val>
            <c:numRef>
              <c:f>Reliability!$E$223:$P$223</c:f>
              <c:numCache>
                <c:formatCode>_(* #,##0_);_(* \(#,##0\);_(* "-"??_);_(@_)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467-4A59-8570-264FE068DB78}"/>
            </c:ext>
          </c:extLst>
        </c:ser>
        <c:ser>
          <c:idx val="6"/>
          <c:order val="15"/>
          <c:tx>
            <c:strRef>
              <c:f>Reliability!$C$222</c:f>
              <c:strCache>
                <c:ptCount val="1"/>
                <c:pt idx="0">
                  <c:v>8hr_batteries</c:v>
                </c:pt>
              </c:strCache>
            </c:strRef>
          </c:tx>
          <c:spPr>
            <a:solidFill>
              <a:srgbClr val="B07BD7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numRef>
              <c:f>Reliability!$E$206:$P$206</c:f>
              <c:numCache>
                <c:formatCode>General</c:formatCode>
                <c:ptCount val="12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</c:numCache>
            </c:numRef>
          </c:cat>
          <c:val>
            <c:numRef>
              <c:f>Reliability!$E$222:$P$222</c:f>
              <c:numCache>
                <c:formatCode>_(* #,##0_);_(* \(#,##0\);_(* "-"??_);_(@_)</c:formatCode>
                <c:ptCount val="12"/>
                <c:pt idx="0">
                  <c:v>0</c:v>
                </c:pt>
                <c:pt idx="1">
                  <c:v>2.04975</c:v>
                </c:pt>
                <c:pt idx="2">
                  <c:v>4.7523</c:v>
                </c:pt>
                <c:pt idx="3">
                  <c:v>4.59389</c:v>
                </c:pt>
                <c:pt idx="4">
                  <c:v>4.4354800000000001</c:v>
                </c:pt>
                <c:pt idx="5">
                  <c:v>4.3818249999999992</c:v>
                </c:pt>
                <c:pt idx="6">
                  <c:v>4.3281700000000001</c:v>
                </c:pt>
                <c:pt idx="7">
                  <c:v>4.1738479999999996</c:v>
                </c:pt>
                <c:pt idx="8">
                  <c:v>4.0195259999999999</c:v>
                </c:pt>
                <c:pt idx="9">
                  <c:v>3.8652039999999994</c:v>
                </c:pt>
                <c:pt idx="10">
                  <c:v>3.7108819999999998</c:v>
                </c:pt>
                <c:pt idx="11">
                  <c:v>15.388559999999998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A467-4A59-8570-264FE068DB78}"/>
            </c:ext>
          </c:extLst>
        </c:ser>
        <c:ser>
          <c:idx val="5"/>
          <c:order val="16"/>
          <c:tx>
            <c:strRef>
              <c:f>Reliability!$C$221</c:f>
              <c:strCache>
                <c:ptCount val="1"/>
                <c:pt idx="0">
                  <c:v>7hr_batteries</c:v>
                </c:pt>
              </c:strCache>
            </c:strRef>
          </c:tx>
          <c:spPr>
            <a:solidFill>
              <a:srgbClr val="9A58CC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numRef>
              <c:f>Reliability!$E$206:$P$206</c:f>
              <c:numCache>
                <c:formatCode>General</c:formatCode>
                <c:ptCount val="12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</c:numCache>
            </c:numRef>
          </c:cat>
          <c:val>
            <c:numRef>
              <c:f>Reliability!$E$221:$P$221</c:f>
              <c:numCache>
                <c:formatCode>_(* #,##0_);_(* \(#,##0\);_(* "-"??_);_(@_)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A467-4A59-8570-264FE068DB78}"/>
            </c:ext>
          </c:extLst>
        </c:ser>
        <c:ser>
          <c:idx val="4"/>
          <c:order val="17"/>
          <c:tx>
            <c:strRef>
              <c:f>Reliability!$C$220</c:f>
              <c:strCache>
                <c:ptCount val="1"/>
                <c:pt idx="0">
                  <c:v>6hr_batteries</c:v>
                </c:pt>
              </c:strCache>
            </c:strRef>
          </c:tx>
          <c:spPr>
            <a:solidFill>
              <a:srgbClr val="8A3DC3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numRef>
              <c:f>Reliability!$E$206:$P$206</c:f>
              <c:numCache>
                <c:formatCode>General</c:formatCode>
                <c:ptCount val="12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</c:numCache>
            </c:numRef>
          </c:cat>
          <c:val>
            <c:numRef>
              <c:f>Reliability!$E$220:$P$220</c:f>
              <c:numCache>
                <c:formatCode>_(* #,##0_);_(* \(#,##0\);_(* "-"??_);_(@_)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42.187999999999995</c:v>
                </c:pt>
                <c:pt idx="7">
                  <c:v>39.564500000000002</c:v>
                </c:pt>
                <c:pt idx="8">
                  <c:v>36.940999999999995</c:v>
                </c:pt>
                <c:pt idx="9">
                  <c:v>34.317500000000003</c:v>
                </c:pt>
                <c:pt idx="10">
                  <c:v>31.693999999999999</c:v>
                </c:pt>
                <c:pt idx="11">
                  <c:v>29.070499999999999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467-4A59-8570-264FE068DB78}"/>
            </c:ext>
          </c:extLst>
        </c:ser>
        <c:ser>
          <c:idx val="3"/>
          <c:order val="18"/>
          <c:tx>
            <c:strRef>
              <c:f>Reliability!$C$219</c:f>
              <c:strCache>
                <c:ptCount val="1"/>
                <c:pt idx="0">
                  <c:v>5hr_batteries</c:v>
                </c:pt>
              </c:strCache>
            </c:strRef>
          </c:tx>
          <c:spPr>
            <a:solidFill>
              <a:srgbClr val="70319F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numRef>
              <c:f>Reliability!$E$206:$P$206</c:f>
              <c:numCache>
                <c:formatCode>General</c:formatCode>
                <c:ptCount val="12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</c:numCache>
            </c:numRef>
          </c:cat>
          <c:val>
            <c:numRef>
              <c:f>Reliability!$E$219:$P$219</c:f>
              <c:numCache>
                <c:formatCode>_(* #,##0_);_(* \(#,##0\);_(* "-"??_);_(@_)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A467-4A59-8570-264FE068DB78}"/>
            </c:ext>
          </c:extLst>
        </c:ser>
        <c:ser>
          <c:idx val="2"/>
          <c:order val="19"/>
          <c:tx>
            <c:strRef>
              <c:f>Reliability!$C$218</c:f>
              <c:strCache>
                <c:ptCount val="1"/>
                <c:pt idx="0">
                  <c:v>4hr_batteries</c:v>
                </c:pt>
              </c:strCache>
            </c:strRef>
          </c:tx>
          <c:spPr>
            <a:solidFill>
              <a:srgbClr val="57267C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numRef>
              <c:f>Reliability!$E$206:$P$206</c:f>
              <c:numCache>
                <c:formatCode>General</c:formatCode>
                <c:ptCount val="12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</c:numCache>
            </c:numRef>
          </c:cat>
          <c:val>
            <c:numRef>
              <c:f>Reliability!$E$218:$P$218</c:f>
              <c:numCache>
                <c:formatCode>_(* #,##0_);_(* \(#,##0\);_(* "-"??_);_(@_)</c:formatCode>
                <c:ptCount val="12"/>
                <c:pt idx="0">
                  <c:v>22.733517149999997</c:v>
                </c:pt>
                <c:pt idx="1">
                  <c:v>23.873378760000001</c:v>
                </c:pt>
                <c:pt idx="2">
                  <c:v>24.310329119999999</c:v>
                </c:pt>
                <c:pt idx="3">
                  <c:v>22.390395720000001</c:v>
                </c:pt>
                <c:pt idx="4">
                  <c:v>20.470462320000003</c:v>
                </c:pt>
                <c:pt idx="5">
                  <c:v>20.099716559999997</c:v>
                </c:pt>
                <c:pt idx="6">
                  <c:v>19.728970799999999</c:v>
                </c:pt>
                <c:pt idx="7">
                  <c:v>17.907020208000002</c:v>
                </c:pt>
                <c:pt idx="8">
                  <c:v>14.566569616000002</c:v>
                </c:pt>
                <c:pt idx="9">
                  <c:v>12.916619024000003</c:v>
                </c:pt>
                <c:pt idx="10">
                  <c:v>1.8706684320000004</c:v>
                </c:pt>
                <c:pt idx="11">
                  <c:v>1.5967178400000002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A467-4A59-8570-264FE068DB78}"/>
            </c:ext>
          </c:extLst>
        </c:ser>
        <c:ser>
          <c:idx val="1"/>
          <c:order val="20"/>
          <c:tx>
            <c:strRef>
              <c:f>Reliability!$C$217</c:f>
              <c:strCache>
                <c:ptCount val="1"/>
                <c:pt idx="0">
                  <c:v>btm_pv</c:v>
                </c:pt>
              </c:strCache>
            </c:strRef>
          </c:tx>
          <c:spPr>
            <a:solidFill>
              <a:srgbClr val="FFDD71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numRef>
              <c:f>Reliability!$E$206:$P$206</c:f>
              <c:numCache>
                <c:formatCode>General</c:formatCode>
                <c:ptCount val="12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</c:numCache>
            </c:numRef>
          </c:cat>
          <c:val>
            <c:numRef>
              <c:f>Reliability!$E$217:$P$217</c:f>
              <c:numCache>
                <c:formatCode>_(* #,##0_);_(* \(#,##0\);_(* "-"??_);_(@_)</c:formatCode>
                <c:ptCount val="12"/>
                <c:pt idx="0">
                  <c:v>5.8605192715639776</c:v>
                </c:pt>
                <c:pt idx="1">
                  <c:v>6.693901505666811</c:v>
                </c:pt>
                <c:pt idx="2">
                  <c:v>7.605046720355519</c:v>
                </c:pt>
                <c:pt idx="3">
                  <c:v>6.8963399296606944</c:v>
                </c:pt>
                <c:pt idx="4">
                  <c:v>6.0337034632664448</c:v>
                </c:pt>
                <c:pt idx="5">
                  <c:v>5.3936864153782471</c:v>
                </c:pt>
                <c:pt idx="6">
                  <c:v>4.6310978581903264</c:v>
                </c:pt>
                <c:pt idx="7">
                  <c:v>5.1630336750240469</c:v>
                </c:pt>
                <c:pt idx="8">
                  <c:v>5.7369794387938491</c:v>
                </c:pt>
                <c:pt idx="9">
                  <c:v>6.3022498861719765</c:v>
                </c:pt>
                <c:pt idx="10">
                  <c:v>6.898952133648538</c:v>
                </c:pt>
                <c:pt idx="11">
                  <c:v>7.5178980825892356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A467-4A59-8570-264FE068DB78}"/>
            </c:ext>
          </c:extLst>
        </c:ser>
        <c:ser>
          <c:idx val="0"/>
          <c:order val="21"/>
          <c:tx>
            <c:strRef>
              <c:f>Reliability!$C$216</c:f>
              <c:strCache>
                <c:ptCount val="1"/>
                <c:pt idx="0">
                  <c:v>utility_pv</c:v>
                </c:pt>
              </c:strCache>
            </c:strRef>
          </c:tx>
          <c:spPr>
            <a:solidFill>
              <a:srgbClr val="FFC000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numRef>
              <c:f>Reliability!$E$206:$P$206</c:f>
              <c:numCache>
                <c:formatCode>General</c:formatCode>
                <c:ptCount val="12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</c:numCache>
            </c:numRef>
          </c:cat>
          <c:val>
            <c:numRef>
              <c:f>Reliability!$E$216:$P$216</c:f>
              <c:numCache>
                <c:formatCode>_(* #,##0_);_(* \(#,##0\);_(* "-"??_);_(@_)</c:formatCode>
                <c:ptCount val="12"/>
                <c:pt idx="0">
                  <c:v>4.8</c:v>
                </c:pt>
                <c:pt idx="1">
                  <c:v>5.1100321762949141</c:v>
                </c:pt>
                <c:pt idx="2">
                  <c:v>5.4200643525898284</c:v>
                </c:pt>
                <c:pt idx="3">
                  <c:v>5.08401610215176</c:v>
                </c:pt>
                <c:pt idx="4">
                  <c:v>4.7479678517136916</c:v>
                </c:pt>
                <c:pt idx="5">
                  <c:v>3.8739839258568458</c:v>
                </c:pt>
                <c:pt idx="6">
                  <c:v>3</c:v>
                </c:pt>
                <c:pt idx="7">
                  <c:v>3.04</c:v>
                </c:pt>
                <c:pt idx="8">
                  <c:v>3.08</c:v>
                </c:pt>
                <c:pt idx="9">
                  <c:v>3.12</c:v>
                </c:pt>
                <c:pt idx="10">
                  <c:v>3.16</c:v>
                </c:pt>
                <c:pt idx="11">
                  <c:v>3.2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A467-4A59-8570-264FE068DB78}"/>
            </c:ext>
          </c:extLst>
        </c:ser>
        <c:ser>
          <c:idx val="22"/>
          <c:order val="22"/>
          <c:tx>
            <c:strRef>
              <c:f>Reliability!$C$215</c:f>
              <c:strCache>
                <c:ptCount val="1"/>
                <c:pt idx="0">
                  <c:v>offshore_wind</c:v>
                </c:pt>
              </c:strCache>
            </c:strRef>
          </c:tx>
          <c:spPr>
            <a:solidFill>
              <a:srgbClr val="60FFFF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numRef>
              <c:f>Reliability!$E$206:$P$206</c:f>
              <c:numCache>
                <c:formatCode>General</c:formatCode>
                <c:ptCount val="12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</c:numCache>
            </c:numRef>
          </c:cat>
          <c:val>
            <c:numRef>
              <c:f>Reliability!$E$215:$P$215</c:f>
              <c:numCache>
                <c:formatCode>_(* #,##0_);_(* \(#,##0\);_(* "-"??_);_(@_)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3.621</c:v>
                </c:pt>
                <c:pt idx="7">
                  <c:v>3.4407999999999999</c:v>
                </c:pt>
                <c:pt idx="8">
                  <c:v>3.2606000000000002</c:v>
                </c:pt>
                <c:pt idx="9">
                  <c:v>3.0804</c:v>
                </c:pt>
                <c:pt idx="10">
                  <c:v>2.9001999999999999</c:v>
                </c:pt>
                <c:pt idx="11">
                  <c:v>11.200000000000001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A467-4A59-8570-264FE068DB78}"/>
            </c:ext>
          </c:extLst>
        </c:ser>
        <c:ser>
          <c:idx val="24"/>
          <c:order val="23"/>
          <c:tx>
            <c:strRef>
              <c:f>Reliability!$C$214</c:f>
              <c:strCache>
                <c:ptCount val="1"/>
                <c:pt idx="0">
                  <c:v>out_of_state_wind_AZNM</c:v>
                </c:pt>
              </c:strCache>
            </c:strRef>
          </c:tx>
          <c:spPr>
            <a:solidFill>
              <a:srgbClr val="AFE8FF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numRef>
              <c:f>Reliability!$E$206:$P$206</c:f>
              <c:numCache>
                <c:formatCode>General</c:formatCode>
                <c:ptCount val="12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</c:numCache>
            </c:numRef>
          </c:cat>
          <c:val>
            <c:numRef>
              <c:f>Reliability!$E$214:$P$214</c:f>
              <c:numCache>
                <c:formatCode>_(* #,##0_);_(* \(#,##0\);_(* "-"??_);_(@_)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02-45E8-9F7A-C34354A5A3B7}"/>
            </c:ext>
          </c:extLst>
        </c:ser>
        <c:ser>
          <c:idx val="25"/>
          <c:order val="24"/>
          <c:tx>
            <c:strRef>
              <c:f>Reliability!$C$213</c:f>
              <c:strCache>
                <c:ptCount val="1"/>
                <c:pt idx="0">
                  <c:v>out_of_state_wind_WAOR</c:v>
                </c:pt>
              </c:strCache>
            </c:strRef>
          </c:tx>
          <c:spPr>
            <a:solidFill>
              <a:srgbClr val="8FDFFF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numRef>
              <c:f>Reliability!$E$206:$P$206</c:f>
              <c:numCache>
                <c:formatCode>General</c:formatCode>
                <c:ptCount val="12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</c:numCache>
            </c:numRef>
          </c:cat>
          <c:val>
            <c:numRef>
              <c:f>Reliability!$E$213:$P$213</c:f>
              <c:numCache>
                <c:formatCode>_(* #,##0_);_(* \(#,##0\);_(* "-"??_);_(@_)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602-45E8-9F7A-C34354A5A3B7}"/>
            </c:ext>
          </c:extLst>
        </c:ser>
        <c:ser>
          <c:idx val="26"/>
          <c:order val="25"/>
          <c:tx>
            <c:strRef>
              <c:f>Reliability!$C$212</c:f>
              <c:strCache>
                <c:ptCount val="1"/>
                <c:pt idx="0">
                  <c:v>out_of_state_wind_WYID</c:v>
                </c:pt>
              </c:strCache>
            </c:strRef>
          </c:tx>
          <c:spPr>
            <a:solidFill>
              <a:srgbClr val="6DD5FF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numRef>
              <c:f>Reliability!$E$206:$P$206</c:f>
              <c:numCache>
                <c:formatCode>General</c:formatCode>
                <c:ptCount val="12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</c:numCache>
            </c:numRef>
          </c:cat>
          <c:val>
            <c:numRef>
              <c:f>Reliability!$E$212:$P$212</c:f>
              <c:numCache>
                <c:formatCode>_(* #,##0_);_(* \(#,##0\);_(* "-"??_);_(@_)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602-45E8-9F7A-C34354A5A3B7}"/>
            </c:ext>
          </c:extLst>
        </c:ser>
        <c:ser>
          <c:idx val="27"/>
          <c:order val="26"/>
          <c:tx>
            <c:strRef>
              <c:f>Reliability!$C$211</c:f>
              <c:strCache>
                <c:ptCount val="1"/>
                <c:pt idx="0">
                  <c:v>in_state_wind_north</c:v>
                </c:pt>
              </c:strCache>
            </c:strRef>
          </c:tx>
          <c:spPr>
            <a:solidFill>
              <a:srgbClr val="0FBDFF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numRef>
              <c:f>Reliability!$E$206:$P$206</c:f>
              <c:numCache>
                <c:formatCode>General</c:formatCode>
                <c:ptCount val="12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</c:numCache>
            </c:numRef>
          </c:cat>
          <c:val>
            <c:numRef>
              <c:f>Reliability!$E$211:$P$211</c:f>
              <c:numCache>
                <c:formatCode>_(* #,##0_);_(* \(#,##0\);_(* "-"??_);_(@_)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6.1019009608361729</c:v>
                </c:pt>
                <c:pt idx="3">
                  <c:v>4.7393304486206347</c:v>
                </c:pt>
                <c:pt idx="4">
                  <c:v>3.3767599364050964</c:v>
                </c:pt>
                <c:pt idx="5">
                  <c:v>3.3366753087596135</c:v>
                </c:pt>
                <c:pt idx="6">
                  <c:v>6.4283518281725556</c:v>
                </c:pt>
                <c:pt idx="7">
                  <c:v>5.836715907703578</c:v>
                </c:pt>
                <c:pt idx="8">
                  <c:v>5.2450799872345986</c:v>
                </c:pt>
                <c:pt idx="9">
                  <c:v>4.6534440667656209</c:v>
                </c:pt>
                <c:pt idx="10">
                  <c:v>4.0618081462966416</c:v>
                </c:pt>
                <c:pt idx="11">
                  <c:v>3.4701722258276622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602-45E8-9F7A-C34354A5A3B7}"/>
            </c:ext>
          </c:extLst>
        </c:ser>
        <c:ser>
          <c:idx val="28"/>
          <c:order val="27"/>
          <c:tx>
            <c:strRef>
              <c:f>Reliability!$C$210</c:f>
              <c:strCache>
                <c:ptCount val="1"/>
                <c:pt idx="0">
                  <c:v>in_state_wind_south</c:v>
                </c:pt>
              </c:strCache>
            </c:strRef>
          </c:tx>
          <c:spPr>
            <a:solidFill>
              <a:srgbClr val="0096D2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numRef>
              <c:f>Reliability!$E$206:$P$206</c:f>
              <c:numCache>
                <c:formatCode>General</c:formatCode>
                <c:ptCount val="12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</c:numCache>
            </c:numRef>
          </c:cat>
          <c:val>
            <c:numRef>
              <c:f>Reliability!$E$210:$P$210</c:f>
              <c:numCache>
                <c:formatCode>_(* #,##0_);_(* \(#,##0\);_(* "-"??_);_(@_)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602-45E8-9F7A-C34354A5A3B7}"/>
            </c:ext>
          </c:extLst>
        </c:ser>
        <c:ser>
          <c:idx val="29"/>
          <c:order val="28"/>
          <c:tx>
            <c:strRef>
              <c:f>Reliability!$C$209</c:f>
              <c:strCache>
                <c:ptCount val="1"/>
                <c:pt idx="0">
                  <c:v>hybrid</c:v>
                </c:pt>
              </c:strCache>
            </c:strRef>
          </c:tx>
          <c:spPr>
            <a:solidFill>
              <a:schemeClr val="bg2">
                <a:lumMod val="75000"/>
              </a:schemeClr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numRef>
              <c:f>Reliability!$E$206:$P$206</c:f>
              <c:numCache>
                <c:formatCode>General</c:formatCode>
                <c:ptCount val="12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</c:numCache>
            </c:numRef>
          </c:cat>
          <c:val>
            <c:numRef>
              <c:f>Reliability!$E$209:$P$209</c:f>
              <c:numCache>
                <c:formatCode>_(* #,##0_);_(* \(#,##0\);_(* "-"??_);_(@_)</c:formatCode>
                <c:ptCount val="12"/>
                <c:pt idx="0">
                  <c:v>124.4025</c:v>
                </c:pt>
                <c:pt idx="1">
                  <c:v>127.52676712171348</c:v>
                </c:pt>
                <c:pt idx="2">
                  <c:v>130.59403424342699</c:v>
                </c:pt>
                <c:pt idx="3">
                  <c:v>120.69360957796152</c:v>
                </c:pt>
                <c:pt idx="4">
                  <c:v>110.71398105134065</c:v>
                </c:pt>
                <c:pt idx="5">
                  <c:v>105.79324052567033</c:v>
                </c:pt>
                <c:pt idx="6">
                  <c:v>100.8725</c:v>
                </c:pt>
                <c:pt idx="7">
                  <c:v>92.730100000000007</c:v>
                </c:pt>
                <c:pt idx="8">
                  <c:v>84.587700000000012</c:v>
                </c:pt>
                <c:pt idx="9">
                  <c:v>76.445300000000003</c:v>
                </c:pt>
                <c:pt idx="10">
                  <c:v>68.302900000000022</c:v>
                </c:pt>
                <c:pt idx="11">
                  <c:v>60.160499999999999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602-45E8-9F7A-C34354A5A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599940559"/>
        <c:axId val="599933071"/>
      </c:barChart>
      <c:lineChart>
        <c:grouping val="standard"/>
        <c:varyColors val="0"/>
        <c:ser>
          <c:idx val="21"/>
          <c:order val="29"/>
          <c:tx>
            <c:strRef>
              <c:f>Reliability!$C$207</c:f>
              <c:strCache>
                <c:ptCount val="1"/>
                <c:pt idx="0">
                  <c:v>LSE reliability need (MW)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Reliability!$E$206:$P$206</c:f>
              <c:numCache>
                <c:formatCode>General</c:formatCode>
                <c:ptCount val="12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</c:numCache>
            </c:numRef>
          </c:cat>
          <c:val>
            <c:numRef>
              <c:f>Reliability!$E$207:$P$207</c:f>
              <c:numCache>
                <c:formatCode>_(* #,##0_);_(* \(#,##0\);_(* "-"??_);_(@_)</c:formatCode>
                <c:ptCount val="12"/>
                <c:pt idx="0">
                  <c:v>213.08165728322049</c:v>
                </c:pt>
                <c:pt idx="1">
                  <c:v>222.27471703859126</c:v>
                </c:pt>
                <c:pt idx="2">
                  <c:v>232.15637733732589</c:v>
                </c:pt>
                <c:pt idx="3">
                  <c:v>225.47441247224381</c:v>
                </c:pt>
                <c:pt idx="4">
                  <c:v>220.22808847452697</c:v>
                </c:pt>
                <c:pt idx="5">
                  <c:v>217.56812689255491</c:v>
                </c:pt>
                <c:pt idx="6">
                  <c:v>215.90131966892167</c:v>
                </c:pt>
                <c:pt idx="7">
                  <c:v>214.36359202146858</c:v>
                </c:pt>
                <c:pt idx="8">
                  <c:v>214.12719035979063</c:v>
                </c:pt>
                <c:pt idx="9">
                  <c:v>212.1238448724618</c:v>
                </c:pt>
                <c:pt idx="10">
                  <c:v>211.3505106099677</c:v>
                </c:pt>
                <c:pt idx="11">
                  <c:v>208.7724348464007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A467-4A59-8570-264FE068DB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9940559"/>
        <c:axId val="599933071"/>
      </c:lineChart>
      <c:catAx>
        <c:axId val="5999405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9933071"/>
        <c:crosses val="autoZero"/>
        <c:auto val="1"/>
        <c:lblAlgn val="ctr"/>
        <c:lblOffset val="100"/>
        <c:noMultiLvlLbl val="0"/>
      </c:catAx>
      <c:valAx>
        <c:axId val="5999330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 b="1"/>
                  <a:t>MW</a:t>
                </a:r>
              </a:p>
            </c:rich>
          </c:tx>
          <c:layout>
            <c:manualLayout>
              <c:xMode val="edge"/>
              <c:yMode val="edge"/>
              <c:x val="6.6001323756547407E-3"/>
              <c:y val="0.4648564488649445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99405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9713916468771262"/>
          <c:y val="4.9412326748630109E-2"/>
          <c:w val="0.1942591253965428"/>
          <c:h val="0.913315989010145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600" b="1"/>
              <a:t>LSE Capacity by Contract Status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341157229775915E-2"/>
          <c:y val="9.5839793281653748E-2"/>
          <c:w val="0.69967438355054878"/>
          <c:h val="0.8185225447565323"/>
        </c:manualLayout>
      </c:layout>
      <c:barChart>
        <c:barDir val="col"/>
        <c:grouping val="stacked"/>
        <c:varyColors val="0"/>
        <c:ser>
          <c:idx val="18"/>
          <c:order val="0"/>
          <c:tx>
            <c:strRef>
              <c:f>Reliability!$C$250</c:f>
              <c:strCache>
                <c:ptCount val="1"/>
                <c:pt idx="0">
                  <c:v>Online</c:v>
                </c:pt>
              </c:strCache>
            </c:strRef>
          </c:tx>
          <c:spPr>
            <a:solidFill>
              <a:schemeClr val="tx1">
                <a:lumMod val="75000"/>
                <a:lumOff val="25000"/>
              </a:schemeClr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numRef>
              <c:f>Reliability!$E$247:$P$247</c:f>
              <c:numCache>
                <c:formatCode>General</c:formatCode>
                <c:ptCount val="12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</c:numCache>
            </c:numRef>
          </c:cat>
          <c:val>
            <c:numRef>
              <c:f>Reliability!$E$250:$P$250</c:f>
              <c:numCache>
                <c:formatCode>_(* #,##0_);_(* \(#,##0\);_(* "-"??_);_(@_)</c:formatCode>
                <c:ptCount val="12"/>
                <c:pt idx="0">
                  <c:v>36.942027101666241</c:v>
                </c:pt>
                <c:pt idx="1">
                  <c:v>28.965879597055618</c:v>
                </c:pt>
                <c:pt idx="2">
                  <c:v>24.59964677120545</c:v>
                </c:pt>
                <c:pt idx="3">
                  <c:v>16.989551201924975</c:v>
                </c:pt>
                <c:pt idx="4">
                  <c:v>14.849488851713691</c:v>
                </c:pt>
                <c:pt idx="5">
                  <c:v>13.758026925856846</c:v>
                </c:pt>
                <c:pt idx="6">
                  <c:v>12.666565</c:v>
                </c:pt>
                <c:pt idx="7">
                  <c:v>7.9823073999999998</c:v>
                </c:pt>
                <c:pt idx="8">
                  <c:v>5.9165498000000003</c:v>
                </c:pt>
                <c:pt idx="9">
                  <c:v>5.5412922000000009</c:v>
                </c:pt>
                <c:pt idx="10">
                  <c:v>5.1660346000000006</c:v>
                </c:pt>
                <c:pt idx="11">
                  <c:v>4.7907770000000003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80-4696-9BD5-855987863FBC}"/>
            </c:ext>
          </c:extLst>
        </c:ser>
        <c:ser>
          <c:idx val="19"/>
          <c:order val="1"/>
          <c:tx>
            <c:strRef>
              <c:f>Reliability!$C$251</c:f>
              <c:strCache>
                <c:ptCount val="1"/>
                <c:pt idx="0">
                  <c:v>Development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numRef>
              <c:f>Reliability!$E$247:$P$247</c:f>
              <c:numCache>
                <c:formatCode>General</c:formatCode>
                <c:ptCount val="12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</c:numCache>
            </c:numRef>
          </c:cat>
          <c:val>
            <c:numRef>
              <c:f>Reliability!$E$251:$P$251</c:f>
              <c:numCache>
                <c:formatCode>_(* #,##0_);_(* \(#,##0\);_(* "-"??_);_(@_)</c:formatCode>
                <c:ptCount val="12"/>
                <c:pt idx="0">
                  <c:v>124.77129767079572</c:v>
                </c:pt>
                <c:pt idx="1">
                  <c:v>132.42762089985979</c:v>
                </c:pt>
                <c:pt idx="2">
                  <c:v>139.89638834365428</c:v>
                </c:pt>
                <c:pt idx="3">
                  <c:v>130.55539435111959</c:v>
                </c:pt>
                <c:pt idx="4">
                  <c:v>120.44721200097923</c:v>
                </c:pt>
                <c:pt idx="5">
                  <c:v>115.43780363431966</c:v>
                </c:pt>
                <c:pt idx="6">
                  <c:v>110.42839526766009</c:v>
                </c:pt>
                <c:pt idx="7">
                  <c:v>102.11304519310731</c:v>
                </c:pt>
                <c:pt idx="8">
                  <c:v>93.797695118554515</c:v>
                </c:pt>
                <c:pt idx="9">
                  <c:v>85.482345044001733</c:v>
                </c:pt>
                <c:pt idx="10">
                  <c:v>77.16699496944895</c:v>
                </c:pt>
                <c:pt idx="11">
                  <c:v>68.85164489489614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80-4696-9BD5-855987863FBC}"/>
            </c:ext>
          </c:extLst>
        </c:ser>
        <c:ser>
          <c:idx val="20"/>
          <c:order val="2"/>
          <c:tx>
            <c:strRef>
              <c:f>Reliability!$C$252</c:f>
              <c:strCache>
                <c:ptCount val="1"/>
                <c:pt idx="0">
                  <c:v>Review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numRef>
              <c:f>Reliability!$E$247:$P$247</c:f>
              <c:numCache>
                <c:formatCode>General</c:formatCode>
                <c:ptCount val="12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</c:numCache>
            </c:numRef>
          </c:cat>
          <c:val>
            <c:numRef>
              <c:f>Reliability!$E$252:$P$252</c:f>
              <c:numCache>
                <c:formatCode>_(* #,##0_);_(* \(#,##0\);_(* "-"??_);_(@_)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980-4696-9BD5-855987863FBC}"/>
            </c:ext>
          </c:extLst>
        </c:ser>
        <c:ser>
          <c:idx val="17"/>
          <c:order val="3"/>
          <c:tx>
            <c:strRef>
              <c:f>Reliability!$C$253</c:f>
              <c:strCache>
                <c:ptCount val="1"/>
                <c:pt idx="0">
                  <c:v>PlannedExisting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numRef>
              <c:f>Reliability!$E$247:$P$247</c:f>
              <c:numCache>
                <c:formatCode>General</c:formatCode>
                <c:ptCount val="12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</c:numCache>
            </c:numRef>
          </c:cat>
          <c:val>
            <c:numRef>
              <c:f>Reliability!$E$253:$P$253</c:f>
              <c:numCache>
                <c:formatCode>_(* #,##0_);_(* \(#,##0\);_(* "-"??_);_(@_)</c:formatCode>
                <c:ptCount val="12"/>
                <c:pt idx="0">
                  <c:v>27.988870131708925</c:v>
                </c:pt>
                <c:pt idx="1">
                  <c:v>36.547305533671519</c:v>
                </c:pt>
                <c:pt idx="2">
                  <c:v>36.839466738920272</c:v>
                </c:pt>
                <c:pt idx="3">
                  <c:v>49.877607328154497</c:v>
                </c:pt>
                <c:pt idx="4">
                  <c:v>60.742040185187065</c:v>
                </c:pt>
                <c:pt idx="5">
                  <c:v>65.352037303529116</c:v>
                </c:pt>
                <c:pt idx="6">
                  <c:v>22.716002786316029</c:v>
                </c:pt>
                <c:pt idx="7">
                  <c:v>38.11437205501862</c:v>
                </c:pt>
                <c:pt idx="8">
                  <c:v>52.263209807795896</c:v>
                </c:pt>
                <c:pt idx="9">
                  <c:v>62.982291598885546</c:v>
                </c:pt>
                <c:pt idx="10">
                  <c:v>84.227624179320088</c:v>
                </c:pt>
                <c:pt idx="11">
                  <c:v>72.668793038916107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980-4696-9BD5-855987863FBC}"/>
            </c:ext>
          </c:extLst>
        </c:ser>
        <c:ser>
          <c:idx val="16"/>
          <c:order val="4"/>
          <c:tx>
            <c:strRef>
              <c:f>Reliability!$C$254</c:f>
              <c:strCache>
                <c:ptCount val="1"/>
                <c:pt idx="0">
                  <c:v>PlannedNew</c:v>
                </c:pt>
              </c:strCache>
            </c:strRef>
          </c:tx>
          <c:spPr>
            <a:solidFill>
              <a:schemeClr val="bg2">
                <a:lumMod val="90000"/>
              </a:schemeClr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numRef>
              <c:f>Reliability!$E$247:$P$247</c:f>
              <c:numCache>
                <c:formatCode>General</c:formatCode>
                <c:ptCount val="12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</c:numCache>
            </c:numRef>
          </c:cat>
          <c:val>
            <c:numRef>
              <c:f>Reliability!$E$254:$P$254</c:f>
              <c:numCache>
                <c:formatCode>_(* #,##0_);_(* \(#,##0\);_(* "-"??_);_(@_)</c:formatCode>
                <c:ptCount val="12"/>
                <c:pt idx="0">
                  <c:v>17.7</c:v>
                </c:pt>
                <c:pt idx="1">
                  <c:v>18.03</c:v>
                </c:pt>
                <c:pt idx="2">
                  <c:v>24.461900960836171</c:v>
                </c:pt>
                <c:pt idx="3">
                  <c:v>21.649330448620635</c:v>
                </c:pt>
                <c:pt idx="4">
                  <c:v>18.836759936405098</c:v>
                </c:pt>
                <c:pt idx="5">
                  <c:v>18.516675308759613</c:v>
                </c:pt>
                <c:pt idx="6">
                  <c:v>67.137351828172541</c:v>
                </c:pt>
                <c:pt idx="7">
                  <c:v>62.366015907703584</c:v>
                </c:pt>
                <c:pt idx="8">
                  <c:v>57.594679987234599</c:v>
                </c:pt>
                <c:pt idx="9">
                  <c:v>52.823344066765628</c:v>
                </c:pt>
                <c:pt idx="10">
                  <c:v>38.656008146296642</c:v>
                </c:pt>
                <c:pt idx="11">
                  <c:v>55.572672225827667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980-4696-9BD5-855987863FBC}"/>
            </c:ext>
          </c:extLst>
        </c:ser>
        <c:ser>
          <c:idx val="0"/>
          <c:order val="5"/>
          <c:tx>
            <c:strRef>
              <c:f>Reliability!$C$255</c:f>
              <c:strCache>
                <c:ptCount val="1"/>
                <c:pt idx="0">
                  <c:v>BTM PV</c:v>
                </c:pt>
              </c:strCache>
            </c:strRef>
          </c:tx>
          <c:spPr>
            <a:solidFill>
              <a:srgbClr val="FFDD71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numRef>
              <c:f>Reliability!$E$247:$P$247</c:f>
              <c:numCache>
                <c:formatCode>General</c:formatCode>
                <c:ptCount val="12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</c:numCache>
            </c:numRef>
          </c:cat>
          <c:val>
            <c:numRef>
              <c:f>Reliability!$E$255:$P$255</c:f>
              <c:numCache>
                <c:formatCode>_(* #,##0_);_(* \(#,##0\);_(* "-"??_);_(@_)</c:formatCode>
                <c:ptCount val="12"/>
                <c:pt idx="0">
                  <c:v>5.8605192715639776</c:v>
                </c:pt>
                <c:pt idx="1">
                  <c:v>6.693901505666811</c:v>
                </c:pt>
                <c:pt idx="2">
                  <c:v>7.605046720355519</c:v>
                </c:pt>
                <c:pt idx="3">
                  <c:v>6.8963399296606944</c:v>
                </c:pt>
                <c:pt idx="4">
                  <c:v>6.0337034632664448</c:v>
                </c:pt>
                <c:pt idx="5">
                  <c:v>5.3936864153782471</c:v>
                </c:pt>
                <c:pt idx="6">
                  <c:v>4.6310978581903264</c:v>
                </c:pt>
                <c:pt idx="7">
                  <c:v>5.1630336750240469</c:v>
                </c:pt>
                <c:pt idx="8">
                  <c:v>5.7369794387938491</c:v>
                </c:pt>
                <c:pt idx="9">
                  <c:v>6.3022498861719765</c:v>
                </c:pt>
                <c:pt idx="10">
                  <c:v>6.898952133648538</c:v>
                </c:pt>
                <c:pt idx="11">
                  <c:v>7.5178980825892356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980-4696-9BD5-855987863F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599940559"/>
        <c:axId val="599933071"/>
      </c:barChart>
      <c:lineChart>
        <c:grouping val="standard"/>
        <c:varyColors val="0"/>
        <c:ser>
          <c:idx val="21"/>
          <c:order val="6"/>
          <c:tx>
            <c:strRef>
              <c:f>Reliability!$C$248</c:f>
              <c:strCache>
                <c:ptCount val="1"/>
                <c:pt idx="0">
                  <c:v>LSE reliability need (MW)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Reliability!$E$247:$P$247</c:f>
              <c:numCache>
                <c:formatCode>General</c:formatCode>
                <c:ptCount val="12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</c:numCache>
            </c:numRef>
          </c:cat>
          <c:val>
            <c:numRef>
              <c:f>Reliability!$E$248:$P$248</c:f>
              <c:numCache>
                <c:formatCode>_(* #,##0_);_(* \(#,##0\);_(* "-"??_);_(@_)</c:formatCode>
                <c:ptCount val="12"/>
                <c:pt idx="0">
                  <c:v>213.08165728322049</c:v>
                </c:pt>
                <c:pt idx="1">
                  <c:v>222.27471703859126</c:v>
                </c:pt>
                <c:pt idx="2">
                  <c:v>232.15637733732589</c:v>
                </c:pt>
                <c:pt idx="3">
                  <c:v>225.47441247224381</c:v>
                </c:pt>
                <c:pt idx="4">
                  <c:v>220.22808847452697</c:v>
                </c:pt>
                <c:pt idx="5">
                  <c:v>217.56812689255491</c:v>
                </c:pt>
                <c:pt idx="6">
                  <c:v>215.90131966892167</c:v>
                </c:pt>
                <c:pt idx="7">
                  <c:v>214.36359202146858</c:v>
                </c:pt>
                <c:pt idx="8">
                  <c:v>214.12719035979063</c:v>
                </c:pt>
                <c:pt idx="9">
                  <c:v>212.1238448724618</c:v>
                </c:pt>
                <c:pt idx="10">
                  <c:v>211.3505106099677</c:v>
                </c:pt>
                <c:pt idx="11">
                  <c:v>208.7724348464007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3980-4696-9BD5-855987863F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9940559"/>
        <c:axId val="599933071"/>
      </c:lineChart>
      <c:catAx>
        <c:axId val="5999405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9933071"/>
        <c:crosses val="autoZero"/>
        <c:auto val="1"/>
        <c:lblAlgn val="ctr"/>
        <c:lblOffset val="100"/>
        <c:noMultiLvlLbl val="0"/>
      </c:catAx>
      <c:valAx>
        <c:axId val="5999330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 b="1"/>
                  <a:t>MW</a:t>
                </a:r>
              </a:p>
            </c:rich>
          </c:tx>
          <c:layout>
            <c:manualLayout>
              <c:xMode val="edge"/>
              <c:yMode val="edge"/>
              <c:x val="6.1407886441512101E-3"/>
              <c:y val="0.4674245214962164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99405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9713918125542282"/>
          <c:y val="0.28576710257709015"/>
          <c:w val="0.19325699498608956"/>
          <c:h val="0.4278821506960753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0</xdr:row>
          <xdr:rowOff>66675</xdr:rowOff>
        </xdr:from>
        <xdr:to>
          <xdr:col>6</xdr:col>
          <xdr:colOff>76200</xdr:colOff>
          <xdr:row>2</xdr:row>
          <xdr:rowOff>371475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en-US" sz="1400" b="1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Run error check macro</a:t>
              </a:r>
            </a:p>
          </xdr:txBody>
        </xdr:sp>
        <xdr:clientData fLocksWithSheet="0"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104775</xdr:colOff>
      <xdr:row>203</xdr:row>
      <xdr:rowOff>180975</xdr:rowOff>
    </xdr:from>
    <xdr:to>
      <xdr:col>32</xdr:col>
      <xdr:colOff>504826</xdr:colOff>
      <xdr:row>231</xdr:row>
      <xdr:rowOff>59055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180975</xdr:colOff>
      <xdr:row>243</xdr:row>
      <xdr:rowOff>180975</xdr:rowOff>
    </xdr:from>
    <xdr:to>
      <xdr:col>32</xdr:col>
      <xdr:colOff>581026</xdr:colOff>
      <xdr:row>271</xdr:row>
      <xdr:rowOff>59055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828675</xdr:colOff>
          <xdr:row>1</xdr:row>
          <xdr:rowOff>0</xdr:rowOff>
        </xdr:from>
        <xdr:to>
          <xdr:col>1</xdr:col>
          <xdr:colOff>2657475</xdr:colOff>
          <xdr:row>2</xdr:row>
          <xdr:rowOff>0</xdr:rowOff>
        </xdr:to>
        <xdr:sp macro="" textlink="">
          <xdr:nvSpPr>
            <xdr:cNvPr id="3075" name="Button 3" descr="Press this button to copy the below CSP Table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9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en-US" sz="1400" b="1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Copy CSP Table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Relationship Id="rId4" Type="http://schemas.openxmlformats.org/officeDocument/2006/relationships/ctrlProp" Target="../ctrlProps/ctrlProp2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23DEF-52F8-4472-A2CD-3D4BF6C84C02}">
  <sheetPr codeName="Sheet1">
    <tabColor theme="2" tint="-0.499984740745262"/>
  </sheetPr>
  <dimension ref="A1:G6"/>
  <sheetViews>
    <sheetView tabSelected="1" workbookViewId="0"/>
  </sheetViews>
  <sheetFormatPr defaultColWidth="8.85546875" defaultRowHeight="15" x14ac:dyDescent="0.25"/>
  <cols>
    <col min="1" max="1" width="33.42578125" style="5" bestFit="1" customWidth="1"/>
    <col min="2" max="2" width="86.140625" style="5" customWidth="1"/>
    <col min="3" max="3" width="5.140625" style="5" customWidth="1"/>
    <col min="4" max="16384" width="8.85546875" style="5"/>
  </cols>
  <sheetData>
    <row r="1" spans="1:7" x14ac:dyDescent="0.25">
      <c r="A1" s="20" t="s">
        <v>0</v>
      </c>
      <c r="B1" s="21" t="s">
        <v>1</v>
      </c>
    </row>
    <row r="2" spans="1:7" x14ac:dyDescent="0.25">
      <c r="A2" s="20" t="s">
        <v>2</v>
      </c>
      <c r="B2" s="21">
        <v>44827</v>
      </c>
    </row>
    <row r="3" spans="1:7" ht="32.25" customHeight="1" x14ac:dyDescent="0.3">
      <c r="A3" s="88"/>
      <c r="B3" s="88"/>
    </row>
    <row r="4" spans="1:7" ht="16.350000000000001" customHeight="1" x14ac:dyDescent="0.25">
      <c r="A4" s="172"/>
      <c r="B4" s="172"/>
      <c r="D4" s="173" t="s">
        <v>3</v>
      </c>
      <c r="E4" s="173"/>
      <c r="F4" s="173"/>
      <c r="G4" s="173"/>
    </row>
    <row r="5" spans="1:7" ht="62.25" customHeight="1" x14ac:dyDescent="0.25">
      <c r="A5" s="145"/>
      <c r="B5" s="145"/>
      <c r="D5" s="173"/>
      <c r="E5" s="173"/>
      <c r="F5" s="173"/>
      <c r="G5" s="173"/>
    </row>
    <row r="6" spans="1:7" x14ac:dyDescent="0.25">
      <c r="A6" s="89"/>
      <c r="B6" s="90"/>
    </row>
  </sheetData>
  <sheetProtection algorithmName="SHA-512" hashValue="HEv3z3TT1jdq/8ES/z/vtyR1Quui8QNE6ikfcMPL9YzHiku0BsrywEZG7qXXPUINiqCEJsVdjJfdTAMyFUxcpg==" saltValue="0ymMZJM6r6DLy8BISbO/5Q==" spinCount="100000" sheet="1" objects="1" scenarios="1"/>
  <mergeCells count="2">
    <mergeCell ref="A4:B4"/>
    <mergeCell ref="D4:G5"/>
  </mergeCells>
  <pageMargins left="0.7" right="0.7" top="0.75" bottom="0.75" header="0.3" footer="0.3"/>
  <pageSetup orientation="portrait" horizontalDpi="90" verticalDpi="9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Button 1">
              <controlPr locked="0" defaultSize="0" print="0" autoFill="0" autoPict="0" macro="[0]!body_module">
                <anchor moveWithCells="1">
                  <from>
                    <xdr:col>3</xdr:col>
                    <xdr:colOff>0</xdr:colOff>
                    <xdr:row>0</xdr:row>
                    <xdr:rowOff>66675</xdr:rowOff>
                  </from>
                  <to>
                    <xdr:col>6</xdr:col>
                    <xdr:colOff>76200</xdr:colOff>
                    <xdr:row>2</xdr:row>
                    <xdr:rowOff>371475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15E4F-0851-498A-B431-F57EBC6CF640}">
  <sheetPr codeName="Sheet4"/>
  <dimension ref="A1:D8"/>
  <sheetViews>
    <sheetView workbookViewId="0">
      <selection activeCell="D8" sqref="D8"/>
    </sheetView>
  </sheetViews>
  <sheetFormatPr defaultColWidth="9.140625" defaultRowHeight="15" x14ac:dyDescent="0.25"/>
  <cols>
    <col min="1" max="1" width="15" bestFit="1" customWidth="1"/>
    <col min="2" max="2" width="12.140625" bestFit="1" customWidth="1"/>
    <col min="3" max="3" width="5.42578125" bestFit="1" customWidth="1"/>
    <col min="4" max="4" width="100.42578125" bestFit="1" customWidth="1"/>
  </cols>
  <sheetData>
    <row r="1" spans="1:4" x14ac:dyDescent="0.25">
      <c r="A1" s="22" t="s">
        <v>0</v>
      </c>
      <c r="B1" s="19" t="s">
        <v>2</v>
      </c>
      <c r="C1" s="19" t="s">
        <v>4</v>
      </c>
      <c r="D1" s="19" t="s">
        <v>5</v>
      </c>
    </row>
    <row r="2" spans="1:4" x14ac:dyDescent="0.25">
      <c r="A2" s="25" t="s">
        <v>6</v>
      </c>
      <c r="B2" s="122">
        <v>44718</v>
      </c>
    </row>
    <row r="3" spans="1:4" x14ac:dyDescent="0.25">
      <c r="A3" t="s">
        <v>7</v>
      </c>
      <c r="B3" s="122">
        <v>44727</v>
      </c>
    </row>
    <row r="4" spans="1:4" x14ac:dyDescent="0.25">
      <c r="A4" t="s">
        <v>8</v>
      </c>
      <c r="B4" s="122">
        <v>44732</v>
      </c>
      <c r="D4" t="s">
        <v>9</v>
      </c>
    </row>
    <row r="5" spans="1:4" x14ac:dyDescent="0.25">
      <c r="A5" t="s">
        <v>8</v>
      </c>
      <c r="B5" s="122">
        <v>44757</v>
      </c>
      <c r="D5" t="s">
        <v>10</v>
      </c>
    </row>
    <row r="6" spans="1:4" ht="98.25" customHeight="1" x14ac:dyDescent="0.25">
      <c r="A6" t="s">
        <v>8</v>
      </c>
      <c r="B6" s="122">
        <v>44771</v>
      </c>
      <c r="D6" s="138" t="s">
        <v>11</v>
      </c>
    </row>
    <row r="7" spans="1:4" ht="105" x14ac:dyDescent="0.25">
      <c r="A7" t="s">
        <v>8</v>
      </c>
      <c r="B7" s="122">
        <v>44796</v>
      </c>
      <c r="D7" s="139" t="s">
        <v>12</v>
      </c>
    </row>
    <row r="8" spans="1:4" ht="30" x14ac:dyDescent="0.25">
      <c r="A8" t="s">
        <v>8</v>
      </c>
      <c r="B8" s="122">
        <v>44827</v>
      </c>
      <c r="D8" s="138" t="s">
        <v>3781</v>
      </c>
    </row>
  </sheetData>
  <sheetProtection algorithmName="SHA-512" hashValue="SF5WWid5LpgpNMmZgOGN/ol2/CBEHG5xfb7bRz3bdeWWPttRl5NcSQizFF2z2yh6Ti1SEBXM9wonirXHI2yHIg==" saltValue="UNf1srGRq5qt5WCj4vYtFA==" spinCount="100000" sheet="1" objects="1" scenarios="1"/>
  <phoneticPr fontId="3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7BE0D-E87E-4FFA-8C6C-F725095CCEDC}">
  <sheetPr codeName="Sheet2">
    <tabColor rgb="FF0070C0"/>
    <pageSetUpPr fitToPage="1"/>
  </sheetPr>
  <dimension ref="A1:BY49"/>
  <sheetViews>
    <sheetView workbookViewId="0">
      <pane ySplit="1" topLeftCell="A2" activePane="bottomLeft" state="frozen"/>
      <selection pane="bottomLeft" sqref="A1:XFD1"/>
    </sheetView>
  </sheetViews>
  <sheetFormatPr defaultColWidth="0" defaultRowHeight="15" x14ac:dyDescent="0.25"/>
  <cols>
    <col min="1" max="1" width="37.28515625" style="7" customWidth="1"/>
    <col min="2" max="2" width="48" style="7" bestFit="1" customWidth="1"/>
    <col min="3" max="3" width="47.140625" style="7" customWidth="1"/>
    <col min="4" max="4" width="19.42578125" style="9" customWidth="1"/>
    <col min="5" max="5" width="31.42578125" style="9" bestFit="1" customWidth="1"/>
    <col min="6" max="6" width="30.28515625" style="9" customWidth="1"/>
    <col min="7" max="7" width="17.42578125" style="7" customWidth="1"/>
    <col min="8" max="8" width="20.28515625" style="7" bestFit="1" customWidth="1"/>
    <col min="9" max="12" width="34" style="47" customWidth="1"/>
    <col min="13" max="22" width="34" style="7" customWidth="1"/>
    <col min="23" max="23" width="27.7109375" style="7" customWidth="1"/>
    <col min="24" max="24" width="27.42578125" style="7" customWidth="1"/>
    <col min="25" max="25" width="28.42578125" style="7" customWidth="1"/>
    <col min="26" max="26" width="19" style="7" bestFit="1" customWidth="1"/>
    <col min="27" max="27" width="21" style="7" customWidth="1"/>
    <col min="28" max="28" width="21.7109375" style="7" customWidth="1"/>
    <col min="29" max="29" width="42.28515625" style="7" customWidth="1"/>
    <col min="30" max="31" width="33.140625" style="7" customWidth="1"/>
    <col min="32" max="32" width="16.42578125" style="7" customWidth="1"/>
    <col min="33" max="33" width="24.42578125" style="7" customWidth="1"/>
    <col min="34" max="34" width="26.28515625" style="7" customWidth="1"/>
    <col min="35" max="35" width="15.28515625" style="7" customWidth="1"/>
    <col min="36" max="36" width="23.28515625" style="7" customWidth="1"/>
    <col min="37" max="37" width="24.28515625" style="7" customWidth="1"/>
    <col min="38" max="38" width="27.42578125" style="7" customWidth="1"/>
    <col min="39" max="39" width="23.28515625" style="7" customWidth="1"/>
    <col min="40" max="40" width="24.28515625" style="7" customWidth="1"/>
    <col min="41" max="41" width="27.42578125" style="7" customWidth="1"/>
    <col min="42" max="42" width="23.28515625" style="7" customWidth="1"/>
    <col min="43" max="43" width="24.28515625" style="7" customWidth="1"/>
    <col min="44" max="44" width="27.42578125" style="7" customWidth="1"/>
    <col min="45" max="45" width="28.42578125" style="7" bestFit="1" customWidth="1"/>
    <col min="46" max="46" width="30.42578125" style="7" bestFit="1" customWidth="1"/>
    <col min="47" max="47" width="27.42578125" style="7" customWidth="1"/>
    <col min="48" max="48" width="18" style="7" customWidth="1"/>
    <col min="49" max="49" width="23.28515625" style="7" customWidth="1"/>
    <col min="50" max="50" width="24.28515625" style="7" customWidth="1"/>
    <col min="51" max="52" width="24.7109375" style="7" customWidth="1"/>
    <col min="53" max="53" width="22" style="7" customWidth="1"/>
    <col min="54" max="54" width="30.42578125" style="7" bestFit="1" customWidth="1"/>
    <col min="55" max="55" width="24.42578125" style="7" customWidth="1"/>
    <col min="56" max="57" width="21.28515625" style="7" customWidth="1"/>
    <col min="58" max="58" width="23.7109375" style="7" customWidth="1"/>
    <col min="59" max="59" width="26.140625" style="7" bestFit="1" customWidth="1"/>
    <col min="60" max="60" width="26.140625" style="7" customWidth="1"/>
    <col min="61" max="61" width="23.28515625" style="7" customWidth="1"/>
    <col min="62" max="62" width="24.28515625" style="7" customWidth="1"/>
    <col min="63" max="63" width="27.42578125" style="7" customWidth="1"/>
    <col min="64" max="64" width="23.28515625" style="7" customWidth="1"/>
    <col min="65" max="65" width="20" style="7" customWidth="1"/>
    <col min="66" max="66" width="23.140625" style="7" customWidth="1"/>
    <col min="67" max="67" width="20.28515625" style="7" customWidth="1"/>
    <col min="68" max="68" width="24.85546875" style="7" customWidth="1"/>
    <col min="69" max="70" width="22.7109375" style="7" customWidth="1"/>
    <col min="71" max="71" width="40.7109375" style="7" bestFit="1" customWidth="1"/>
    <col min="72" max="75" width="16" style="7" bestFit="1" customWidth="1"/>
    <col min="76" max="76" width="21.140625" style="9" bestFit="1" customWidth="1"/>
    <col min="77" max="77" width="50.42578125" style="9" customWidth="1"/>
    <col min="78" max="16384" width="40.42578125" hidden="1"/>
  </cols>
  <sheetData>
    <row r="1" spans="1:77" ht="60" customHeight="1" x14ac:dyDescent="0.25">
      <c r="A1" s="1" t="s">
        <v>13</v>
      </c>
      <c r="B1" s="1" t="s">
        <v>14</v>
      </c>
      <c r="C1" s="107" t="s">
        <v>15</v>
      </c>
      <c r="D1" s="170" t="s">
        <v>16</v>
      </c>
      <c r="E1" s="170" t="s">
        <v>17</v>
      </c>
      <c r="F1" s="170" t="s">
        <v>18</v>
      </c>
      <c r="G1" s="107" t="s">
        <v>19</v>
      </c>
      <c r="H1" s="107" t="s">
        <v>20</v>
      </c>
      <c r="I1" s="108" t="s">
        <v>21</v>
      </c>
      <c r="J1" s="108" t="s">
        <v>22</v>
      </c>
      <c r="K1" s="108" t="s">
        <v>23</v>
      </c>
      <c r="L1" s="108" t="s">
        <v>24</v>
      </c>
      <c r="M1" s="109" t="s">
        <v>25</v>
      </c>
      <c r="N1" s="109" t="s">
        <v>26</v>
      </c>
      <c r="O1" s="109" t="s">
        <v>27</v>
      </c>
      <c r="P1" s="109" t="s">
        <v>28</v>
      </c>
      <c r="Q1" s="109" t="s">
        <v>29</v>
      </c>
      <c r="R1" s="109" t="s">
        <v>30</v>
      </c>
      <c r="S1" s="109" t="s">
        <v>31</v>
      </c>
      <c r="T1" s="109" t="s">
        <v>32</v>
      </c>
      <c r="U1" s="109" t="s">
        <v>33</v>
      </c>
      <c r="V1" s="109" t="s">
        <v>34</v>
      </c>
      <c r="W1" s="106" t="s">
        <v>35</v>
      </c>
      <c r="X1" s="106" t="s">
        <v>36</v>
      </c>
      <c r="Y1" s="106" t="s">
        <v>37</v>
      </c>
      <c r="Z1" s="107" t="s">
        <v>38</v>
      </c>
      <c r="AA1" s="107" t="s">
        <v>39</v>
      </c>
      <c r="AB1" s="110" t="s">
        <v>40</v>
      </c>
      <c r="AC1" s="110" t="s">
        <v>41</v>
      </c>
      <c r="AD1" s="110" t="s">
        <v>42</v>
      </c>
      <c r="AE1" s="110" t="s">
        <v>43</v>
      </c>
      <c r="AF1" s="107" t="s">
        <v>44</v>
      </c>
      <c r="AG1" s="107" t="s">
        <v>45</v>
      </c>
      <c r="AH1" s="107" t="s">
        <v>46</v>
      </c>
      <c r="AI1" s="107" t="s">
        <v>47</v>
      </c>
      <c r="AJ1" s="112" t="s">
        <v>48</v>
      </c>
      <c r="AK1" s="112" t="s">
        <v>49</v>
      </c>
      <c r="AL1" s="112" t="s">
        <v>50</v>
      </c>
      <c r="AM1" s="112" t="s">
        <v>51</v>
      </c>
      <c r="AN1" s="112" t="s">
        <v>52</v>
      </c>
      <c r="AO1" s="112" t="s">
        <v>53</v>
      </c>
      <c r="AP1" s="112" t="s">
        <v>54</v>
      </c>
      <c r="AQ1" s="112" t="s">
        <v>55</v>
      </c>
      <c r="AR1" s="112" t="s">
        <v>56</v>
      </c>
      <c r="AS1" s="112" t="s">
        <v>57</v>
      </c>
      <c r="AT1" s="112" t="s">
        <v>58</v>
      </c>
      <c r="AU1" s="112" t="s">
        <v>59</v>
      </c>
      <c r="AV1" s="107" t="s">
        <v>60</v>
      </c>
      <c r="AW1" s="107" t="s">
        <v>61</v>
      </c>
      <c r="AX1" s="107" t="s">
        <v>62</v>
      </c>
      <c r="AY1" s="107" t="s">
        <v>63</v>
      </c>
      <c r="AZ1" s="107" t="s">
        <v>64</v>
      </c>
      <c r="BA1" s="107" t="s">
        <v>65</v>
      </c>
      <c r="BB1" s="111" t="s">
        <v>66</v>
      </c>
      <c r="BC1" s="111" t="s">
        <v>67</v>
      </c>
      <c r="BD1" s="111" t="s">
        <v>68</v>
      </c>
      <c r="BE1" s="111" t="s">
        <v>69</v>
      </c>
      <c r="BF1" s="111" t="s">
        <v>70</v>
      </c>
      <c r="BG1" s="111" t="s">
        <v>71</v>
      </c>
      <c r="BH1" s="111" t="s">
        <v>72</v>
      </c>
      <c r="BI1" s="107" t="s">
        <v>73</v>
      </c>
      <c r="BJ1" s="107" t="s">
        <v>74</v>
      </c>
      <c r="BK1" s="107" t="s">
        <v>75</v>
      </c>
      <c r="BL1" s="107" t="s">
        <v>76</v>
      </c>
      <c r="BM1" s="107" t="s">
        <v>77</v>
      </c>
      <c r="BN1" s="107" t="s">
        <v>78</v>
      </c>
      <c r="BO1" s="107" t="s">
        <v>79</v>
      </c>
      <c r="BP1" s="107" t="s">
        <v>80</v>
      </c>
      <c r="BQ1" s="107" t="s">
        <v>81</v>
      </c>
      <c r="BR1" s="107" t="s">
        <v>82</v>
      </c>
      <c r="BS1" s="106" t="s">
        <v>83</v>
      </c>
      <c r="BT1" s="106" t="s">
        <v>84</v>
      </c>
      <c r="BU1" s="106" t="s">
        <v>85</v>
      </c>
      <c r="BV1" s="106" t="s">
        <v>86</v>
      </c>
      <c r="BW1" s="106" t="s">
        <v>87</v>
      </c>
      <c r="BX1" s="171" t="s">
        <v>88</v>
      </c>
      <c r="BY1" s="170" t="s">
        <v>89</v>
      </c>
    </row>
    <row r="2" spans="1:77" x14ac:dyDescent="0.25">
      <c r="A2" s="7" t="s">
        <v>3782</v>
      </c>
      <c r="B2" s="105" t="s">
        <v>1357</v>
      </c>
      <c r="C2" s="7" t="s">
        <v>3783</v>
      </c>
      <c r="D2" s="9" t="s">
        <v>3425</v>
      </c>
      <c r="G2" s="7" t="s">
        <v>3438</v>
      </c>
      <c r="I2" s="47">
        <v>2.9</v>
      </c>
      <c r="J2" s="47">
        <v>2.9</v>
      </c>
      <c r="K2" s="47">
        <v>1.9</v>
      </c>
      <c r="L2" s="47">
        <v>6.4480000000000004</v>
      </c>
      <c r="M2" s="7" t="s">
        <v>3432</v>
      </c>
      <c r="AB2" s="105"/>
      <c r="AF2" s="7" t="s">
        <v>3440</v>
      </c>
      <c r="AJ2" s="7">
        <v>2020</v>
      </c>
      <c r="AK2" s="7">
        <v>1</v>
      </c>
      <c r="AL2" s="7">
        <v>1</v>
      </c>
      <c r="AM2" s="7">
        <v>2020</v>
      </c>
      <c r="AN2" s="7">
        <v>6</v>
      </c>
      <c r="AO2" s="7">
        <v>1</v>
      </c>
      <c r="AP2" s="7">
        <v>2025</v>
      </c>
      <c r="AQ2" s="7">
        <v>5</v>
      </c>
      <c r="AR2" s="7">
        <v>31</v>
      </c>
      <c r="AS2" s="7">
        <v>2020</v>
      </c>
      <c r="AT2" s="7">
        <v>5</v>
      </c>
      <c r="AU2" s="7">
        <v>22</v>
      </c>
      <c r="AV2" s="7" t="s">
        <v>3427</v>
      </c>
      <c r="BM2" s="7" t="s">
        <v>3426</v>
      </c>
      <c r="BO2" s="7" t="s">
        <v>3438</v>
      </c>
      <c r="BP2" s="7" t="s">
        <v>3431</v>
      </c>
      <c r="BQ2" s="7" t="s">
        <v>3449</v>
      </c>
      <c r="BS2" s="7" t="s">
        <v>3506</v>
      </c>
      <c r="BT2" s="7">
        <v>6.4480000000000004</v>
      </c>
      <c r="BU2" s="7">
        <v>0</v>
      </c>
      <c r="BV2" s="7">
        <v>0</v>
      </c>
      <c r="BW2" s="7">
        <v>0</v>
      </c>
      <c r="BX2" s="9" t="s">
        <v>109</v>
      </c>
    </row>
    <row r="3" spans="1:77" x14ac:dyDescent="0.25">
      <c r="A3" s="7" t="s">
        <v>3784</v>
      </c>
      <c r="B3" s="7" t="s">
        <v>2076</v>
      </c>
      <c r="C3" s="7" t="s">
        <v>3785</v>
      </c>
      <c r="D3" s="9" t="s">
        <v>3464</v>
      </c>
      <c r="F3" s="9" t="s">
        <v>3786</v>
      </c>
      <c r="G3" s="7" t="s">
        <v>3438</v>
      </c>
      <c r="I3" s="47">
        <v>3</v>
      </c>
      <c r="J3" s="47">
        <v>3</v>
      </c>
      <c r="K3" s="47">
        <v>3</v>
      </c>
      <c r="L3" s="47">
        <v>6.649</v>
      </c>
      <c r="M3" s="7" t="s">
        <v>3554</v>
      </c>
      <c r="N3" s="7" t="s">
        <v>3438</v>
      </c>
      <c r="O3" s="7">
        <v>3</v>
      </c>
      <c r="P3" s="7">
        <v>3</v>
      </c>
      <c r="Q3" s="7">
        <v>3</v>
      </c>
      <c r="R3" s="7">
        <v>3</v>
      </c>
      <c r="S3" s="7" t="s">
        <v>3461</v>
      </c>
      <c r="T3" s="7" t="s">
        <v>3434</v>
      </c>
      <c r="U3" s="7">
        <v>12</v>
      </c>
      <c r="V3" s="7">
        <v>12</v>
      </c>
      <c r="W3" s="7">
        <v>4</v>
      </c>
      <c r="X3" s="7">
        <v>3</v>
      </c>
      <c r="Y3" s="7">
        <v>5</v>
      </c>
      <c r="AB3" s="105"/>
      <c r="AF3" s="7" t="s">
        <v>3514</v>
      </c>
      <c r="AG3" s="7" t="s">
        <v>3613</v>
      </c>
      <c r="AI3" s="7" t="s">
        <v>3658</v>
      </c>
      <c r="AJ3" s="7">
        <v>2022</v>
      </c>
      <c r="AK3" s="7">
        <v>8</v>
      </c>
      <c r="AL3" s="7">
        <v>8</v>
      </c>
      <c r="AM3" s="7">
        <v>2022</v>
      </c>
      <c r="AN3" s="7">
        <v>7</v>
      </c>
      <c r="AO3" s="7">
        <v>16</v>
      </c>
      <c r="AP3" s="7">
        <v>2042</v>
      </c>
      <c r="AQ3" s="7">
        <v>7</v>
      </c>
      <c r="AR3" s="7">
        <v>5</v>
      </c>
      <c r="AS3" s="7">
        <v>2020</v>
      </c>
      <c r="AT3" s="7">
        <v>11</v>
      </c>
      <c r="AU3" s="7">
        <v>13</v>
      </c>
      <c r="AV3" s="7" t="s">
        <v>3427</v>
      </c>
      <c r="BI3" s="7">
        <v>2021</v>
      </c>
      <c r="BJ3" s="7">
        <v>10</v>
      </c>
      <c r="BK3" s="7">
        <v>15</v>
      </c>
      <c r="BM3" s="7" t="s">
        <v>3426</v>
      </c>
      <c r="BO3" s="7" t="s">
        <v>3438</v>
      </c>
      <c r="BP3" s="7" t="s">
        <v>3431</v>
      </c>
      <c r="BQ3" s="7" t="s">
        <v>3449</v>
      </c>
      <c r="BS3" s="7" t="s">
        <v>3583</v>
      </c>
      <c r="BT3" s="7">
        <v>7.3</v>
      </c>
      <c r="BU3" s="7">
        <v>7.2</v>
      </c>
      <c r="BV3" s="7">
        <v>7</v>
      </c>
      <c r="BW3" s="7">
        <v>6.8</v>
      </c>
      <c r="BX3" s="9" t="s">
        <v>109</v>
      </c>
      <c r="BY3" s="9" t="s">
        <v>3857</v>
      </c>
    </row>
    <row r="4" spans="1:77" x14ac:dyDescent="0.25">
      <c r="A4" s="7" t="s">
        <v>3787</v>
      </c>
      <c r="B4" s="7" t="s">
        <v>3182</v>
      </c>
      <c r="C4" s="7" t="s">
        <v>3788</v>
      </c>
      <c r="D4" s="9" t="s">
        <v>3464</v>
      </c>
      <c r="F4" s="9" t="s">
        <v>3789</v>
      </c>
      <c r="G4" s="7" t="s">
        <v>3438</v>
      </c>
      <c r="I4" s="47">
        <v>20</v>
      </c>
      <c r="J4" s="47">
        <v>20</v>
      </c>
      <c r="K4" s="47">
        <v>6.5</v>
      </c>
      <c r="L4" s="47">
        <v>50.902000000000001</v>
      </c>
      <c r="M4" s="7" t="s">
        <v>3554</v>
      </c>
      <c r="N4" s="7" t="s">
        <v>3438</v>
      </c>
      <c r="O4" s="7">
        <v>20</v>
      </c>
      <c r="P4" s="7">
        <v>20</v>
      </c>
      <c r="Q4" s="7">
        <v>6.5</v>
      </c>
      <c r="R4" s="7">
        <v>6.5</v>
      </c>
      <c r="S4" s="7" t="s">
        <v>3461</v>
      </c>
      <c r="T4" s="7" t="s">
        <v>3434</v>
      </c>
      <c r="U4" s="7">
        <v>26</v>
      </c>
      <c r="V4" s="7">
        <v>26</v>
      </c>
      <c r="W4" s="7">
        <v>1</v>
      </c>
      <c r="X4" s="7">
        <v>2</v>
      </c>
      <c r="Y4" s="7">
        <v>2</v>
      </c>
      <c r="AB4" s="105"/>
      <c r="AF4" s="7" t="s">
        <v>3514</v>
      </c>
      <c r="AG4" s="7" t="s">
        <v>3613</v>
      </c>
      <c r="AI4" s="7" t="s">
        <v>3658</v>
      </c>
      <c r="AJ4" s="7">
        <v>2024</v>
      </c>
      <c r="AK4" s="7">
        <v>6</v>
      </c>
      <c r="AL4" s="7">
        <v>1</v>
      </c>
      <c r="AM4" s="7">
        <v>2024</v>
      </c>
      <c r="AN4" s="7">
        <v>6</v>
      </c>
      <c r="AO4" s="7">
        <v>1</v>
      </c>
      <c r="AP4" s="7">
        <v>2044</v>
      </c>
      <c r="AQ4" s="7">
        <v>5</v>
      </c>
      <c r="AR4" s="7">
        <v>31</v>
      </c>
      <c r="AS4" s="7">
        <v>2020</v>
      </c>
      <c r="AT4" s="7">
        <v>11</v>
      </c>
      <c r="AU4" s="7">
        <v>13</v>
      </c>
      <c r="AV4" s="7" t="s">
        <v>3426</v>
      </c>
      <c r="BI4" s="7">
        <v>2023</v>
      </c>
      <c r="BJ4" s="7">
        <v>3</v>
      </c>
      <c r="BK4" s="7">
        <v>31</v>
      </c>
      <c r="BM4" s="7" t="s">
        <v>3426</v>
      </c>
      <c r="BO4" s="7" t="s">
        <v>3438</v>
      </c>
      <c r="BP4" s="7" t="s">
        <v>3431</v>
      </c>
      <c r="BQ4" s="7" t="s">
        <v>3449</v>
      </c>
      <c r="BS4" s="7" t="s">
        <v>3583</v>
      </c>
      <c r="BT4" s="7">
        <v>53</v>
      </c>
      <c r="BU4" s="7">
        <v>52</v>
      </c>
      <c r="BV4" s="7">
        <v>51</v>
      </c>
      <c r="BW4" s="7">
        <v>50</v>
      </c>
      <c r="BX4" s="9" t="s">
        <v>3167</v>
      </c>
      <c r="BY4" s="9" t="s">
        <v>3857</v>
      </c>
    </row>
    <row r="5" spans="1:77" ht="30" x14ac:dyDescent="0.25">
      <c r="A5" s="7" t="s">
        <v>3790</v>
      </c>
      <c r="B5" s="7" t="s">
        <v>3182</v>
      </c>
      <c r="C5" s="7" t="s">
        <v>3791</v>
      </c>
      <c r="D5" s="9" t="s">
        <v>3464</v>
      </c>
      <c r="F5" s="9" t="s">
        <v>3792</v>
      </c>
      <c r="G5" s="7" t="s">
        <v>3438</v>
      </c>
      <c r="I5" s="47">
        <v>72</v>
      </c>
      <c r="J5" s="47">
        <v>72</v>
      </c>
      <c r="K5" s="47">
        <v>36</v>
      </c>
      <c r="L5" s="47">
        <v>212.46299999999999</v>
      </c>
      <c r="M5" s="7" t="s">
        <v>3554</v>
      </c>
      <c r="N5" s="7" t="s">
        <v>3438</v>
      </c>
      <c r="O5" s="7">
        <v>72</v>
      </c>
      <c r="P5" s="7">
        <v>72</v>
      </c>
      <c r="Q5" s="7">
        <v>36</v>
      </c>
      <c r="R5" s="7">
        <v>36</v>
      </c>
      <c r="S5" s="7" t="s">
        <v>3461</v>
      </c>
      <c r="T5" s="7" t="s">
        <v>3434</v>
      </c>
      <c r="U5" s="7">
        <v>144</v>
      </c>
      <c r="V5" s="7">
        <v>144</v>
      </c>
      <c r="W5" s="7">
        <v>4</v>
      </c>
      <c r="X5" s="7">
        <v>3</v>
      </c>
      <c r="Y5" s="7">
        <v>5</v>
      </c>
      <c r="AB5" s="105"/>
      <c r="AF5" s="7" t="s">
        <v>3264</v>
      </c>
      <c r="AI5" s="7" t="s">
        <v>3547</v>
      </c>
      <c r="AJ5" s="7">
        <v>2023</v>
      </c>
      <c r="AK5" s="7">
        <v>12</v>
      </c>
      <c r="AL5" s="7">
        <v>31</v>
      </c>
      <c r="AM5" s="7">
        <v>2023</v>
      </c>
      <c r="AN5" s="7">
        <v>12</v>
      </c>
      <c r="AO5" s="7">
        <v>31</v>
      </c>
      <c r="AP5" s="7">
        <v>2038</v>
      </c>
      <c r="AQ5" s="7">
        <v>12</v>
      </c>
      <c r="AR5" s="7">
        <v>30</v>
      </c>
      <c r="AS5" s="7">
        <v>2021</v>
      </c>
      <c r="AT5" s="7">
        <v>10</v>
      </c>
      <c r="AU5" s="7">
        <v>15</v>
      </c>
      <c r="AV5" s="7" t="s">
        <v>3426</v>
      </c>
      <c r="BM5" s="7" t="s">
        <v>3426</v>
      </c>
      <c r="BO5" s="7" t="s">
        <v>3438</v>
      </c>
      <c r="BP5" s="7" t="s">
        <v>3431</v>
      </c>
      <c r="BQ5" s="7" t="s">
        <v>3449</v>
      </c>
      <c r="BS5" s="7" t="s">
        <v>3583</v>
      </c>
      <c r="BT5" s="7">
        <v>209</v>
      </c>
      <c r="BU5" s="7">
        <v>207</v>
      </c>
      <c r="BV5" s="7">
        <v>205</v>
      </c>
      <c r="BW5" s="7">
        <v>202</v>
      </c>
      <c r="BX5" s="9" t="s">
        <v>3167</v>
      </c>
      <c r="BY5" s="9" t="s">
        <v>3858</v>
      </c>
    </row>
    <row r="6" spans="1:77" x14ac:dyDescent="0.25">
      <c r="A6" s="7" t="s">
        <v>3793</v>
      </c>
      <c r="B6" s="7" t="s">
        <v>238</v>
      </c>
      <c r="C6" s="7" t="s">
        <v>239</v>
      </c>
      <c r="D6" s="9" t="s">
        <v>3425</v>
      </c>
      <c r="E6" s="9">
        <v>1117</v>
      </c>
      <c r="F6" s="9" t="s">
        <v>3794</v>
      </c>
      <c r="G6" s="7" t="s">
        <v>3438</v>
      </c>
      <c r="I6" s="47">
        <v>250</v>
      </c>
      <c r="J6" s="47">
        <v>50</v>
      </c>
      <c r="K6" s="47">
        <v>7</v>
      </c>
      <c r="L6" s="47">
        <v>130</v>
      </c>
      <c r="M6" s="7" t="s">
        <v>3432</v>
      </c>
      <c r="AA6" s="7" t="s">
        <v>3450</v>
      </c>
      <c r="AB6" s="105"/>
      <c r="AC6" s="7" t="s">
        <v>3404</v>
      </c>
      <c r="AE6" s="7" t="s">
        <v>3427</v>
      </c>
      <c r="AF6" s="7" t="s">
        <v>3514</v>
      </c>
      <c r="AI6" s="7" t="s">
        <v>3552</v>
      </c>
      <c r="AJ6" s="7">
        <v>2021</v>
      </c>
      <c r="AK6" s="7">
        <v>9</v>
      </c>
      <c r="AL6" s="7">
        <v>22</v>
      </c>
      <c r="AM6" s="7">
        <v>2021</v>
      </c>
      <c r="AN6" s="7">
        <v>9</v>
      </c>
      <c r="AO6" s="7">
        <v>22</v>
      </c>
      <c r="AP6" s="7">
        <v>2036</v>
      </c>
      <c r="AQ6" s="7">
        <v>9</v>
      </c>
      <c r="AR6" s="7">
        <v>21</v>
      </c>
      <c r="AS6" s="7">
        <v>2020</v>
      </c>
      <c r="AT6" s="7">
        <v>2</v>
      </c>
      <c r="AU6" s="7">
        <v>14</v>
      </c>
      <c r="AV6" s="7" t="s">
        <v>3427</v>
      </c>
      <c r="BA6" s="7" t="s">
        <v>3477</v>
      </c>
      <c r="BI6" s="7">
        <v>2021</v>
      </c>
      <c r="BJ6" s="7">
        <v>9</v>
      </c>
      <c r="BK6" s="7">
        <v>24</v>
      </c>
      <c r="BL6" s="7" t="s">
        <v>3427</v>
      </c>
      <c r="BM6" s="7" t="s">
        <v>3426</v>
      </c>
      <c r="BN6" s="7" t="s">
        <v>3426</v>
      </c>
      <c r="BO6" s="7" t="s">
        <v>3795</v>
      </c>
      <c r="BP6" s="7" t="s">
        <v>3431</v>
      </c>
      <c r="BQ6" s="7" t="s">
        <v>3449</v>
      </c>
      <c r="BR6" s="7" t="s">
        <v>3796</v>
      </c>
      <c r="BS6" s="7" t="s">
        <v>3560</v>
      </c>
      <c r="BT6" s="7">
        <v>130</v>
      </c>
      <c r="BU6" s="7">
        <v>127</v>
      </c>
      <c r="BV6" s="7">
        <v>121</v>
      </c>
      <c r="BW6" s="7">
        <v>114</v>
      </c>
      <c r="BX6" s="9" t="s">
        <v>109</v>
      </c>
    </row>
    <row r="7" spans="1:77" x14ac:dyDescent="0.25">
      <c r="A7" s="7" t="s">
        <v>3797</v>
      </c>
      <c r="B7" s="7" t="s">
        <v>3166</v>
      </c>
      <c r="C7" s="7" t="s">
        <v>3798</v>
      </c>
      <c r="D7" s="9" t="s">
        <v>3425</v>
      </c>
      <c r="E7" s="9" t="s">
        <v>3799</v>
      </c>
      <c r="F7" s="9" t="s">
        <v>3800</v>
      </c>
      <c r="G7" s="7" t="s">
        <v>3438</v>
      </c>
      <c r="I7" s="47">
        <v>2.5</v>
      </c>
      <c r="J7" s="47">
        <v>2.5</v>
      </c>
      <c r="K7" s="47">
        <v>2.5</v>
      </c>
      <c r="L7" s="47">
        <v>0</v>
      </c>
      <c r="M7" s="7" t="s">
        <v>3432</v>
      </c>
      <c r="T7" s="7" t="s">
        <v>3434</v>
      </c>
      <c r="U7" s="7">
        <v>10</v>
      </c>
      <c r="V7" s="7">
        <v>10</v>
      </c>
      <c r="AA7" s="7" t="s">
        <v>3450</v>
      </c>
      <c r="AC7" s="7" t="s">
        <v>3404</v>
      </c>
      <c r="AE7" s="7" t="s">
        <v>3427</v>
      </c>
      <c r="AF7" s="7" t="s">
        <v>3453</v>
      </c>
      <c r="AG7" s="7" t="s">
        <v>3465</v>
      </c>
      <c r="AI7" s="7" t="s">
        <v>3652</v>
      </c>
      <c r="AJ7" s="7">
        <v>2022</v>
      </c>
      <c r="AK7" s="7">
        <v>6</v>
      </c>
      <c r="AL7" s="7">
        <v>3</v>
      </c>
      <c r="AM7" s="7">
        <v>2022</v>
      </c>
      <c r="AN7" s="7">
        <v>6</v>
      </c>
      <c r="AO7" s="7">
        <v>3</v>
      </c>
      <c r="AP7" s="7">
        <v>2032</v>
      </c>
      <c r="AQ7" s="7">
        <v>6</v>
      </c>
      <c r="AR7" s="7">
        <v>2</v>
      </c>
      <c r="AS7" s="7">
        <v>2020</v>
      </c>
      <c r="AT7" s="7">
        <v>9</v>
      </c>
      <c r="AU7" s="7">
        <v>11</v>
      </c>
      <c r="AV7" s="7" t="s">
        <v>3427</v>
      </c>
      <c r="BA7" s="7">
        <v>2</v>
      </c>
      <c r="BI7" s="7">
        <v>2022</v>
      </c>
      <c r="BJ7" s="7">
        <v>6</v>
      </c>
      <c r="BK7" s="7">
        <v>1</v>
      </c>
      <c r="BL7" s="7" t="s">
        <v>3427</v>
      </c>
      <c r="BM7" s="7" t="s">
        <v>3426</v>
      </c>
      <c r="BN7" s="7" t="s">
        <v>3426</v>
      </c>
      <c r="BO7" s="7" t="s">
        <v>3795</v>
      </c>
      <c r="BP7" s="7" t="s">
        <v>3458</v>
      </c>
      <c r="BQ7" s="7" t="s">
        <v>3435</v>
      </c>
      <c r="BR7" s="7" t="s">
        <v>3796</v>
      </c>
      <c r="BS7" s="7" t="s">
        <v>3427</v>
      </c>
      <c r="BX7" s="9" t="s">
        <v>3167</v>
      </c>
      <c r="BY7" s="9" t="s">
        <v>3801</v>
      </c>
    </row>
    <row r="8" spans="1:77" x14ac:dyDescent="0.25">
      <c r="A8" s="7" t="s">
        <v>3802</v>
      </c>
      <c r="B8" s="7" t="s">
        <v>3139</v>
      </c>
      <c r="C8" s="7" t="s">
        <v>3803</v>
      </c>
      <c r="D8" s="9" t="s">
        <v>3425</v>
      </c>
      <c r="G8" s="7" t="s">
        <v>3438</v>
      </c>
      <c r="I8" s="47">
        <v>7</v>
      </c>
      <c r="J8" s="47">
        <v>7</v>
      </c>
      <c r="K8" s="47">
        <v>7</v>
      </c>
      <c r="L8" s="47">
        <v>0</v>
      </c>
      <c r="M8" s="7" t="s">
        <v>3432</v>
      </c>
      <c r="AA8" s="7" t="s">
        <v>3450</v>
      </c>
      <c r="AC8" s="7" t="s">
        <v>3404</v>
      </c>
      <c r="AE8" s="7" t="s">
        <v>3427</v>
      </c>
      <c r="AF8" s="7" t="s">
        <v>3514</v>
      </c>
      <c r="AI8" s="7" t="s">
        <v>3662</v>
      </c>
      <c r="AJ8" s="7">
        <v>2021</v>
      </c>
      <c r="AK8" s="7">
        <v>6</v>
      </c>
      <c r="AL8" s="7">
        <v>1</v>
      </c>
      <c r="AM8" s="7">
        <v>2021</v>
      </c>
      <c r="AN8" s="7">
        <v>6</v>
      </c>
      <c r="AO8" s="7">
        <v>1</v>
      </c>
      <c r="AP8" s="7">
        <v>2031</v>
      </c>
      <c r="AQ8" s="7">
        <v>5</v>
      </c>
      <c r="AR8" s="7">
        <v>31</v>
      </c>
      <c r="AS8" s="7">
        <v>2020</v>
      </c>
      <c r="AT8" s="7">
        <v>9</v>
      </c>
      <c r="AU8" s="7">
        <v>11</v>
      </c>
      <c r="AV8" s="7" t="s">
        <v>3427</v>
      </c>
      <c r="BA8" s="7">
        <v>1</v>
      </c>
      <c r="BI8" s="7">
        <v>2021</v>
      </c>
      <c r="BJ8" s="7">
        <v>6</v>
      </c>
      <c r="BK8" s="7">
        <v>1</v>
      </c>
      <c r="BL8" s="7" t="s">
        <v>3427</v>
      </c>
      <c r="BM8" s="7" t="s">
        <v>3426</v>
      </c>
      <c r="BN8" s="7" t="s">
        <v>3426</v>
      </c>
      <c r="BO8" s="7" t="s">
        <v>3795</v>
      </c>
      <c r="BP8" s="7" t="s">
        <v>3431</v>
      </c>
      <c r="BQ8" s="7" t="s">
        <v>3435</v>
      </c>
      <c r="BR8" s="7" t="s">
        <v>3796</v>
      </c>
      <c r="BS8" s="7" t="s">
        <v>3587</v>
      </c>
      <c r="BT8" s="7">
        <v>7</v>
      </c>
      <c r="BU8" s="7">
        <v>7</v>
      </c>
      <c r="BV8" s="7">
        <v>7</v>
      </c>
      <c r="BW8" s="7">
        <v>0</v>
      </c>
      <c r="BX8" s="9" t="s">
        <v>3132</v>
      </c>
    </row>
    <row r="9" spans="1:77" ht="30" x14ac:dyDescent="0.25">
      <c r="A9" s="7" t="s">
        <v>3804</v>
      </c>
      <c r="B9" s="7" t="s">
        <v>3182</v>
      </c>
      <c r="C9" s="7" t="s">
        <v>3805</v>
      </c>
      <c r="D9" s="9" t="s">
        <v>3464</v>
      </c>
      <c r="E9" s="9" t="s">
        <v>3806</v>
      </c>
      <c r="G9" s="7" t="s">
        <v>3438</v>
      </c>
      <c r="I9" s="47">
        <v>90</v>
      </c>
      <c r="J9" s="47">
        <v>90</v>
      </c>
      <c r="K9" s="47">
        <v>63.06</v>
      </c>
      <c r="L9" s="47">
        <v>265</v>
      </c>
      <c r="M9" s="7" t="s">
        <v>3554</v>
      </c>
      <c r="N9" s="7" t="s">
        <v>3438</v>
      </c>
      <c r="O9" s="7">
        <v>90</v>
      </c>
      <c r="P9" s="7">
        <v>90</v>
      </c>
      <c r="Q9" s="7">
        <v>75</v>
      </c>
      <c r="R9" s="7">
        <v>75</v>
      </c>
      <c r="S9" s="7" t="s">
        <v>3461</v>
      </c>
      <c r="T9" s="7" t="s">
        <v>3434</v>
      </c>
      <c r="U9" s="7">
        <v>300</v>
      </c>
      <c r="V9" s="7">
        <v>300</v>
      </c>
      <c r="W9" s="7">
        <v>4</v>
      </c>
      <c r="X9" s="7">
        <v>2</v>
      </c>
      <c r="Y9" s="7">
        <v>5</v>
      </c>
      <c r="AC9" s="7" t="s">
        <v>3404</v>
      </c>
      <c r="AE9" s="7" t="s">
        <v>3807</v>
      </c>
      <c r="AF9" s="7" t="s">
        <v>3264</v>
      </c>
      <c r="AI9" s="7" t="s">
        <v>3627</v>
      </c>
      <c r="AJ9" s="7">
        <v>2023</v>
      </c>
      <c r="AK9" s="7">
        <v>5</v>
      </c>
      <c r="AL9" s="7">
        <v>15</v>
      </c>
      <c r="AM9" s="7">
        <v>2023</v>
      </c>
      <c r="AN9" s="7">
        <v>5</v>
      </c>
      <c r="AO9" s="7">
        <v>15</v>
      </c>
      <c r="AP9" s="7">
        <v>2043</v>
      </c>
      <c r="AQ9" s="7">
        <v>5</v>
      </c>
      <c r="AR9" s="7">
        <v>14</v>
      </c>
      <c r="AS9" s="7">
        <v>2021</v>
      </c>
      <c r="AT9" s="7">
        <v>1</v>
      </c>
      <c r="AU9" s="7">
        <v>21</v>
      </c>
      <c r="AV9" s="7" t="s">
        <v>3426</v>
      </c>
      <c r="AW9" s="7">
        <v>2022</v>
      </c>
      <c r="AX9" s="7">
        <v>11</v>
      </c>
      <c r="AY9" s="7">
        <v>15</v>
      </c>
      <c r="AZ9" s="7" t="s">
        <v>3808</v>
      </c>
      <c r="BB9" s="7" t="s">
        <v>3510</v>
      </c>
      <c r="BC9" s="7">
        <v>44.03</v>
      </c>
      <c r="BD9" s="7">
        <v>24.66</v>
      </c>
      <c r="BE9" s="7">
        <v>6.85</v>
      </c>
      <c r="BH9" s="7">
        <v>57.8</v>
      </c>
      <c r="BM9" s="7" t="s">
        <v>3426</v>
      </c>
      <c r="BO9" s="7" t="s">
        <v>3795</v>
      </c>
      <c r="BP9" s="7" t="s">
        <v>3431</v>
      </c>
      <c r="BQ9" s="7" t="s">
        <v>3449</v>
      </c>
      <c r="BR9" s="7" t="s">
        <v>3809</v>
      </c>
      <c r="BS9" s="7" t="s">
        <v>3583</v>
      </c>
      <c r="BT9" s="7">
        <v>250</v>
      </c>
      <c r="BU9" s="7">
        <v>248</v>
      </c>
      <c r="BV9" s="7">
        <v>242</v>
      </c>
      <c r="BW9" s="7">
        <v>236</v>
      </c>
      <c r="BX9" s="9" t="s">
        <v>3167</v>
      </c>
      <c r="BY9" s="9" t="s">
        <v>3857</v>
      </c>
    </row>
    <row r="10" spans="1:77" x14ac:dyDescent="0.25">
      <c r="A10" s="7" t="s">
        <v>3810</v>
      </c>
      <c r="B10" s="7" t="s">
        <v>3166</v>
      </c>
      <c r="C10" s="7" t="s">
        <v>3811</v>
      </c>
      <c r="D10" s="9" t="s">
        <v>3464</v>
      </c>
      <c r="E10" s="9" t="s">
        <v>3812</v>
      </c>
      <c r="F10" s="9" t="s">
        <v>3813</v>
      </c>
      <c r="G10" s="7" t="s">
        <v>3438</v>
      </c>
      <c r="I10" s="47">
        <v>69</v>
      </c>
      <c r="J10" s="47">
        <v>2.86</v>
      </c>
      <c r="K10" s="47">
        <v>2.86</v>
      </c>
      <c r="L10" s="47">
        <v>0</v>
      </c>
      <c r="M10" s="7" t="s">
        <v>3432</v>
      </c>
      <c r="T10" s="7" t="s">
        <v>3434</v>
      </c>
      <c r="U10" s="7">
        <v>552</v>
      </c>
      <c r="V10" s="7">
        <v>22.88</v>
      </c>
      <c r="W10" s="7">
        <v>4</v>
      </c>
      <c r="X10" s="7">
        <v>3</v>
      </c>
      <c r="Y10" s="7">
        <v>5</v>
      </c>
      <c r="AC10" s="7" t="s">
        <v>3404</v>
      </c>
      <c r="AE10" s="7" t="s">
        <v>3814</v>
      </c>
      <c r="AF10" s="7" t="s">
        <v>3264</v>
      </c>
      <c r="AI10" s="7" t="s">
        <v>3547</v>
      </c>
      <c r="AJ10" s="7">
        <v>2026</v>
      </c>
      <c r="AK10" s="7">
        <v>6</v>
      </c>
      <c r="AL10" s="7">
        <v>1</v>
      </c>
      <c r="AM10" s="7">
        <v>2026</v>
      </c>
      <c r="AN10" s="7">
        <v>6</v>
      </c>
      <c r="AO10" s="7">
        <v>1</v>
      </c>
      <c r="AP10" s="7">
        <v>2041</v>
      </c>
      <c r="AQ10" s="7">
        <v>5</v>
      </c>
      <c r="AR10" s="7">
        <v>31</v>
      </c>
      <c r="AS10" s="7">
        <v>2022</v>
      </c>
      <c r="AT10" s="7">
        <v>4</v>
      </c>
      <c r="AU10" s="7">
        <v>19</v>
      </c>
      <c r="AV10" s="7" t="s">
        <v>3426</v>
      </c>
      <c r="AW10" s="7">
        <v>2025</v>
      </c>
      <c r="AX10" s="7">
        <v>12</v>
      </c>
      <c r="AY10" s="7">
        <v>31</v>
      </c>
      <c r="AZ10" s="7" t="s">
        <v>3808</v>
      </c>
      <c r="BB10" s="7" t="s">
        <v>3517</v>
      </c>
      <c r="BF10" s="7">
        <v>2.2400000000000002</v>
      </c>
      <c r="BM10" s="7" t="s">
        <v>3426</v>
      </c>
      <c r="BO10" s="7" t="s">
        <v>3795</v>
      </c>
      <c r="BP10" s="7" t="s">
        <v>3431</v>
      </c>
      <c r="BQ10" s="7" t="s">
        <v>3449</v>
      </c>
      <c r="BR10" s="7" t="s">
        <v>3809</v>
      </c>
      <c r="BS10" s="7" t="s">
        <v>3595</v>
      </c>
      <c r="BT10" s="7">
        <v>22.88</v>
      </c>
      <c r="BU10" s="7">
        <v>22.88</v>
      </c>
      <c r="BV10" s="7">
        <v>22.88</v>
      </c>
      <c r="BW10" s="7">
        <v>22.88</v>
      </c>
      <c r="BX10" s="9" t="s">
        <v>3167</v>
      </c>
    </row>
    <row r="11" spans="1:77" x14ac:dyDescent="0.25">
      <c r="A11" s="7" t="s">
        <v>3815</v>
      </c>
      <c r="B11" s="7" t="s">
        <v>3166</v>
      </c>
      <c r="C11" s="7" t="s">
        <v>3816</v>
      </c>
      <c r="D11" s="9" t="s">
        <v>3464</v>
      </c>
      <c r="E11" s="9">
        <v>1832</v>
      </c>
      <c r="G11" s="7" t="s">
        <v>3438</v>
      </c>
      <c r="I11" s="47">
        <v>50</v>
      </c>
      <c r="J11" s="47">
        <v>2.25</v>
      </c>
      <c r="K11" s="47">
        <v>2.25</v>
      </c>
      <c r="L11" s="47">
        <v>0</v>
      </c>
      <c r="M11" s="7" t="s">
        <v>3432</v>
      </c>
      <c r="T11" s="7" t="s">
        <v>3434</v>
      </c>
      <c r="U11" s="7">
        <v>400</v>
      </c>
      <c r="V11" s="7">
        <v>18</v>
      </c>
      <c r="W11" s="7">
        <v>3</v>
      </c>
      <c r="X11" s="7">
        <v>3</v>
      </c>
      <c r="Y11" s="7">
        <v>2</v>
      </c>
      <c r="AC11" s="7" t="s">
        <v>3404</v>
      </c>
      <c r="AE11" s="7" t="s">
        <v>3817</v>
      </c>
      <c r="AF11" s="7" t="s">
        <v>3266</v>
      </c>
      <c r="AI11" s="7" t="s">
        <v>3628</v>
      </c>
      <c r="AJ11" s="7">
        <v>2025</v>
      </c>
      <c r="AK11" s="7">
        <v>6</v>
      </c>
      <c r="AL11" s="7">
        <v>1</v>
      </c>
      <c r="AM11" s="7">
        <v>2025</v>
      </c>
      <c r="AN11" s="7">
        <v>6</v>
      </c>
      <c r="AO11" s="7">
        <v>1</v>
      </c>
      <c r="AP11" s="7">
        <v>2040</v>
      </c>
      <c r="AQ11" s="7">
        <v>5</v>
      </c>
      <c r="AR11" s="7">
        <v>31</v>
      </c>
      <c r="AS11" s="7">
        <v>2022</v>
      </c>
      <c r="AT11" s="7">
        <v>5</v>
      </c>
      <c r="AU11" s="7">
        <v>18</v>
      </c>
      <c r="AV11" s="7" t="s">
        <v>3427</v>
      </c>
      <c r="BB11" s="7" t="s">
        <v>3517</v>
      </c>
      <c r="BF11" s="7">
        <v>1.76</v>
      </c>
      <c r="BM11" s="7" t="s">
        <v>3426</v>
      </c>
      <c r="BO11" s="7" t="s">
        <v>3795</v>
      </c>
      <c r="BP11" s="7" t="s">
        <v>3431</v>
      </c>
      <c r="BQ11" s="7" t="s">
        <v>3449</v>
      </c>
      <c r="BR11" s="7" t="s">
        <v>3809</v>
      </c>
      <c r="BS11" s="7" t="s">
        <v>3595</v>
      </c>
      <c r="BT11" s="7">
        <v>18</v>
      </c>
      <c r="BU11" s="7">
        <v>18</v>
      </c>
      <c r="BV11" s="7">
        <v>18</v>
      </c>
      <c r="BW11" s="7">
        <v>18</v>
      </c>
      <c r="BX11" s="9" t="s">
        <v>3167</v>
      </c>
    </row>
    <row r="12" spans="1:77" ht="30" x14ac:dyDescent="0.25">
      <c r="A12" s="7" t="s">
        <v>3859</v>
      </c>
      <c r="B12" s="7" t="s">
        <v>3174</v>
      </c>
      <c r="C12" s="7" t="s">
        <v>3818</v>
      </c>
      <c r="D12" s="9" t="s">
        <v>3464</v>
      </c>
      <c r="E12" s="9" t="s">
        <v>3860</v>
      </c>
      <c r="F12" s="9" t="s">
        <v>3861</v>
      </c>
      <c r="G12" s="7" t="s">
        <v>3427</v>
      </c>
      <c r="I12" s="47">
        <v>13</v>
      </c>
      <c r="J12" s="47">
        <v>0.41600000000000004</v>
      </c>
      <c r="K12" s="47">
        <v>0.3618760406278787</v>
      </c>
      <c r="L12" s="47">
        <v>3.5098762068615099</v>
      </c>
      <c r="W12" s="7">
        <v>3</v>
      </c>
      <c r="X12" s="7">
        <v>3</v>
      </c>
      <c r="Y12" s="7">
        <v>4</v>
      </c>
      <c r="AB12" s="7" t="s">
        <v>3428</v>
      </c>
      <c r="AC12" s="7" t="s">
        <v>3404</v>
      </c>
      <c r="AD12" s="7" t="s">
        <v>3862</v>
      </c>
      <c r="AE12" s="7" t="s">
        <v>3862</v>
      </c>
      <c r="AF12" s="7" t="s">
        <v>3619</v>
      </c>
      <c r="AI12" s="7" t="s">
        <v>3664</v>
      </c>
      <c r="AJ12" s="7">
        <v>2024</v>
      </c>
      <c r="AK12" s="7">
        <v>6</v>
      </c>
      <c r="AL12" s="7">
        <v>1</v>
      </c>
      <c r="AM12" s="7">
        <v>2024</v>
      </c>
      <c r="AN12" s="7">
        <v>6</v>
      </c>
      <c r="AO12" s="7">
        <v>1</v>
      </c>
      <c r="AP12" s="7">
        <v>2044</v>
      </c>
      <c r="AQ12" s="7">
        <v>5</v>
      </c>
      <c r="AR12" s="7">
        <v>31</v>
      </c>
      <c r="AS12" s="7">
        <v>2022</v>
      </c>
      <c r="AT12" s="7">
        <v>5</v>
      </c>
      <c r="AU12" s="7">
        <v>31</v>
      </c>
      <c r="AV12" s="7" t="s">
        <v>3438</v>
      </c>
      <c r="BA12" s="7" t="s">
        <v>3427</v>
      </c>
      <c r="BB12" s="7" t="s">
        <v>3443</v>
      </c>
      <c r="BG12" s="7">
        <v>0.3618760406278787</v>
      </c>
      <c r="BM12" s="7" t="s">
        <v>3426</v>
      </c>
      <c r="BO12" s="7" t="s">
        <v>3426</v>
      </c>
      <c r="BP12" s="7" t="s">
        <v>3431</v>
      </c>
      <c r="BQ12" s="7" t="s">
        <v>3449</v>
      </c>
      <c r="BR12" s="7" t="s">
        <v>3809</v>
      </c>
      <c r="BS12" s="7" t="s">
        <v>3500</v>
      </c>
      <c r="BT12" s="7">
        <v>1.9877641402196269</v>
      </c>
      <c r="BU12" s="7">
        <v>3.5098762068615095</v>
      </c>
      <c r="BV12" s="7">
        <v>3.5098762068615095</v>
      </c>
      <c r="BW12" s="7">
        <v>3.5098762068615095</v>
      </c>
      <c r="BX12" s="9" t="s">
        <v>3167</v>
      </c>
      <c r="BY12" s="9" t="s">
        <v>3863</v>
      </c>
    </row>
    <row r="13" spans="1:77" ht="75" x14ac:dyDescent="0.25">
      <c r="A13" s="7" t="s">
        <v>3864</v>
      </c>
      <c r="B13" s="7" t="s">
        <v>3174</v>
      </c>
      <c r="C13" s="7" t="s">
        <v>3819</v>
      </c>
      <c r="D13" s="9" t="s">
        <v>3464</v>
      </c>
      <c r="E13" s="9" t="s">
        <v>3860</v>
      </c>
      <c r="F13" s="9" t="s">
        <v>3865</v>
      </c>
      <c r="G13" s="7" t="s">
        <v>3427</v>
      </c>
      <c r="I13" s="47">
        <v>16.666666666666668</v>
      </c>
      <c r="J13" s="47">
        <v>0.6166666666666667</v>
      </c>
      <c r="K13" s="47">
        <v>0.55149578417732448</v>
      </c>
      <c r="L13" s="47">
        <v>5.291857847098588</v>
      </c>
      <c r="W13" s="7">
        <v>2</v>
      </c>
      <c r="X13" s="7">
        <v>2</v>
      </c>
      <c r="Y13" s="7">
        <v>4</v>
      </c>
      <c r="AB13" s="7" t="s">
        <v>3428</v>
      </c>
      <c r="AC13" s="7" t="s">
        <v>3404</v>
      </c>
      <c r="AD13" s="7" t="s">
        <v>3820</v>
      </c>
      <c r="AE13" s="7" t="s">
        <v>3820</v>
      </c>
      <c r="AF13" s="7" t="s">
        <v>3619</v>
      </c>
      <c r="AI13" s="7" t="s">
        <v>3664</v>
      </c>
      <c r="AJ13" s="7">
        <v>2024</v>
      </c>
      <c r="AK13" s="7">
        <v>10</v>
      </c>
      <c r="AL13" s="7">
        <v>1</v>
      </c>
      <c r="AM13" s="7">
        <v>2024</v>
      </c>
      <c r="AN13" s="7">
        <v>10</v>
      </c>
      <c r="AO13" s="7">
        <v>1</v>
      </c>
      <c r="AP13" s="7">
        <v>2044</v>
      </c>
      <c r="AQ13" s="7">
        <v>9</v>
      </c>
      <c r="AR13" s="7">
        <v>30</v>
      </c>
      <c r="AS13" s="7">
        <v>2022</v>
      </c>
      <c r="AT13" s="7">
        <v>5</v>
      </c>
      <c r="AU13" s="7">
        <v>31</v>
      </c>
      <c r="AV13" s="7" t="s">
        <v>3438</v>
      </c>
      <c r="BA13" s="7" t="s">
        <v>3427</v>
      </c>
      <c r="BB13" s="7" t="s">
        <v>3443</v>
      </c>
      <c r="BG13" s="7">
        <v>0.55149578417732448</v>
      </c>
      <c r="BM13" s="7" t="s">
        <v>3426</v>
      </c>
      <c r="BO13" s="7" t="s">
        <v>3426</v>
      </c>
      <c r="BP13" s="7" t="s">
        <v>3431</v>
      </c>
      <c r="BQ13" s="7" t="s">
        <v>3449</v>
      </c>
      <c r="BR13" s="7" t="s">
        <v>3809</v>
      </c>
      <c r="BS13" s="7" t="s">
        <v>3500</v>
      </c>
      <c r="BT13" s="7">
        <v>1.4782328973580154</v>
      </c>
      <c r="BU13" s="7">
        <v>5.291857847098588</v>
      </c>
      <c r="BV13" s="7">
        <v>5.291857847098588</v>
      </c>
      <c r="BW13" s="7">
        <v>5.291857847098588</v>
      </c>
      <c r="BX13" s="9" t="s">
        <v>3167</v>
      </c>
      <c r="BY13" s="9" t="s">
        <v>3866</v>
      </c>
    </row>
    <row r="14" spans="1:77" ht="75" x14ac:dyDescent="0.25">
      <c r="A14" s="7" t="s">
        <v>3867</v>
      </c>
      <c r="B14" s="7" t="s">
        <v>3174</v>
      </c>
      <c r="C14" s="7" t="s">
        <v>3819</v>
      </c>
      <c r="D14" s="9" t="s">
        <v>3464</v>
      </c>
      <c r="E14" s="9" t="s">
        <v>3860</v>
      </c>
      <c r="F14" s="9" t="s">
        <v>3868</v>
      </c>
      <c r="G14" s="7" t="s">
        <v>3427</v>
      </c>
      <c r="I14" s="47">
        <v>20.833333333333336</v>
      </c>
      <c r="J14" s="47">
        <v>0.77083333333333337</v>
      </c>
      <c r="K14" s="47">
        <v>0.6290851955407003</v>
      </c>
      <c r="L14" s="47">
        <v>6.5983244083906136</v>
      </c>
      <c r="W14" s="7">
        <v>2</v>
      </c>
      <c r="X14" s="7">
        <v>2</v>
      </c>
      <c r="Y14" s="7">
        <v>4</v>
      </c>
      <c r="AB14" s="7" t="s">
        <v>3428</v>
      </c>
      <c r="AC14" s="7" t="s">
        <v>3404</v>
      </c>
      <c r="AD14" s="7" t="s">
        <v>3820</v>
      </c>
      <c r="AE14" s="7" t="s">
        <v>3820</v>
      </c>
      <c r="AF14" s="7" t="s">
        <v>3619</v>
      </c>
      <c r="AI14" s="7" t="s">
        <v>3664</v>
      </c>
      <c r="AJ14" s="7">
        <v>2025</v>
      </c>
      <c r="AK14" s="7">
        <v>1</v>
      </c>
      <c r="AL14" s="7">
        <v>1</v>
      </c>
      <c r="AM14" s="7">
        <v>2025</v>
      </c>
      <c r="AN14" s="7">
        <v>1</v>
      </c>
      <c r="AO14" s="7">
        <v>1</v>
      </c>
      <c r="AP14" s="7">
        <v>2044</v>
      </c>
      <c r="AQ14" s="7">
        <v>9</v>
      </c>
      <c r="AR14" s="7">
        <v>30</v>
      </c>
      <c r="AS14" s="7">
        <v>2022</v>
      </c>
      <c r="AT14" s="7">
        <v>5</v>
      </c>
      <c r="AU14" s="7">
        <v>31</v>
      </c>
      <c r="AV14" s="7" t="s">
        <v>3438</v>
      </c>
      <c r="BA14" s="7" t="s">
        <v>3427</v>
      </c>
      <c r="BB14" s="7" t="s">
        <v>3443</v>
      </c>
      <c r="BG14" s="7">
        <v>0.6290851955407003</v>
      </c>
      <c r="BM14" s="7" t="s">
        <v>3426</v>
      </c>
      <c r="BO14" s="7" t="s">
        <v>3426</v>
      </c>
      <c r="BP14" s="7" t="s">
        <v>3431</v>
      </c>
      <c r="BQ14" s="7" t="s">
        <v>3449</v>
      </c>
      <c r="BR14" s="7" t="s">
        <v>3809</v>
      </c>
      <c r="BS14" s="7" t="s">
        <v>3500</v>
      </c>
      <c r="BT14" s="7">
        <v>0</v>
      </c>
      <c r="BU14" s="7">
        <v>6.5983244083906136</v>
      </c>
      <c r="BV14" s="7">
        <v>6.5983244083906136</v>
      </c>
      <c r="BW14" s="7">
        <v>6.5983244083906136</v>
      </c>
      <c r="BX14" s="9" t="s">
        <v>3167</v>
      </c>
      <c r="BY14" s="9" t="s">
        <v>3866</v>
      </c>
    </row>
    <row r="15" spans="1:77" ht="75" x14ac:dyDescent="0.25">
      <c r="A15" s="7" t="s">
        <v>3869</v>
      </c>
      <c r="B15" s="7" t="s">
        <v>3174</v>
      </c>
      <c r="C15" s="7" t="s">
        <v>3819</v>
      </c>
      <c r="D15" s="9" t="s">
        <v>3464</v>
      </c>
      <c r="E15" s="9" t="s">
        <v>3860</v>
      </c>
      <c r="F15" s="9" t="s">
        <v>3868</v>
      </c>
      <c r="G15" s="7" t="s">
        <v>3427</v>
      </c>
      <c r="I15" s="47">
        <v>16.666666666666668</v>
      </c>
      <c r="J15" s="47">
        <v>0.6166666666666667</v>
      </c>
      <c r="K15" s="47">
        <v>0.42648666666666663</v>
      </c>
      <c r="L15" s="47">
        <v>5.3015116999999998</v>
      </c>
      <c r="W15" s="7">
        <v>2</v>
      </c>
      <c r="X15" s="7">
        <v>2</v>
      </c>
      <c r="Y15" s="7">
        <v>4</v>
      </c>
      <c r="AB15" s="7" t="s">
        <v>3428</v>
      </c>
      <c r="AC15" s="7" t="s">
        <v>3404</v>
      </c>
      <c r="AD15" s="7" t="s">
        <v>3820</v>
      </c>
      <c r="AE15" s="7" t="s">
        <v>3820</v>
      </c>
      <c r="AF15" s="7" t="s">
        <v>3619</v>
      </c>
      <c r="AI15" s="7" t="s">
        <v>3664</v>
      </c>
      <c r="AJ15" s="7">
        <v>2025</v>
      </c>
      <c r="AK15" s="7">
        <v>6</v>
      </c>
      <c r="AL15" s="7">
        <v>1</v>
      </c>
      <c r="AM15" s="7">
        <v>2025</v>
      </c>
      <c r="AN15" s="7">
        <v>6</v>
      </c>
      <c r="AO15" s="7">
        <v>1</v>
      </c>
      <c r="AP15" s="7">
        <v>2044</v>
      </c>
      <c r="AQ15" s="7">
        <v>9</v>
      </c>
      <c r="AR15" s="7">
        <v>30</v>
      </c>
      <c r="AS15" s="7">
        <v>2022</v>
      </c>
      <c r="AT15" s="7">
        <v>5</v>
      </c>
      <c r="AU15" s="7">
        <v>31</v>
      </c>
      <c r="AV15" s="7" t="s">
        <v>3438</v>
      </c>
      <c r="BA15" s="7" t="s">
        <v>3427</v>
      </c>
      <c r="BB15" s="7" t="s">
        <v>3443</v>
      </c>
      <c r="BG15" s="7">
        <v>0.42648666666666663</v>
      </c>
      <c r="BM15" s="7" t="s">
        <v>3426</v>
      </c>
      <c r="BO15" s="7" t="s">
        <v>3426</v>
      </c>
      <c r="BP15" s="7" t="s">
        <v>3431</v>
      </c>
      <c r="BQ15" s="7" t="s">
        <v>3449</v>
      </c>
      <c r="BR15" s="7" t="s">
        <v>3809</v>
      </c>
      <c r="BS15" s="7" t="s">
        <v>3500</v>
      </c>
      <c r="BT15" s="7">
        <v>0</v>
      </c>
      <c r="BU15" s="7">
        <v>5.3015116999999998</v>
      </c>
      <c r="BV15" s="7">
        <v>5.3015116999999998</v>
      </c>
      <c r="BW15" s="7">
        <v>5.3015116999999998</v>
      </c>
      <c r="BX15" s="9" t="s">
        <v>3167</v>
      </c>
      <c r="BY15" s="9" t="s">
        <v>3866</v>
      </c>
    </row>
    <row r="16" spans="1:77" ht="60" x14ac:dyDescent="0.25">
      <c r="A16" s="7" t="s">
        <v>3870</v>
      </c>
      <c r="B16" s="7" t="s">
        <v>3174</v>
      </c>
      <c r="C16" s="7" t="s">
        <v>3819</v>
      </c>
      <c r="D16" s="9" t="s">
        <v>3464</v>
      </c>
      <c r="E16" s="9" t="s">
        <v>3860</v>
      </c>
      <c r="F16" s="9" t="s">
        <v>3871</v>
      </c>
      <c r="G16" s="7" t="s">
        <v>3427</v>
      </c>
      <c r="I16" s="47">
        <v>16.666666666666668</v>
      </c>
      <c r="J16" s="47">
        <v>0.6166666666666667</v>
      </c>
      <c r="K16" s="47">
        <v>0.51021535413144803</v>
      </c>
      <c r="L16" s="47">
        <v>5.307694822978636</v>
      </c>
      <c r="W16" s="7">
        <v>2</v>
      </c>
      <c r="X16" s="7">
        <v>2</v>
      </c>
      <c r="Y16" s="7">
        <v>4</v>
      </c>
      <c r="AB16" s="7" t="s">
        <v>3428</v>
      </c>
      <c r="AC16" s="7" t="s">
        <v>3404</v>
      </c>
      <c r="AD16" s="7" t="s">
        <v>3820</v>
      </c>
      <c r="AE16" s="7" t="s">
        <v>3820</v>
      </c>
      <c r="AF16" s="7" t="s">
        <v>165</v>
      </c>
      <c r="AI16" s="7" t="s">
        <v>3872</v>
      </c>
      <c r="AJ16" s="7">
        <v>2025</v>
      </c>
      <c r="AK16" s="7">
        <v>9</v>
      </c>
      <c r="AL16" s="7">
        <v>1</v>
      </c>
      <c r="AM16" s="7">
        <v>2025</v>
      </c>
      <c r="AN16" s="7">
        <v>9</v>
      </c>
      <c r="AO16" s="7">
        <v>1</v>
      </c>
      <c r="AP16" s="7">
        <v>2044</v>
      </c>
      <c r="AQ16" s="7">
        <v>9</v>
      </c>
      <c r="AR16" s="7">
        <v>30</v>
      </c>
      <c r="AS16" s="7">
        <v>2022</v>
      </c>
      <c r="AT16" s="7">
        <v>5</v>
      </c>
      <c r="AU16" s="7">
        <v>31</v>
      </c>
      <c r="AV16" s="7" t="s">
        <v>3438</v>
      </c>
      <c r="BA16" s="7" t="s">
        <v>3427</v>
      </c>
      <c r="BB16" s="7" t="s">
        <v>3443</v>
      </c>
      <c r="BG16" s="7">
        <v>0.51021535413144803</v>
      </c>
      <c r="BM16" s="7" t="s">
        <v>3426</v>
      </c>
      <c r="BO16" s="7" t="s">
        <v>3426</v>
      </c>
      <c r="BP16" s="7" t="s">
        <v>3431</v>
      </c>
      <c r="BQ16" s="7" t="s">
        <v>3449</v>
      </c>
      <c r="BR16" s="7" t="s">
        <v>3809</v>
      </c>
      <c r="BS16" s="7" t="s">
        <v>3500</v>
      </c>
      <c r="BT16" s="7">
        <v>0</v>
      </c>
      <c r="BU16" s="7">
        <v>5.307694822978636</v>
      </c>
      <c r="BV16" s="7">
        <v>5.307694822978636</v>
      </c>
      <c r="BW16" s="7">
        <v>5.307694822978636</v>
      </c>
      <c r="BX16" s="9" t="s">
        <v>3167</v>
      </c>
      <c r="BY16" s="9" t="s">
        <v>3866</v>
      </c>
    </row>
    <row r="17" spans="1:77" ht="60" x14ac:dyDescent="0.25">
      <c r="A17" s="7" t="s">
        <v>3873</v>
      </c>
      <c r="B17" s="7" t="s">
        <v>3174</v>
      </c>
      <c r="C17" s="7" t="s">
        <v>3819</v>
      </c>
      <c r="D17" s="9" t="s">
        <v>3464</v>
      </c>
      <c r="E17" s="9" t="s">
        <v>3860</v>
      </c>
      <c r="F17" s="9" t="s">
        <v>3871</v>
      </c>
      <c r="G17" s="7" t="s">
        <v>3427</v>
      </c>
      <c r="I17" s="47">
        <v>16.666666666666668</v>
      </c>
      <c r="J17" s="47">
        <v>0.6166666666666667</v>
      </c>
      <c r="K17" s="47">
        <v>0.51021535413144803</v>
      </c>
      <c r="L17" s="47">
        <v>5.307694822978636</v>
      </c>
      <c r="W17" s="7">
        <v>2</v>
      </c>
      <c r="X17" s="7">
        <v>2</v>
      </c>
      <c r="Y17" s="7">
        <v>4</v>
      </c>
      <c r="AB17" s="7" t="s">
        <v>3428</v>
      </c>
      <c r="AC17" s="7" t="s">
        <v>3404</v>
      </c>
      <c r="AD17" s="7" t="s">
        <v>3820</v>
      </c>
      <c r="AE17" s="7" t="s">
        <v>3820</v>
      </c>
      <c r="AF17" s="7" t="s">
        <v>165</v>
      </c>
      <c r="AI17" s="7" t="s">
        <v>3872</v>
      </c>
      <c r="AJ17" s="7">
        <v>2025</v>
      </c>
      <c r="AK17" s="7">
        <v>10</v>
      </c>
      <c r="AL17" s="7">
        <v>1</v>
      </c>
      <c r="AM17" s="7">
        <v>2025</v>
      </c>
      <c r="AN17" s="7">
        <v>10</v>
      </c>
      <c r="AO17" s="7">
        <v>1</v>
      </c>
      <c r="AP17" s="7">
        <v>2044</v>
      </c>
      <c r="AQ17" s="7">
        <v>9</v>
      </c>
      <c r="AR17" s="7">
        <v>30</v>
      </c>
      <c r="AS17" s="7">
        <v>2022</v>
      </c>
      <c r="AT17" s="7">
        <v>5</v>
      </c>
      <c r="AU17" s="7">
        <v>31</v>
      </c>
      <c r="AV17" s="7" t="s">
        <v>3438</v>
      </c>
      <c r="BA17" s="7" t="s">
        <v>3427</v>
      </c>
      <c r="BB17" s="7" t="s">
        <v>3443</v>
      </c>
      <c r="BG17" s="7">
        <v>0.51021535413144803</v>
      </c>
      <c r="BM17" s="7" t="s">
        <v>3426</v>
      </c>
      <c r="BO17" s="7" t="s">
        <v>3426</v>
      </c>
      <c r="BP17" s="7" t="s">
        <v>3431</v>
      </c>
      <c r="BQ17" s="7" t="s">
        <v>3449</v>
      </c>
      <c r="BR17" s="7" t="s">
        <v>3809</v>
      </c>
      <c r="BS17" s="7" t="s">
        <v>3500</v>
      </c>
      <c r="BT17" s="7">
        <v>0</v>
      </c>
      <c r="BU17" s="7">
        <v>5.307694822978636</v>
      </c>
      <c r="BV17" s="7">
        <v>5.307694822978636</v>
      </c>
      <c r="BW17" s="7">
        <v>5.307694822978636</v>
      </c>
      <c r="BX17" s="9" t="s">
        <v>3167</v>
      </c>
      <c r="BY17" s="9" t="s">
        <v>3866</v>
      </c>
    </row>
    <row r="18" spans="1:77" ht="60" x14ac:dyDescent="0.25">
      <c r="A18" s="7" t="s">
        <v>3874</v>
      </c>
      <c r="B18" s="7" t="s">
        <v>3174</v>
      </c>
      <c r="C18" s="7" t="s">
        <v>3819</v>
      </c>
      <c r="D18" s="9" t="s">
        <v>3464</v>
      </c>
      <c r="E18" s="9" t="s">
        <v>3860</v>
      </c>
      <c r="F18" s="9" t="s">
        <v>3875</v>
      </c>
      <c r="G18" s="7" t="s">
        <v>3427</v>
      </c>
      <c r="I18" s="47">
        <v>16.666666666666668</v>
      </c>
      <c r="J18" s="47">
        <v>0.6166666666666667</v>
      </c>
      <c r="K18" s="47">
        <v>0.52899120940286204</v>
      </c>
      <c r="L18" s="47">
        <v>5.2965152109261844</v>
      </c>
      <c r="W18" s="7">
        <v>2</v>
      </c>
      <c r="X18" s="7">
        <v>2</v>
      </c>
      <c r="Y18" s="7">
        <v>4</v>
      </c>
      <c r="AB18" s="7" t="s">
        <v>3428</v>
      </c>
      <c r="AC18" s="7" t="s">
        <v>3404</v>
      </c>
      <c r="AD18" s="7" t="s">
        <v>3820</v>
      </c>
      <c r="AE18" s="7" t="s">
        <v>3820</v>
      </c>
      <c r="AF18" s="7" t="s">
        <v>165</v>
      </c>
      <c r="AI18" s="7" t="s">
        <v>3872</v>
      </c>
      <c r="AJ18" s="7">
        <v>2026</v>
      </c>
      <c r="AK18" s="7">
        <v>1</v>
      </c>
      <c r="AL18" s="7">
        <v>1</v>
      </c>
      <c r="AM18" s="7">
        <v>2026</v>
      </c>
      <c r="AN18" s="7">
        <v>1</v>
      </c>
      <c r="AO18" s="7">
        <v>1</v>
      </c>
      <c r="AP18" s="7">
        <v>2044</v>
      </c>
      <c r="AQ18" s="7">
        <v>9</v>
      </c>
      <c r="AR18" s="7">
        <v>30</v>
      </c>
      <c r="AS18" s="7">
        <v>2022</v>
      </c>
      <c r="AT18" s="7">
        <v>5</v>
      </c>
      <c r="AU18" s="7">
        <v>31</v>
      </c>
      <c r="AV18" s="7" t="s">
        <v>3438</v>
      </c>
      <c r="BA18" s="7" t="s">
        <v>3427</v>
      </c>
      <c r="BB18" s="7" t="s">
        <v>3443</v>
      </c>
      <c r="BG18" s="7">
        <v>0.52899120940286204</v>
      </c>
      <c r="BM18" s="7" t="s">
        <v>3426</v>
      </c>
      <c r="BO18" s="7" t="s">
        <v>3426</v>
      </c>
      <c r="BP18" s="7" t="s">
        <v>3431</v>
      </c>
      <c r="BQ18" s="7" t="s">
        <v>3449</v>
      </c>
      <c r="BR18" s="7" t="s">
        <v>3809</v>
      </c>
      <c r="BS18" s="7" t="s">
        <v>3500</v>
      </c>
      <c r="BT18" s="7">
        <v>0</v>
      </c>
      <c r="BU18" s="7">
        <v>5.2965152109261844</v>
      </c>
      <c r="BV18" s="7">
        <v>5.2965152109261844</v>
      </c>
      <c r="BW18" s="7">
        <v>5.2965152109261844</v>
      </c>
      <c r="BX18" s="9" t="s">
        <v>3167</v>
      </c>
      <c r="BY18" s="9" t="s">
        <v>3866</v>
      </c>
    </row>
    <row r="19" spans="1:77" ht="60" x14ac:dyDescent="0.25">
      <c r="A19" s="7" t="s">
        <v>3876</v>
      </c>
      <c r="B19" s="7" t="s">
        <v>3035</v>
      </c>
      <c r="C19" s="7" t="s">
        <v>3819</v>
      </c>
      <c r="D19" s="9" t="s">
        <v>3464</v>
      </c>
      <c r="E19" s="9">
        <v>1859</v>
      </c>
      <c r="F19" s="9" t="s">
        <v>3877</v>
      </c>
      <c r="G19" s="7" t="s">
        <v>3427</v>
      </c>
      <c r="I19" s="47">
        <v>20.833333333333336</v>
      </c>
      <c r="J19" s="47">
        <v>0.77083333333333337</v>
      </c>
      <c r="K19" s="47">
        <v>0.65315330082326095</v>
      </c>
      <c r="L19" s="47">
        <v>6.6550488176615223</v>
      </c>
      <c r="W19" s="7">
        <v>2</v>
      </c>
      <c r="X19" s="7">
        <v>2</v>
      </c>
      <c r="Y19" s="7">
        <v>4</v>
      </c>
      <c r="AB19" s="7" t="s">
        <v>3428</v>
      </c>
      <c r="AC19" s="7" t="s">
        <v>3404</v>
      </c>
      <c r="AD19" s="7" t="s">
        <v>3820</v>
      </c>
      <c r="AE19" s="7" t="s">
        <v>3820</v>
      </c>
      <c r="AF19" s="7" t="s">
        <v>3514</v>
      </c>
      <c r="AI19" s="7" t="s">
        <v>3650</v>
      </c>
      <c r="AJ19" s="7">
        <v>2026</v>
      </c>
      <c r="AK19" s="7">
        <v>12</v>
      </c>
      <c r="AL19" s="7">
        <v>1</v>
      </c>
      <c r="AM19" s="7">
        <v>2026</v>
      </c>
      <c r="AN19" s="7">
        <v>12</v>
      </c>
      <c r="AO19" s="7">
        <v>1</v>
      </c>
      <c r="AP19" s="7">
        <v>2044</v>
      </c>
      <c r="AQ19" s="7">
        <v>9</v>
      </c>
      <c r="AR19" s="7">
        <v>30</v>
      </c>
      <c r="AS19" s="7">
        <v>2022</v>
      </c>
      <c r="AT19" s="7">
        <v>5</v>
      </c>
      <c r="AU19" s="7">
        <v>31</v>
      </c>
      <c r="AV19" s="7" t="s">
        <v>3426</v>
      </c>
      <c r="AW19" s="7">
        <v>2029</v>
      </c>
      <c r="AX19" s="7">
        <v>1</v>
      </c>
      <c r="AY19" s="7">
        <v>1</v>
      </c>
      <c r="AZ19" s="7" t="s">
        <v>3878</v>
      </c>
      <c r="BA19" s="7" t="s">
        <v>3427</v>
      </c>
      <c r="BB19" s="7" t="s">
        <v>3443</v>
      </c>
      <c r="BG19" s="7">
        <v>0.65315330082326095</v>
      </c>
      <c r="BM19" s="7" t="s">
        <v>3426</v>
      </c>
      <c r="BO19" s="7" t="s">
        <v>3426</v>
      </c>
      <c r="BP19" s="7" t="s">
        <v>3431</v>
      </c>
      <c r="BQ19" s="7" t="s">
        <v>3449</v>
      </c>
      <c r="BR19" s="7" t="s">
        <v>3809</v>
      </c>
      <c r="BS19" s="7" t="s">
        <v>3500</v>
      </c>
      <c r="BT19" s="7">
        <v>0</v>
      </c>
      <c r="BU19" s="7">
        <v>0.6413488879221243</v>
      </c>
      <c r="BV19" s="7">
        <v>6.6550488176615223</v>
      </c>
      <c r="BW19" s="7">
        <v>6.6550488176615223</v>
      </c>
      <c r="BX19" s="9" t="s">
        <v>2986</v>
      </c>
      <c r="BY19" s="9" t="s">
        <v>3866</v>
      </c>
    </row>
    <row r="20" spans="1:77" ht="30" x14ac:dyDescent="0.25">
      <c r="A20" s="7" t="s">
        <v>3821</v>
      </c>
      <c r="B20" s="7" t="s">
        <v>3022</v>
      </c>
      <c r="C20" s="7" t="s">
        <v>3821</v>
      </c>
      <c r="D20" s="9" t="s">
        <v>3473</v>
      </c>
      <c r="G20" s="7" t="s">
        <v>3438</v>
      </c>
      <c r="J20" s="47">
        <v>20</v>
      </c>
      <c r="K20" s="47">
        <v>6</v>
      </c>
      <c r="L20" s="47">
        <v>51.4</v>
      </c>
      <c r="M20" s="7" t="s">
        <v>3432</v>
      </c>
      <c r="W20" s="7">
        <v>1</v>
      </c>
      <c r="X20" s="7">
        <v>2</v>
      </c>
      <c r="Y20" s="7">
        <v>1</v>
      </c>
      <c r="AF20" s="7" t="s">
        <v>3514</v>
      </c>
      <c r="AJ20" s="7">
        <v>2026</v>
      </c>
      <c r="AK20" s="7">
        <v>1</v>
      </c>
      <c r="AL20" s="7">
        <v>1</v>
      </c>
      <c r="AM20" s="7">
        <v>2026</v>
      </c>
      <c r="AN20" s="7">
        <v>1</v>
      </c>
      <c r="AO20" s="7">
        <v>1</v>
      </c>
      <c r="AP20" s="7">
        <v>2050</v>
      </c>
      <c r="AQ20" s="7">
        <v>12</v>
      </c>
      <c r="AR20" s="7">
        <v>31</v>
      </c>
      <c r="AS20" s="7">
        <v>2026</v>
      </c>
      <c r="AT20" s="7">
        <v>1</v>
      </c>
      <c r="AU20" s="7">
        <v>1</v>
      </c>
      <c r="AV20" s="7" t="s">
        <v>3427</v>
      </c>
      <c r="BM20" s="7" t="s">
        <v>3438</v>
      </c>
      <c r="BO20" s="7" t="s">
        <v>3438</v>
      </c>
      <c r="BP20" s="7" t="s">
        <v>3431</v>
      </c>
      <c r="BQ20" s="7" t="s">
        <v>3449</v>
      </c>
      <c r="BS20" s="7" t="s">
        <v>3519</v>
      </c>
      <c r="BT20" s="7">
        <v>0</v>
      </c>
      <c r="BU20" s="7">
        <v>51.4</v>
      </c>
      <c r="BV20" s="7">
        <v>51.4</v>
      </c>
      <c r="BW20" s="7">
        <v>51.4</v>
      </c>
      <c r="BX20" s="9" t="s">
        <v>2986</v>
      </c>
      <c r="BY20" s="9" t="s">
        <v>3822</v>
      </c>
    </row>
    <row r="21" spans="1:77" ht="30" x14ac:dyDescent="0.25">
      <c r="A21" s="7" t="s">
        <v>3823</v>
      </c>
      <c r="B21" s="7" t="s">
        <v>3022</v>
      </c>
      <c r="C21" s="7" t="s">
        <v>3823</v>
      </c>
      <c r="D21" s="9" t="s">
        <v>3473</v>
      </c>
      <c r="G21" s="7" t="s">
        <v>3438</v>
      </c>
      <c r="J21" s="47">
        <v>19</v>
      </c>
      <c r="K21" s="47">
        <v>5.7</v>
      </c>
      <c r="L21" s="47">
        <v>48.5</v>
      </c>
      <c r="M21" s="7" t="s">
        <v>3432</v>
      </c>
      <c r="W21" s="7">
        <v>1</v>
      </c>
      <c r="X21" s="7">
        <v>2</v>
      </c>
      <c r="Y21" s="7">
        <v>1</v>
      </c>
      <c r="AF21" s="7" t="s">
        <v>3514</v>
      </c>
      <c r="AJ21" s="7">
        <v>2030</v>
      </c>
      <c r="AK21" s="7">
        <v>1</v>
      </c>
      <c r="AL21" s="7">
        <v>1</v>
      </c>
      <c r="AM21" s="7">
        <v>2030</v>
      </c>
      <c r="AN21" s="7">
        <v>1</v>
      </c>
      <c r="AO21" s="7">
        <v>1</v>
      </c>
      <c r="AP21" s="7">
        <v>2050</v>
      </c>
      <c r="AQ21" s="7">
        <v>12</v>
      </c>
      <c r="AR21" s="7">
        <v>31</v>
      </c>
      <c r="AS21" s="7">
        <v>2030</v>
      </c>
      <c r="AT21" s="7">
        <v>1</v>
      </c>
      <c r="AU21" s="7">
        <v>1</v>
      </c>
      <c r="AV21" s="7" t="s">
        <v>3427</v>
      </c>
      <c r="BM21" s="7" t="s">
        <v>3438</v>
      </c>
      <c r="BO21" s="7" t="s">
        <v>3438</v>
      </c>
      <c r="BP21" s="7" t="s">
        <v>3431</v>
      </c>
      <c r="BQ21" s="7" t="s">
        <v>3449</v>
      </c>
      <c r="BS21" s="7" t="s">
        <v>3519</v>
      </c>
      <c r="BT21" s="7">
        <v>0</v>
      </c>
      <c r="BU21" s="7">
        <v>0</v>
      </c>
      <c r="BV21" s="7">
        <v>48.5</v>
      </c>
      <c r="BW21" s="7">
        <v>48.5</v>
      </c>
      <c r="BX21" s="9" t="s">
        <v>2986</v>
      </c>
      <c r="BY21" s="9" t="s">
        <v>3822</v>
      </c>
    </row>
    <row r="22" spans="1:77" ht="30" x14ac:dyDescent="0.25">
      <c r="A22" s="7" t="s">
        <v>3824</v>
      </c>
      <c r="B22" s="7" t="s">
        <v>3006</v>
      </c>
      <c r="C22" s="7" t="s">
        <v>3824</v>
      </c>
      <c r="D22" s="9" t="s">
        <v>3473</v>
      </c>
      <c r="G22" s="7" t="s">
        <v>3438</v>
      </c>
      <c r="J22" s="47">
        <v>8.5</v>
      </c>
      <c r="K22" s="47">
        <v>2.89</v>
      </c>
      <c r="L22" s="47">
        <v>40.200000000000003</v>
      </c>
      <c r="M22" s="7" t="s">
        <v>3432</v>
      </c>
      <c r="W22" s="7">
        <v>1</v>
      </c>
      <c r="X22" s="7">
        <v>1</v>
      </c>
      <c r="Y22" s="7">
        <v>1</v>
      </c>
      <c r="AF22" s="7" t="s">
        <v>3514</v>
      </c>
      <c r="AJ22" s="7">
        <v>2030</v>
      </c>
      <c r="AK22" s="7">
        <v>1</v>
      </c>
      <c r="AL22" s="7">
        <v>1</v>
      </c>
      <c r="AM22" s="7">
        <v>2030</v>
      </c>
      <c r="AN22" s="7">
        <v>1</v>
      </c>
      <c r="AO22" s="7">
        <v>1</v>
      </c>
      <c r="AP22" s="7">
        <v>2050</v>
      </c>
      <c r="AQ22" s="7">
        <v>12</v>
      </c>
      <c r="AR22" s="7">
        <v>31</v>
      </c>
      <c r="AS22" s="7">
        <v>2030</v>
      </c>
      <c r="AT22" s="7">
        <v>1</v>
      </c>
      <c r="AU22" s="7">
        <v>1</v>
      </c>
      <c r="AV22" s="7" t="s">
        <v>3427</v>
      </c>
      <c r="BM22" s="7" t="s">
        <v>3438</v>
      </c>
      <c r="BO22" s="7" t="s">
        <v>3438</v>
      </c>
      <c r="BP22" s="7" t="s">
        <v>3431</v>
      </c>
      <c r="BQ22" s="7" t="s">
        <v>3449</v>
      </c>
      <c r="BS22" s="7" t="s">
        <v>3555</v>
      </c>
      <c r="BT22" s="7">
        <v>0</v>
      </c>
      <c r="BU22" s="7">
        <v>0</v>
      </c>
      <c r="BV22" s="7">
        <v>40.200000000000003</v>
      </c>
      <c r="BW22" s="7">
        <v>40.200000000000003</v>
      </c>
      <c r="BX22" s="9" t="s">
        <v>2986</v>
      </c>
      <c r="BY22" s="9" t="s">
        <v>3822</v>
      </c>
    </row>
    <row r="23" spans="1:77" ht="30" x14ac:dyDescent="0.25">
      <c r="A23" s="7" t="s">
        <v>3825</v>
      </c>
      <c r="B23" s="7" t="s">
        <v>3006</v>
      </c>
      <c r="C23" s="7" t="s">
        <v>3825</v>
      </c>
      <c r="D23" s="9" t="s">
        <v>3473</v>
      </c>
      <c r="G23" s="7" t="s">
        <v>3438</v>
      </c>
      <c r="J23" s="47">
        <v>26.5</v>
      </c>
      <c r="K23" s="47">
        <v>9.01</v>
      </c>
      <c r="L23" s="47">
        <v>127.6</v>
      </c>
      <c r="M23" s="7" t="s">
        <v>3432</v>
      </c>
      <c r="W23" s="7">
        <v>1</v>
      </c>
      <c r="X23" s="7">
        <v>1</v>
      </c>
      <c r="Y23" s="7">
        <v>1</v>
      </c>
      <c r="AF23" s="7" t="s">
        <v>3514</v>
      </c>
      <c r="AJ23" s="7">
        <v>2035</v>
      </c>
      <c r="AK23" s="7">
        <v>1</v>
      </c>
      <c r="AL23" s="7">
        <v>1</v>
      </c>
      <c r="AM23" s="7">
        <v>2035</v>
      </c>
      <c r="AN23" s="7">
        <v>1</v>
      </c>
      <c r="AO23" s="7">
        <v>1</v>
      </c>
      <c r="AP23" s="7">
        <v>2050</v>
      </c>
      <c r="AQ23" s="7">
        <v>12</v>
      </c>
      <c r="AR23" s="7">
        <v>31</v>
      </c>
      <c r="AS23" s="7">
        <v>2035</v>
      </c>
      <c r="AT23" s="7">
        <v>1</v>
      </c>
      <c r="AU23" s="7">
        <v>1</v>
      </c>
      <c r="AV23" s="7" t="s">
        <v>3427</v>
      </c>
      <c r="BM23" s="7" t="s">
        <v>3438</v>
      </c>
      <c r="BO23" s="7" t="s">
        <v>3438</v>
      </c>
      <c r="BP23" s="7" t="s">
        <v>3431</v>
      </c>
      <c r="BQ23" s="7" t="s">
        <v>3449</v>
      </c>
      <c r="BS23" s="7" t="s">
        <v>3555</v>
      </c>
      <c r="BT23" s="7">
        <v>0</v>
      </c>
      <c r="BU23" s="7">
        <v>0</v>
      </c>
      <c r="BV23" s="7">
        <v>0</v>
      </c>
      <c r="BW23" s="7">
        <v>127.6</v>
      </c>
      <c r="BX23" s="9" t="s">
        <v>2986</v>
      </c>
      <c r="BY23" s="9" t="s">
        <v>3822</v>
      </c>
    </row>
    <row r="24" spans="1:77" ht="45" x14ac:dyDescent="0.25">
      <c r="A24" s="7" t="s">
        <v>3826</v>
      </c>
      <c r="B24" s="7" t="s">
        <v>3138</v>
      </c>
      <c r="C24" s="7" t="s">
        <v>3826</v>
      </c>
      <c r="D24" s="9" t="s">
        <v>3451</v>
      </c>
      <c r="G24" s="7" t="s">
        <v>3438</v>
      </c>
      <c r="J24" s="47">
        <v>33</v>
      </c>
      <c r="K24" s="47">
        <v>33</v>
      </c>
      <c r="L24" s="47">
        <v>0</v>
      </c>
      <c r="M24" s="7" t="s">
        <v>3432</v>
      </c>
      <c r="AF24" s="7" t="s">
        <v>3514</v>
      </c>
      <c r="AJ24" s="7">
        <v>2024</v>
      </c>
      <c r="AK24" s="7">
        <v>1</v>
      </c>
      <c r="AL24" s="7">
        <v>1</v>
      </c>
      <c r="AM24" s="7">
        <v>2024</v>
      </c>
      <c r="AN24" s="7">
        <v>1</v>
      </c>
      <c r="AO24" s="7">
        <v>1</v>
      </c>
      <c r="AP24" s="7">
        <v>2024</v>
      </c>
      <c r="AQ24" s="7">
        <v>12</v>
      </c>
      <c r="AR24" s="7">
        <v>31</v>
      </c>
      <c r="AS24" s="7">
        <v>2024</v>
      </c>
      <c r="AT24" s="7">
        <v>1</v>
      </c>
      <c r="AU24" s="7">
        <v>1</v>
      </c>
      <c r="AV24" s="7" t="s">
        <v>3427</v>
      </c>
      <c r="BM24" s="7" t="s">
        <v>3438</v>
      </c>
      <c r="BO24" s="7" t="s">
        <v>3438</v>
      </c>
      <c r="BP24" s="7" t="s">
        <v>3458</v>
      </c>
      <c r="BQ24" s="7" t="s">
        <v>3449</v>
      </c>
      <c r="BS24" s="7" t="s">
        <v>3427</v>
      </c>
      <c r="BX24" s="9" t="s">
        <v>3132</v>
      </c>
      <c r="BY24" s="9" t="s">
        <v>3827</v>
      </c>
    </row>
    <row r="25" spans="1:77" ht="45" x14ac:dyDescent="0.25">
      <c r="A25" s="7" t="s">
        <v>3828</v>
      </c>
      <c r="B25" s="7" t="s">
        <v>3138</v>
      </c>
      <c r="C25" s="7" t="s">
        <v>3828</v>
      </c>
      <c r="D25" s="9" t="s">
        <v>3451</v>
      </c>
      <c r="G25" s="7" t="s">
        <v>3438</v>
      </c>
      <c r="J25" s="47">
        <v>42.366866136522425</v>
      </c>
      <c r="K25" s="47">
        <v>42.366866136522425</v>
      </c>
      <c r="L25" s="47">
        <v>0</v>
      </c>
      <c r="M25" s="7" t="s">
        <v>3432</v>
      </c>
      <c r="AF25" s="7" t="s">
        <v>3514</v>
      </c>
      <c r="AJ25" s="7">
        <v>2025</v>
      </c>
      <c r="AK25" s="7">
        <v>1</v>
      </c>
      <c r="AL25" s="7">
        <v>1</v>
      </c>
      <c r="AM25" s="7">
        <v>2025</v>
      </c>
      <c r="AN25" s="7">
        <v>1</v>
      </c>
      <c r="AO25" s="7">
        <v>1</v>
      </c>
      <c r="AP25" s="7">
        <v>2025</v>
      </c>
      <c r="AQ25" s="7">
        <v>12</v>
      </c>
      <c r="AR25" s="7">
        <v>31</v>
      </c>
      <c r="AS25" s="7">
        <v>2025</v>
      </c>
      <c r="AT25" s="7">
        <v>1</v>
      </c>
      <c r="AU25" s="7">
        <v>1</v>
      </c>
      <c r="AV25" s="7" t="s">
        <v>3427</v>
      </c>
      <c r="BM25" s="7" t="s">
        <v>3438</v>
      </c>
      <c r="BO25" s="7" t="s">
        <v>3438</v>
      </c>
      <c r="BP25" s="7" t="s">
        <v>3458</v>
      </c>
      <c r="BQ25" s="7" t="s">
        <v>3449</v>
      </c>
      <c r="BS25" s="7" t="s">
        <v>3427</v>
      </c>
      <c r="BX25" s="9" t="s">
        <v>3132</v>
      </c>
      <c r="BY25" s="9" t="s">
        <v>3827</v>
      </c>
    </row>
    <row r="26" spans="1:77" ht="45" x14ac:dyDescent="0.25">
      <c r="A26" s="7" t="s">
        <v>3829</v>
      </c>
      <c r="B26" s="7" t="s">
        <v>3138</v>
      </c>
      <c r="C26" s="7" t="s">
        <v>3829</v>
      </c>
      <c r="D26" s="9" t="s">
        <v>3451</v>
      </c>
      <c r="G26" s="7" t="s">
        <v>3438</v>
      </c>
      <c r="J26" s="47">
        <v>42</v>
      </c>
      <c r="K26" s="47">
        <v>42</v>
      </c>
      <c r="L26" s="47">
        <v>0</v>
      </c>
      <c r="M26" s="7" t="s">
        <v>3432</v>
      </c>
      <c r="AF26" s="7" t="s">
        <v>3514</v>
      </c>
      <c r="AJ26" s="7">
        <v>2026</v>
      </c>
      <c r="AK26" s="7">
        <v>1</v>
      </c>
      <c r="AL26" s="7">
        <v>1</v>
      </c>
      <c r="AM26" s="7">
        <v>2026</v>
      </c>
      <c r="AN26" s="7">
        <v>1</v>
      </c>
      <c r="AO26" s="7">
        <v>1</v>
      </c>
      <c r="AP26" s="7">
        <v>2026</v>
      </c>
      <c r="AQ26" s="7">
        <v>12</v>
      </c>
      <c r="AR26" s="7">
        <v>31</v>
      </c>
      <c r="AS26" s="7">
        <v>2026</v>
      </c>
      <c r="AT26" s="7">
        <v>1</v>
      </c>
      <c r="AU26" s="7">
        <v>1</v>
      </c>
      <c r="AV26" s="7" t="s">
        <v>3427</v>
      </c>
      <c r="BM26" s="7" t="s">
        <v>3438</v>
      </c>
      <c r="BO26" s="7" t="s">
        <v>3438</v>
      </c>
      <c r="BP26" s="7" t="s">
        <v>3458</v>
      </c>
      <c r="BQ26" s="7" t="s">
        <v>3449</v>
      </c>
      <c r="BS26" s="7" t="s">
        <v>3427</v>
      </c>
      <c r="BX26" s="9" t="s">
        <v>3132</v>
      </c>
      <c r="BY26" s="9" t="s">
        <v>3827</v>
      </c>
    </row>
    <row r="27" spans="1:77" ht="45" x14ac:dyDescent="0.25">
      <c r="A27" s="7" t="s">
        <v>3830</v>
      </c>
      <c r="B27" s="7" t="s">
        <v>3138</v>
      </c>
      <c r="C27" s="7" t="s">
        <v>3830</v>
      </c>
      <c r="D27" s="9" t="s">
        <v>3451</v>
      </c>
      <c r="G27" s="7" t="s">
        <v>3438</v>
      </c>
      <c r="J27" s="47">
        <v>57.056491019442099</v>
      </c>
      <c r="K27" s="47">
        <v>57.056491019442099</v>
      </c>
      <c r="L27" s="47">
        <v>0</v>
      </c>
      <c r="M27" s="7" t="s">
        <v>3432</v>
      </c>
      <c r="AF27" s="7" t="s">
        <v>3514</v>
      </c>
      <c r="AJ27" s="7">
        <v>2027</v>
      </c>
      <c r="AK27" s="7">
        <v>1</v>
      </c>
      <c r="AL27" s="7">
        <v>1</v>
      </c>
      <c r="AM27" s="7">
        <v>2027</v>
      </c>
      <c r="AN27" s="7">
        <v>1</v>
      </c>
      <c r="AO27" s="7">
        <v>1</v>
      </c>
      <c r="AP27" s="7">
        <v>2027</v>
      </c>
      <c r="AQ27" s="7">
        <v>12</v>
      </c>
      <c r="AR27" s="7">
        <v>31</v>
      </c>
      <c r="AS27" s="7">
        <v>2027</v>
      </c>
      <c r="AT27" s="7">
        <v>1</v>
      </c>
      <c r="AU27" s="7">
        <v>1</v>
      </c>
      <c r="AV27" s="7" t="s">
        <v>3427</v>
      </c>
      <c r="BM27" s="7" t="s">
        <v>3438</v>
      </c>
      <c r="BO27" s="7" t="s">
        <v>3438</v>
      </c>
      <c r="BP27" s="7" t="s">
        <v>3458</v>
      </c>
      <c r="BQ27" s="7" t="s">
        <v>3449</v>
      </c>
      <c r="BS27" s="7" t="s">
        <v>3427</v>
      </c>
      <c r="BX27" s="9" t="s">
        <v>3132</v>
      </c>
      <c r="BY27" s="9" t="s">
        <v>3827</v>
      </c>
    </row>
    <row r="28" spans="1:77" ht="45" x14ac:dyDescent="0.25">
      <c r="A28" s="7" t="s">
        <v>3831</v>
      </c>
      <c r="B28" s="7" t="s">
        <v>3138</v>
      </c>
      <c r="C28" s="7" t="s">
        <v>3831</v>
      </c>
      <c r="D28" s="9" t="s">
        <v>3451</v>
      </c>
      <c r="G28" s="7" t="s">
        <v>3438</v>
      </c>
      <c r="J28" s="47">
        <v>69.719981325813009</v>
      </c>
      <c r="K28" s="47">
        <v>69.719981325813009</v>
      </c>
      <c r="L28" s="47">
        <v>0</v>
      </c>
      <c r="M28" s="7" t="s">
        <v>3432</v>
      </c>
      <c r="AF28" s="7" t="s">
        <v>3514</v>
      </c>
      <c r="AJ28" s="7">
        <v>2028</v>
      </c>
      <c r="AK28" s="7">
        <v>1</v>
      </c>
      <c r="AL28" s="7">
        <v>1</v>
      </c>
      <c r="AM28" s="7">
        <v>2028</v>
      </c>
      <c r="AN28" s="7">
        <v>1</v>
      </c>
      <c r="AO28" s="7">
        <v>1</v>
      </c>
      <c r="AP28" s="7">
        <v>2028</v>
      </c>
      <c r="AQ28" s="7">
        <v>12</v>
      </c>
      <c r="AR28" s="7">
        <v>31</v>
      </c>
      <c r="AS28" s="7">
        <v>2028</v>
      </c>
      <c r="AT28" s="7">
        <v>1</v>
      </c>
      <c r="AU28" s="7">
        <v>1</v>
      </c>
      <c r="AV28" s="7" t="s">
        <v>3427</v>
      </c>
      <c r="BM28" s="7" t="s">
        <v>3438</v>
      </c>
      <c r="BO28" s="7" t="s">
        <v>3438</v>
      </c>
      <c r="BP28" s="7" t="s">
        <v>3458</v>
      </c>
      <c r="BQ28" s="7" t="s">
        <v>3449</v>
      </c>
      <c r="BS28" s="7" t="s">
        <v>3427</v>
      </c>
      <c r="BX28" s="9" t="s">
        <v>3132</v>
      </c>
      <c r="BY28" s="9" t="s">
        <v>3827</v>
      </c>
    </row>
    <row r="29" spans="1:77" ht="45" x14ac:dyDescent="0.25">
      <c r="A29" s="7" t="s">
        <v>3832</v>
      </c>
      <c r="B29" s="7" t="s">
        <v>3138</v>
      </c>
      <c r="C29" s="7" t="s">
        <v>3832</v>
      </c>
      <c r="D29" s="9" t="s">
        <v>3451</v>
      </c>
      <c r="G29" s="7" t="s">
        <v>3438</v>
      </c>
      <c r="J29" s="47">
        <v>75.912028851652664</v>
      </c>
      <c r="K29" s="47">
        <v>75.912028851652664</v>
      </c>
      <c r="L29" s="47">
        <v>0</v>
      </c>
      <c r="M29" s="7" t="s">
        <v>3432</v>
      </c>
      <c r="AF29" s="7" t="s">
        <v>3514</v>
      </c>
      <c r="AJ29" s="7">
        <v>2029</v>
      </c>
      <c r="AK29" s="7">
        <v>1</v>
      </c>
      <c r="AL29" s="7">
        <v>1</v>
      </c>
      <c r="AM29" s="7">
        <v>2029</v>
      </c>
      <c r="AN29" s="7">
        <v>1</v>
      </c>
      <c r="AO29" s="7">
        <v>1</v>
      </c>
      <c r="AP29" s="7">
        <v>2029</v>
      </c>
      <c r="AQ29" s="7">
        <v>12</v>
      </c>
      <c r="AR29" s="7">
        <v>31</v>
      </c>
      <c r="AS29" s="7">
        <v>2029</v>
      </c>
      <c r="AT29" s="7">
        <v>1</v>
      </c>
      <c r="AU29" s="7">
        <v>1</v>
      </c>
      <c r="AV29" s="7" t="s">
        <v>3427</v>
      </c>
      <c r="BM29" s="7" t="s">
        <v>3438</v>
      </c>
      <c r="BO29" s="7" t="s">
        <v>3438</v>
      </c>
      <c r="BP29" s="7" t="s">
        <v>3458</v>
      </c>
      <c r="BQ29" s="7" t="s">
        <v>3449</v>
      </c>
      <c r="BS29" s="7" t="s">
        <v>3427</v>
      </c>
      <c r="BX29" s="9" t="s">
        <v>3132</v>
      </c>
      <c r="BY29" s="9" t="s">
        <v>3827</v>
      </c>
    </row>
    <row r="30" spans="1:77" ht="45" x14ac:dyDescent="0.25">
      <c r="A30" s="7" t="s">
        <v>3833</v>
      </c>
      <c r="B30" s="7" t="s">
        <v>3138</v>
      </c>
      <c r="C30" s="7" t="s">
        <v>3833</v>
      </c>
      <c r="D30" s="9" t="s">
        <v>3451</v>
      </c>
      <c r="G30" s="7" t="s">
        <v>3438</v>
      </c>
      <c r="J30" s="47">
        <v>26.707275035803058</v>
      </c>
      <c r="K30" s="47">
        <v>26.707275035803058</v>
      </c>
      <c r="L30" s="47">
        <v>0</v>
      </c>
      <c r="M30" s="7" t="s">
        <v>3432</v>
      </c>
      <c r="AF30" s="7" t="s">
        <v>3514</v>
      </c>
      <c r="AJ30" s="7">
        <v>2030</v>
      </c>
      <c r="AK30" s="7">
        <v>1</v>
      </c>
      <c r="AL30" s="7">
        <v>1</v>
      </c>
      <c r="AM30" s="7">
        <v>2030</v>
      </c>
      <c r="AN30" s="7">
        <v>1</v>
      </c>
      <c r="AO30" s="7">
        <v>1</v>
      </c>
      <c r="AP30" s="7">
        <v>2030</v>
      </c>
      <c r="AQ30" s="7">
        <v>12</v>
      </c>
      <c r="AR30" s="7">
        <v>31</v>
      </c>
      <c r="AS30" s="7">
        <v>2030</v>
      </c>
      <c r="AT30" s="7">
        <v>1</v>
      </c>
      <c r="AU30" s="7">
        <v>1</v>
      </c>
      <c r="AV30" s="7" t="s">
        <v>3427</v>
      </c>
      <c r="BM30" s="7" t="s">
        <v>3438</v>
      </c>
      <c r="BO30" s="7" t="s">
        <v>3438</v>
      </c>
      <c r="BP30" s="7" t="s">
        <v>3458</v>
      </c>
      <c r="BQ30" s="7" t="s">
        <v>3449</v>
      </c>
      <c r="BS30" s="7" t="s">
        <v>3427</v>
      </c>
      <c r="BX30" s="9" t="s">
        <v>3132</v>
      </c>
      <c r="BY30" s="9" t="s">
        <v>3827</v>
      </c>
    </row>
    <row r="31" spans="1:77" ht="45" x14ac:dyDescent="0.25">
      <c r="A31" s="7" t="s">
        <v>3834</v>
      </c>
      <c r="B31" s="7" t="s">
        <v>3138</v>
      </c>
      <c r="C31" s="7" t="s">
        <v>3834</v>
      </c>
      <c r="D31" s="9" t="s">
        <v>3451</v>
      </c>
      <c r="G31" s="7" t="s">
        <v>3438</v>
      </c>
      <c r="J31" s="47">
        <v>44.16580634260167</v>
      </c>
      <c r="K31" s="47">
        <v>44.16580634260167</v>
      </c>
      <c r="L31" s="47">
        <v>0</v>
      </c>
      <c r="M31" s="7" t="s">
        <v>3432</v>
      </c>
      <c r="AF31" s="7" t="s">
        <v>3514</v>
      </c>
      <c r="AJ31" s="7">
        <v>2031</v>
      </c>
      <c r="AK31" s="7">
        <v>1</v>
      </c>
      <c r="AL31" s="7">
        <v>1</v>
      </c>
      <c r="AM31" s="7">
        <v>2031</v>
      </c>
      <c r="AN31" s="7">
        <v>1</v>
      </c>
      <c r="AO31" s="7">
        <v>1</v>
      </c>
      <c r="AP31" s="7">
        <v>2031</v>
      </c>
      <c r="AQ31" s="7">
        <v>12</v>
      </c>
      <c r="AR31" s="7">
        <v>31</v>
      </c>
      <c r="AS31" s="7">
        <v>2031</v>
      </c>
      <c r="AT31" s="7">
        <v>1</v>
      </c>
      <c r="AU31" s="7">
        <v>1</v>
      </c>
      <c r="AV31" s="7" t="s">
        <v>3427</v>
      </c>
      <c r="BM31" s="7" t="s">
        <v>3438</v>
      </c>
      <c r="BO31" s="7" t="s">
        <v>3438</v>
      </c>
      <c r="BP31" s="7" t="s">
        <v>3458</v>
      </c>
      <c r="BQ31" s="7" t="s">
        <v>3449</v>
      </c>
      <c r="BS31" s="7" t="s">
        <v>3427</v>
      </c>
      <c r="BX31" s="9" t="s">
        <v>3132</v>
      </c>
      <c r="BY31" s="9" t="s">
        <v>3827</v>
      </c>
    </row>
    <row r="32" spans="1:77" ht="45" x14ac:dyDescent="0.25">
      <c r="A32" s="7" t="s">
        <v>3835</v>
      </c>
      <c r="B32" s="7" t="s">
        <v>3138</v>
      </c>
      <c r="C32" s="7" t="s">
        <v>3835</v>
      </c>
      <c r="D32" s="9" t="s">
        <v>3451</v>
      </c>
      <c r="G32" s="7" t="s">
        <v>3438</v>
      </c>
      <c r="J32" s="47">
        <v>59.701232221903489</v>
      </c>
      <c r="K32" s="47">
        <v>59.701232221903489</v>
      </c>
      <c r="L32" s="47">
        <v>0</v>
      </c>
      <c r="M32" s="7" t="s">
        <v>3432</v>
      </c>
      <c r="AF32" s="7" t="s">
        <v>3514</v>
      </c>
      <c r="AJ32" s="7">
        <v>2032</v>
      </c>
      <c r="AK32" s="7">
        <v>1</v>
      </c>
      <c r="AL32" s="7">
        <v>1</v>
      </c>
      <c r="AM32" s="7">
        <v>2032</v>
      </c>
      <c r="AN32" s="7">
        <v>1</v>
      </c>
      <c r="AO32" s="7">
        <v>1</v>
      </c>
      <c r="AP32" s="7">
        <v>2032</v>
      </c>
      <c r="AQ32" s="7">
        <v>12</v>
      </c>
      <c r="AR32" s="7">
        <v>31</v>
      </c>
      <c r="AS32" s="7">
        <v>2032</v>
      </c>
      <c r="AT32" s="7">
        <v>1</v>
      </c>
      <c r="AU32" s="7">
        <v>1</v>
      </c>
      <c r="AV32" s="7" t="s">
        <v>3427</v>
      </c>
      <c r="BM32" s="7" t="s">
        <v>3438</v>
      </c>
      <c r="BO32" s="7" t="s">
        <v>3438</v>
      </c>
      <c r="BP32" s="7" t="s">
        <v>3458</v>
      </c>
      <c r="BQ32" s="7" t="s">
        <v>3449</v>
      </c>
      <c r="BS32" s="7" t="s">
        <v>3427</v>
      </c>
      <c r="BX32" s="9" t="s">
        <v>3132</v>
      </c>
      <c r="BY32" s="9" t="s">
        <v>3827</v>
      </c>
    </row>
    <row r="33" spans="1:77" ht="45" x14ac:dyDescent="0.25">
      <c r="A33" s="7" t="s">
        <v>3836</v>
      </c>
      <c r="B33" s="7" t="s">
        <v>3138</v>
      </c>
      <c r="C33" s="7" t="s">
        <v>3836</v>
      </c>
      <c r="D33" s="9" t="s">
        <v>3451</v>
      </c>
      <c r="G33" s="7" t="s">
        <v>3438</v>
      </c>
      <c r="J33" s="47">
        <v>70.938670910546648</v>
      </c>
      <c r="K33" s="47">
        <v>70.938670910546648</v>
      </c>
      <c r="L33" s="47">
        <v>0</v>
      </c>
      <c r="M33" s="7" t="s">
        <v>3432</v>
      </c>
      <c r="AF33" s="7" t="s">
        <v>3514</v>
      </c>
      <c r="AJ33" s="7">
        <v>2033</v>
      </c>
      <c r="AK33" s="7">
        <v>1</v>
      </c>
      <c r="AL33" s="7">
        <v>1</v>
      </c>
      <c r="AM33" s="7">
        <v>2033</v>
      </c>
      <c r="AN33" s="7">
        <v>1</v>
      </c>
      <c r="AO33" s="7">
        <v>1</v>
      </c>
      <c r="AP33" s="7">
        <v>2033</v>
      </c>
      <c r="AQ33" s="7">
        <v>12</v>
      </c>
      <c r="AR33" s="7">
        <v>31</v>
      </c>
      <c r="AS33" s="7">
        <v>2033</v>
      </c>
      <c r="AT33" s="7">
        <v>1</v>
      </c>
      <c r="AU33" s="7">
        <v>1</v>
      </c>
      <c r="AV33" s="7" t="s">
        <v>3427</v>
      </c>
      <c r="BM33" s="7" t="s">
        <v>3438</v>
      </c>
      <c r="BO33" s="7" t="s">
        <v>3438</v>
      </c>
      <c r="BP33" s="7" t="s">
        <v>3458</v>
      </c>
      <c r="BQ33" s="7" t="s">
        <v>3449</v>
      </c>
      <c r="BS33" s="7" t="s">
        <v>3427</v>
      </c>
      <c r="BX33" s="9" t="s">
        <v>3132</v>
      </c>
      <c r="BY33" s="9" t="s">
        <v>3827</v>
      </c>
    </row>
    <row r="34" spans="1:77" ht="45" x14ac:dyDescent="0.25">
      <c r="A34" s="7" t="s">
        <v>3837</v>
      </c>
      <c r="B34" s="7" t="s">
        <v>3138</v>
      </c>
      <c r="C34" s="7" t="s">
        <v>3837</v>
      </c>
      <c r="D34" s="9" t="s">
        <v>3451</v>
      </c>
      <c r="G34" s="7" t="s">
        <v>3438</v>
      </c>
      <c r="J34" s="47">
        <v>93.5581509875488</v>
      </c>
      <c r="K34" s="47">
        <v>93.5581509875488</v>
      </c>
      <c r="L34" s="47">
        <v>0</v>
      </c>
      <c r="M34" s="7" t="s">
        <v>3432</v>
      </c>
      <c r="AF34" s="7" t="s">
        <v>3514</v>
      </c>
      <c r="AJ34" s="7">
        <v>2034</v>
      </c>
      <c r="AK34" s="7">
        <v>1</v>
      </c>
      <c r="AL34" s="7">
        <v>1</v>
      </c>
      <c r="AM34" s="7">
        <v>2034</v>
      </c>
      <c r="AN34" s="7">
        <v>1</v>
      </c>
      <c r="AO34" s="7">
        <v>1</v>
      </c>
      <c r="AP34" s="7">
        <v>2034</v>
      </c>
      <c r="AQ34" s="7">
        <v>12</v>
      </c>
      <c r="AR34" s="7">
        <v>31</v>
      </c>
      <c r="AS34" s="7">
        <v>2034</v>
      </c>
      <c r="AT34" s="7">
        <v>1</v>
      </c>
      <c r="AU34" s="7">
        <v>1</v>
      </c>
      <c r="AV34" s="7" t="s">
        <v>3427</v>
      </c>
      <c r="BM34" s="7" t="s">
        <v>3438</v>
      </c>
      <c r="BO34" s="7" t="s">
        <v>3438</v>
      </c>
      <c r="BP34" s="7" t="s">
        <v>3458</v>
      </c>
      <c r="BQ34" s="7" t="s">
        <v>3449</v>
      </c>
      <c r="BS34" s="7" t="s">
        <v>3427</v>
      </c>
      <c r="BX34" s="9" t="s">
        <v>3132</v>
      </c>
      <c r="BY34" s="9" t="s">
        <v>3827</v>
      </c>
    </row>
    <row r="35" spans="1:77" ht="45" x14ac:dyDescent="0.25">
      <c r="A35" s="7" t="s">
        <v>3838</v>
      </c>
      <c r="B35" s="7" t="s">
        <v>3138</v>
      </c>
      <c r="C35" s="7" t="s">
        <v>3838</v>
      </c>
      <c r="D35" s="9" t="s">
        <v>3451</v>
      </c>
      <c r="G35" s="7" t="s">
        <v>3438</v>
      </c>
      <c r="J35" s="47">
        <v>79.619656603533571</v>
      </c>
      <c r="K35" s="47">
        <v>79.619656603533571</v>
      </c>
      <c r="L35" s="47">
        <v>0</v>
      </c>
      <c r="M35" s="7" t="s">
        <v>3432</v>
      </c>
      <c r="AF35" s="7" t="s">
        <v>3514</v>
      </c>
      <c r="AJ35" s="7">
        <v>2035</v>
      </c>
      <c r="AK35" s="7">
        <v>1</v>
      </c>
      <c r="AL35" s="7">
        <v>1</v>
      </c>
      <c r="AM35" s="7">
        <v>2035</v>
      </c>
      <c r="AN35" s="7">
        <v>1</v>
      </c>
      <c r="AO35" s="7">
        <v>1</v>
      </c>
      <c r="AP35" s="7">
        <v>2035</v>
      </c>
      <c r="AQ35" s="7">
        <v>12</v>
      </c>
      <c r="AR35" s="7">
        <v>31</v>
      </c>
      <c r="AS35" s="7">
        <v>2035</v>
      </c>
      <c r="AT35" s="7">
        <v>1</v>
      </c>
      <c r="AU35" s="7">
        <v>1</v>
      </c>
      <c r="AV35" s="7" t="s">
        <v>3427</v>
      </c>
      <c r="BM35" s="7" t="s">
        <v>3438</v>
      </c>
      <c r="BO35" s="7" t="s">
        <v>3438</v>
      </c>
      <c r="BP35" s="7" t="s">
        <v>3458</v>
      </c>
      <c r="BQ35" s="7" t="s">
        <v>3449</v>
      </c>
      <c r="BS35" s="7" t="s">
        <v>3427</v>
      </c>
      <c r="BX35" s="9" t="s">
        <v>3132</v>
      </c>
      <c r="BY35" s="9" t="s">
        <v>3827</v>
      </c>
    </row>
    <row r="36" spans="1:77" ht="30" x14ac:dyDescent="0.25">
      <c r="A36" s="7" t="s">
        <v>3839</v>
      </c>
      <c r="B36" s="7" t="s">
        <v>3166</v>
      </c>
      <c r="C36" s="7" t="s">
        <v>3839</v>
      </c>
      <c r="D36" s="9" t="s">
        <v>3473</v>
      </c>
      <c r="G36" s="7" t="s">
        <v>3438</v>
      </c>
      <c r="J36" s="47">
        <v>6.5</v>
      </c>
      <c r="K36" s="47">
        <v>6.5</v>
      </c>
      <c r="L36" s="47">
        <v>0</v>
      </c>
      <c r="M36" s="7" t="s">
        <v>3432</v>
      </c>
      <c r="T36" s="7" t="s">
        <v>3434</v>
      </c>
      <c r="U36" s="7">
        <v>26</v>
      </c>
      <c r="V36" s="7">
        <v>26</v>
      </c>
      <c r="W36" s="7">
        <v>1</v>
      </c>
      <c r="X36" s="7">
        <v>2</v>
      </c>
      <c r="Y36" s="7">
        <v>1</v>
      </c>
      <c r="AF36" s="7" t="s">
        <v>3514</v>
      </c>
      <c r="AJ36" s="7">
        <v>2024</v>
      </c>
      <c r="AK36" s="7">
        <v>1</v>
      </c>
      <c r="AL36" s="7">
        <v>1</v>
      </c>
      <c r="AM36" s="7">
        <v>2024</v>
      </c>
      <c r="AN36" s="7">
        <v>1</v>
      </c>
      <c r="AO36" s="7">
        <v>1</v>
      </c>
      <c r="AP36" s="7">
        <v>2033</v>
      </c>
      <c r="AQ36" s="7">
        <v>12</v>
      </c>
      <c r="AR36" s="7">
        <v>31</v>
      </c>
      <c r="AS36" s="7">
        <v>2024</v>
      </c>
      <c r="AT36" s="7">
        <v>1</v>
      </c>
      <c r="AU36" s="7">
        <v>1</v>
      </c>
      <c r="AV36" s="7" t="s">
        <v>3427</v>
      </c>
      <c r="BM36" s="7" t="s">
        <v>3438</v>
      </c>
      <c r="BO36" s="7" t="s">
        <v>3438</v>
      </c>
      <c r="BP36" s="7" t="s">
        <v>3431</v>
      </c>
      <c r="BQ36" s="7" t="s">
        <v>3449</v>
      </c>
      <c r="BS36" s="7" t="s">
        <v>3595</v>
      </c>
      <c r="BT36" s="7">
        <v>26</v>
      </c>
      <c r="BU36" s="7">
        <v>26</v>
      </c>
      <c r="BV36" s="7">
        <v>26</v>
      </c>
      <c r="BW36" s="7">
        <v>0</v>
      </c>
      <c r="BX36" s="9" t="s">
        <v>3167</v>
      </c>
      <c r="BY36" s="9" t="s">
        <v>3822</v>
      </c>
    </row>
    <row r="37" spans="1:77" ht="30" x14ac:dyDescent="0.25">
      <c r="A37" s="7" t="s">
        <v>3840</v>
      </c>
      <c r="B37" s="7" t="s">
        <v>3166</v>
      </c>
      <c r="C37" s="7" t="s">
        <v>3840</v>
      </c>
      <c r="D37" s="9" t="s">
        <v>3473</v>
      </c>
      <c r="G37" s="7" t="s">
        <v>3438</v>
      </c>
      <c r="J37" s="47">
        <v>13.5</v>
      </c>
      <c r="K37" s="47">
        <v>13.5</v>
      </c>
      <c r="L37" s="47">
        <v>0</v>
      </c>
      <c r="M37" s="7" t="s">
        <v>3432</v>
      </c>
      <c r="T37" s="7" t="s">
        <v>3434</v>
      </c>
      <c r="U37" s="7">
        <v>54</v>
      </c>
      <c r="V37" s="7">
        <v>54</v>
      </c>
      <c r="W37" s="7">
        <v>1</v>
      </c>
      <c r="X37" s="7">
        <v>2</v>
      </c>
      <c r="Y37" s="7">
        <v>1</v>
      </c>
      <c r="AF37" s="7" t="s">
        <v>3514</v>
      </c>
      <c r="AJ37" s="7">
        <v>2024</v>
      </c>
      <c r="AK37" s="7">
        <v>1</v>
      </c>
      <c r="AL37" s="7">
        <v>1</v>
      </c>
      <c r="AM37" s="7">
        <v>2024</v>
      </c>
      <c r="AN37" s="7">
        <v>1</v>
      </c>
      <c r="AO37" s="7">
        <v>1</v>
      </c>
      <c r="AP37" s="7">
        <v>2033</v>
      </c>
      <c r="AQ37" s="7">
        <v>12</v>
      </c>
      <c r="AR37" s="7">
        <v>31</v>
      </c>
      <c r="AS37" s="7">
        <v>2024</v>
      </c>
      <c r="AT37" s="7">
        <v>1</v>
      </c>
      <c r="AU37" s="7">
        <v>1</v>
      </c>
      <c r="AV37" s="7" t="s">
        <v>3427</v>
      </c>
      <c r="BM37" s="7" t="s">
        <v>3438</v>
      </c>
      <c r="BO37" s="7" t="s">
        <v>3438</v>
      </c>
      <c r="BP37" s="7" t="s">
        <v>3431</v>
      </c>
      <c r="BQ37" s="7" t="s">
        <v>3449</v>
      </c>
      <c r="BS37" s="7" t="s">
        <v>3595</v>
      </c>
      <c r="BT37" s="7">
        <v>54</v>
      </c>
      <c r="BU37" s="7">
        <v>54</v>
      </c>
      <c r="BV37" s="7">
        <v>54</v>
      </c>
      <c r="BW37" s="7">
        <v>0</v>
      </c>
      <c r="BX37" s="9" t="s">
        <v>3167</v>
      </c>
      <c r="BY37" s="9" t="s">
        <v>3822</v>
      </c>
    </row>
    <row r="38" spans="1:77" ht="30" x14ac:dyDescent="0.25">
      <c r="A38" s="7" t="s">
        <v>3841</v>
      </c>
      <c r="B38" s="7" t="s">
        <v>3166</v>
      </c>
      <c r="C38" s="7" t="s">
        <v>3841</v>
      </c>
      <c r="D38" s="9" t="s">
        <v>3473</v>
      </c>
      <c r="G38" s="7" t="s">
        <v>3438</v>
      </c>
      <c r="J38" s="47">
        <v>53</v>
      </c>
      <c r="K38" s="47">
        <v>53</v>
      </c>
      <c r="L38" s="47">
        <v>0</v>
      </c>
      <c r="M38" s="7" t="s">
        <v>3432</v>
      </c>
      <c r="T38" s="7" t="s">
        <v>3434</v>
      </c>
      <c r="U38" s="7">
        <v>318</v>
      </c>
      <c r="V38" s="7">
        <v>318</v>
      </c>
      <c r="W38" s="7">
        <v>1</v>
      </c>
      <c r="X38" s="7">
        <v>2</v>
      </c>
      <c r="Y38" s="7">
        <v>1</v>
      </c>
      <c r="AF38" s="7" t="s">
        <v>3514</v>
      </c>
      <c r="AJ38" s="7">
        <v>2030</v>
      </c>
      <c r="AK38" s="7">
        <v>1</v>
      </c>
      <c r="AL38" s="7">
        <v>1</v>
      </c>
      <c r="AM38" s="7">
        <v>2030</v>
      </c>
      <c r="AN38" s="7">
        <v>1</v>
      </c>
      <c r="AO38" s="7">
        <v>1</v>
      </c>
      <c r="AP38" s="7">
        <v>2045</v>
      </c>
      <c r="AQ38" s="7">
        <v>12</v>
      </c>
      <c r="AR38" s="7">
        <v>31</v>
      </c>
      <c r="AS38" s="7">
        <v>2035</v>
      </c>
      <c r="AT38" s="7">
        <v>1</v>
      </c>
      <c r="AU38" s="7">
        <v>1</v>
      </c>
      <c r="AV38" s="7" t="s">
        <v>3427</v>
      </c>
      <c r="BM38" s="7" t="s">
        <v>3438</v>
      </c>
      <c r="BO38" s="7" t="s">
        <v>3438</v>
      </c>
      <c r="BP38" s="7" t="s">
        <v>3431</v>
      </c>
      <c r="BQ38" s="7" t="s">
        <v>3449</v>
      </c>
      <c r="BS38" s="7" t="s">
        <v>3595</v>
      </c>
      <c r="BT38" s="7">
        <v>0</v>
      </c>
      <c r="BU38" s="7">
        <v>0</v>
      </c>
      <c r="BV38" s="7">
        <v>318</v>
      </c>
      <c r="BW38" s="7">
        <v>318</v>
      </c>
      <c r="BX38" s="9" t="s">
        <v>3167</v>
      </c>
      <c r="BY38" s="9" t="s">
        <v>3822</v>
      </c>
    </row>
    <row r="39" spans="1:77" ht="30" x14ac:dyDescent="0.25">
      <c r="A39" s="7" t="s">
        <v>3842</v>
      </c>
      <c r="B39" s="7" t="s">
        <v>3166</v>
      </c>
      <c r="C39" s="7" t="s">
        <v>3842</v>
      </c>
      <c r="D39" s="9" t="s">
        <v>3473</v>
      </c>
      <c r="G39" s="7" t="s">
        <v>3438</v>
      </c>
      <c r="J39" s="47">
        <v>17</v>
      </c>
      <c r="K39" s="47">
        <v>17</v>
      </c>
      <c r="L39" s="47">
        <v>0</v>
      </c>
      <c r="M39" s="7" t="s">
        <v>3432</v>
      </c>
      <c r="T39" s="7" t="s">
        <v>3434</v>
      </c>
      <c r="U39" s="7">
        <v>136</v>
      </c>
      <c r="V39" s="7">
        <v>136</v>
      </c>
      <c r="W39" s="7">
        <v>1</v>
      </c>
      <c r="X39" s="7">
        <v>2</v>
      </c>
      <c r="Y39" s="7">
        <v>1</v>
      </c>
      <c r="AF39" s="7" t="s">
        <v>3514</v>
      </c>
      <c r="AJ39" s="7">
        <v>2035</v>
      </c>
      <c r="AK39" s="7">
        <v>1</v>
      </c>
      <c r="AL39" s="7">
        <v>1</v>
      </c>
      <c r="AM39" s="7">
        <v>2035</v>
      </c>
      <c r="AN39" s="7">
        <v>1</v>
      </c>
      <c r="AO39" s="7">
        <v>1</v>
      </c>
      <c r="AP39" s="7">
        <v>2045</v>
      </c>
      <c r="AQ39" s="7">
        <v>12</v>
      </c>
      <c r="AR39" s="7">
        <v>31</v>
      </c>
      <c r="AS39" s="7">
        <v>2035</v>
      </c>
      <c r="AT39" s="7">
        <v>1</v>
      </c>
      <c r="AU39" s="7">
        <v>1</v>
      </c>
      <c r="AV39" s="7" t="s">
        <v>3427</v>
      </c>
      <c r="BM39" s="7" t="s">
        <v>3438</v>
      </c>
      <c r="BO39" s="7" t="s">
        <v>3438</v>
      </c>
      <c r="BP39" s="7" t="s">
        <v>3431</v>
      </c>
      <c r="BQ39" s="7" t="s">
        <v>3449</v>
      </c>
      <c r="BS39" s="7" t="s">
        <v>3595</v>
      </c>
      <c r="BT39" s="7">
        <v>0</v>
      </c>
      <c r="BU39" s="7">
        <v>0</v>
      </c>
      <c r="BV39" s="7">
        <v>0</v>
      </c>
      <c r="BW39" s="7">
        <v>136</v>
      </c>
      <c r="BX39" s="9" t="s">
        <v>3167</v>
      </c>
      <c r="BY39" s="9" t="s">
        <v>3822</v>
      </c>
    </row>
    <row r="40" spans="1:77" ht="30" x14ac:dyDescent="0.25">
      <c r="A40" s="7" t="s">
        <v>3843</v>
      </c>
      <c r="B40" s="7" t="s">
        <v>3139</v>
      </c>
      <c r="C40" s="7" t="s">
        <v>3843</v>
      </c>
      <c r="D40" s="9" t="s">
        <v>3425</v>
      </c>
      <c r="G40" s="7" t="s">
        <v>3438</v>
      </c>
      <c r="J40" s="47">
        <v>2.2000000000000002</v>
      </c>
      <c r="K40" s="47">
        <v>2.2000000000000002</v>
      </c>
      <c r="L40" s="47">
        <v>0</v>
      </c>
      <c r="M40" s="7" t="s">
        <v>3432</v>
      </c>
      <c r="AA40" s="7" t="s">
        <v>3436</v>
      </c>
      <c r="AB40" s="7" t="s">
        <v>3428</v>
      </c>
      <c r="AC40" s="7" t="s">
        <v>3250</v>
      </c>
      <c r="AF40" s="7" t="s">
        <v>3514</v>
      </c>
      <c r="AJ40" s="7">
        <v>2023</v>
      </c>
      <c r="AK40" s="7">
        <v>1</v>
      </c>
      <c r="AL40" s="7">
        <v>1</v>
      </c>
      <c r="AM40" s="7">
        <v>2023</v>
      </c>
      <c r="AN40" s="7">
        <v>1</v>
      </c>
      <c r="AO40" s="7">
        <v>1</v>
      </c>
      <c r="AP40" s="7">
        <v>2035</v>
      </c>
      <c r="AQ40" s="7">
        <v>12</v>
      </c>
      <c r="AR40" s="7">
        <v>31</v>
      </c>
      <c r="AS40" s="7">
        <v>2023</v>
      </c>
      <c r="AT40" s="7">
        <v>1</v>
      </c>
      <c r="AU40" s="7">
        <v>1</v>
      </c>
      <c r="AV40" s="7" t="s">
        <v>3427</v>
      </c>
      <c r="BM40" s="7" t="s">
        <v>3426</v>
      </c>
      <c r="BO40" s="7" t="s">
        <v>3438</v>
      </c>
      <c r="BP40" s="7" t="s">
        <v>3458</v>
      </c>
      <c r="BQ40" s="7" t="s">
        <v>3449</v>
      </c>
      <c r="BS40" s="7" t="s">
        <v>3427</v>
      </c>
      <c r="BX40" s="9" t="s">
        <v>3132</v>
      </c>
      <c r="BY40" s="9" t="s">
        <v>3844</v>
      </c>
    </row>
    <row r="41" spans="1:77" x14ac:dyDescent="0.25">
      <c r="A41" s="7" t="s">
        <v>3845</v>
      </c>
      <c r="B41" s="7" t="s">
        <v>3138</v>
      </c>
      <c r="C41" s="7" t="s">
        <v>3845</v>
      </c>
      <c r="D41" s="9" t="s">
        <v>3425</v>
      </c>
      <c r="G41" s="7" t="s">
        <v>3438</v>
      </c>
      <c r="J41" s="169">
        <v>6.0363000000000007</v>
      </c>
      <c r="K41" s="169">
        <v>6.0397946999999998</v>
      </c>
      <c r="L41" s="169">
        <v>0</v>
      </c>
      <c r="M41" s="7" t="s">
        <v>3432</v>
      </c>
      <c r="AA41" s="7" t="s">
        <v>3436</v>
      </c>
      <c r="AB41" s="7" t="s">
        <v>3428</v>
      </c>
      <c r="AC41" s="7" t="s">
        <v>3250</v>
      </c>
      <c r="AF41" s="7" t="s">
        <v>3514</v>
      </c>
      <c r="AJ41" s="7">
        <v>2018</v>
      </c>
      <c r="AK41" s="7">
        <v>1</v>
      </c>
      <c r="AL41" s="7">
        <v>1</v>
      </c>
      <c r="AM41" s="7">
        <v>2024</v>
      </c>
      <c r="AN41" s="7">
        <v>1</v>
      </c>
      <c r="AO41" s="7">
        <v>1</v>
      </c>
      <c r="AP41" s="7">
        <v>2026</v>
      </c>
      <c r="AQ41" s="7">
        <v>12</v>
      </c>
      <c r="AR41" s="7">
        <v>31</v>
      </c>
      <c r="AS41" s="7">
        <v>2017</v>
      </c>
      <c r="AT41" s="7">
        <v>1</v>
      </c>
      <c r="AU41" s="7">
        <v>1</v>
      </c>
      <c r="AV41" s="7" t="s">
        <v>3427</v>
      </c>
      <c r="BM41" s="7" t="s">
        <v>3426</v>
      </c>
      <c r="BO41" s="7" t="s">
        <v>3438</v>
      </c>
      <c r="BP41" s="7" t="s">
        <v>3431</v>
      </c>
      <c r="BQ41" s="7" t="s">
        <v>3449</v>
      </c>
      <c r="BS41" s="7" t="s">
        <v>3427</v>
      </c>
      <c r="BX41" s="9" t="s">
        <v>3132</v>
      </c>
      <c r="BY41" s="9" t="s">
        <v>3436</v>
      </c>
    </row>
    <row r="42" spans="1:77" x14ac:dyDescent="0.25">
      <c r="A42" s="7" t="s">
        <v>3846</v>
      </c>
      <c r="B42" s="7" t="s">
        <v>3138</v>
      </c>
      <c r="C42" s="7" t="s">
        <v>3846</v>
      </c>
      <c r="D42" s="9" t="s">
        <v>3425</v>
      </c>
      <c r="G42" s="7" t="s">
        <v>3438</v>
      </c>
      <c r="J42" s="169">
        <v>5.34795</v>
      </c>
      <c r="K42" s="169">
        <v>5.3512329000000003</v>
      </c>
      <c r="L42" s="169">
        <v>0</v>
      </c>
      <c r="M42" s="7" t="s">
        <v>3432</v>
      </c>
      <c r="AA42" s="7" t="s">
        <v>3436</v>
      </c>
      <c r="AB42" s="7" t="s">
        <v>3428</v>
      </c>
      <c r="AC42" s="7" t="s">
        <v>3250</v>
      </c>
      <c r="AF42" s="7" t="s">
        <v>3514</v>
      </c>
      <c r="AJ42" s="7">
        <v>2018</v>
      </c>
      <c r="AK42" s="7">
        <v>1</v>
      </c>
      <c r="AL42" s="7">
        <v>1</v>
      </c>
      <c r="AM42" s="7">
        <v>2024</v>
      </c>
      <c r="AN42" s="7">
        <v>1</v>
      </c>
      <c r="AO42" s="7">
        <v>1</v>
      </c>
      <c r="AP42" s="7">
        <v>2025</v>
      </c>
      <c r="AQ42" s="7">
        <v>12</v>
      </c>
      <c r="AR42" s="7">
        <v>31</v>
      </c>
      <c r="AS42" s="7">
        <v>2017</v>
      </c>
      <c r="AT42" s="7">
        <v>1</v>
      </c>
      <c r="AU42" s="7">
        <v>1</v>
      </c>
      <c r="AV42" s="7" t="s">
        <v>3427</v>
      </c>
      <c r="BM42" s="7" t="s">
        <v>3426</v>
      </c>
      <c r="BO42" s="7" t="s">
        <v>3438</v>
      </c>
      <c r="BP42" s="7" t="s">
        <v>3431</v>
      </c>
      <c r="BQ42" s="7" t="s">
        <v>3449</v>
      </c>
      <c r="BS42" s="7" t="s">
        <v>3427</v>
      </c>
      <c r="BX42" s="9" t="s">
        <v>3132</v>
      </c>
      <c r="BY42" s="9" t="s">
        <v>3436</v>
      </c>
    </row>
    <row r="43" spans="1:77" x14ac:dyDescent="0.25">
      <c r="A43" s="7" t="s">
        <v>3847</v>
      </c>
      <c r="B43" s="7" t="s">
        <v>3138</v>
      </c>
      <c r="C43" s="7" t="s">
        <v>3847</v>
      </c>
      <c r="D43" s="9" t="s">
        <v>3425</v>
      </c>
      <c r="G43" s="7" t="s">
        <v>3438</v>
      </c>
      <c r="J43" s="169">
        <v>8.3449200000000001</v>
      </c>
      <c r="K43" s="169">
        <v>8.3416371000000016</v>
      </c>
      <c r="L43" s="169">
        <v>0</v>
      </c>
      <c r="M43" s="7" t="s">
        <v>3432</v>
      </c>
      <c r="AA43" s="7" t="s">
        <v>3436</v>
      </c>
      <c r="AB43" s="7" t="s">
        <v>3428</v>
      </c>
      <c r="AC43" s="7" t="s">
        <v>3250</v>
      </c>
      <c r="AF43" s="7" t="s">
        <v>3514</v>
      </c>
      <c r="AJ43" s="7">
        <v>2018</v>
      </c>
      <c r="AK43" s="7">
        <v>1</v>
      </c>
      <c r="AL43" s="7">
        <v>1</v>
      </c>
      <c r="AM43" s="7">
        <v>2024</v>
      </c>
      <c r="AN43" s="7">
        <v>1</v>
      </c>
      <c r="AO43" s="7">
        <v>1</v>
      </c>
      <c r="AP43" s="7">
        <v>2024</v>
      </c>
      <c r="AQ43" s="7">
        <v>12</v>
      </c>
      <c r="AR43" s="7">
        <v>31</v>
      </c>
      <c r="AS43" s="7">
        <v>2017</v>
      </c>
      <c r="AT43" s="7">
        <v>1</v>
      </c>
      <c r="AU43" s="7">
        <v>1</v>
      </c>
      <c r="AV43" s="7" t="s">
        <v>3427</v>
      </c>
      <c r="BM43" s="7" t="s">
        <v>3426</v>
      </c>
      <c r="BO43" s="7" t="s">
        <v>3438</v>
      </c>
      <c r="BP43" s="7" t="s">
        <v>3431</v>
      </c>
      <c r="BQ43" s="7" t="s">
        <v>3449</v>
      </c>
      <c r="BS43" s="7" t="s">
        <v>3427</v>
      </c>
      <c r="BX43" s="9" t="s">
        <v>3132</v>
      </c>
      <c r="BY43" s="9" t="s">
        <v>3436</v>
      </c>
    </row>
    <row r="44" spans="1:77" x14ac:dyDescent="0.25">
      <c r="A44" s="7" t="s">
        <v>3848</v>
      </c>
      <c r="B44" s="7" t="s">
        <v>3137</v>
      </c>
      <c r="C44" s="7" t="s">
        <v>3848</v>
      </c>
      <c r="D44" s="9" t="s">
        <v>3425</v>
      </c>
      <c r="G44" s="7" t="s">
        <v>3438</v>
      </c>
      <c r="J44" s="169">
        <v>0.49773000000000001</v>
      </c>
      <c r="K44" s="169">
        <v>0.49773000000000001</v>
      </c>
      <c r="L44" s="169">
        <v>0</v>
      </c>
      <c r="M44" s="7" t="s">
        <v>3432</v>
      </c>
      <c r="AA44" s="7" t="s">
        <v>3436</v>
      </c>
      <c r="AB44" s="7" t="s">
        <v>3428</v>
      </c>
      <c r="AC44" s="7" t="s">
        <v>3250</v>
      </c>
      <c r="AF44" s="7" t="s">
        <v>3514</v>
      </c>
      <c r="AJ44" s="7">
        <v>2018</v>
      </c>
      <c r="AK44" s="7">
        <v>1</v>
      </c>
      <c r="AL44" s="7">
        <v>1</v>
      </c>
      <c r="AM44" s="7">
        <v>2024</v>
      </c>
      <c r="AN44" s="7">
        <v>1</v>
      </c>
      <c r="AO44" s="7">
        <v>1</v>
      </c>
      <c r="AP44" s="7">
        <v>2024</v>
      </c>
      <c r="AQ44" s="7">
        <v>12</v>
      </c>
      <c r="AR44" s="7">
        <v>31</v>
      </c>
      <c r="AS44" s="7">
        <v>2017</v>
      </c>
      <c r="AT44" s="7">
        <v>1</v>
      </c>
      <c r="AU44" s="7">
        <v>1</v>
      </c>
      <c r="AV44" s="7" t="s">
        <v>3427</v>
      </c>
      <c r="BM44" s="7" t="s">
        <v>3426</v>
      </c>
      <c r="BO44" s="7" t="s">
        <v>3438</v>
      </c>
      <c r="BP44" s="7" t="s">
        <v>3431</v>
      </c>
      <c r="BQ44" s="7" t="s">
        <v>3449</v>
      </c>
      <c r="BS44" s="7" t="s">
        <v>3427</v>
      </c>
      <c r="BX44" s="9" t="s">
        <v>3132</v>
      </c>
      <c r="BY44" s="9" t="s">
        <v>3436</v>
      </c>
    </row>
    <row r="45" spans="1:77" x14ac:dyDescent="0.25">
      <c r="A45" s="7" t="s">
        <v>3849</v>
      </c>
      <c r="B45" s="7" t="s">
        <v>3137</v>
      </c>
      <c r="C45" s="7" t="s">
        <v>3849</v>
      </c>
      <c r="D45" s="9" t="s">
        <v>3425</v>
      </c>
      <c r="G45" s="7" t="s">
        <v>3438</v>
      </c>
      <c r="J45" s="169">
        <v>0.42360000000000003</v>
      </c>
      <c r="K45" s="169">
        <v>1.4826000000000002E-3</v>
      </c>
      <c r="L45" s="169">
        <v>0.67776000000000003</v>
      </c>
      <c r="M45" s="7" t="s">
        <v>3432</v>
      </c>
      <c r="AA45" s="7" t="s">
        <v>3436</v>
      </c>
      <c r="AB45" s="7" t="s">
        <v>3428</v>
      </c>
      <c r="AC45" s="7" t="s">
        <v>3250</v>
      </c>
      <c r="AF45" s="7" t="s">
        <v>3514</v>
      </c>
      <c r="AJ45" s="7">
        <v>2018</v>
      </c>
      <c r="AK45" s="7">
        <v>1</v>
      </c>
      <c r="AL45" s="7">
        <v>1</v>
      </c>
      <c r="AM45" s="7">
        <v>2024</v>
      </c>
      <c r="AN45" s="7">
        <v>1</v>
      </c>
      <c r="AO45" s="7">
        <v>1</v>
      </c>
      <c r="AP45" s="7">
        <v>2025</v>
      </c>
      <c r="AQ45" s="7">
        <v>12</v>
      </c>
      <c r="AR45" s="7">
        <v>31</v>
      </c>
      <c r="AS45" s="7">
        <v>2017</v>
      </c>
      <c r="AT45" s="7">
        <v>1</v>
      </c>
      <c r="AU45" s="7">
        <v>1</v>
      </c>
      <c r="AV45" s="7" t="s">
        <v>3427</v>
      </c>
      <c r="BM45" s="7" t="s">
        <v>3426</v>
      </c>
      <c r="BO45" s="7" t="s">
        <v>3438</v>
      </c>
      <c r="BP45" s="7" t="s">
        <v>3431</v>
      </c>
      <c r="BQ45" s="7" t="s">
        <v>3449</v>
      </c>
      <c r="BS45" s="7" t="s">
        <v>3427</v>
      </c>
      <c r="BX45" s="9" t="s">
        <v>3132</v>
      </c>
      <c r="BY45" s="9" t="s">
        <v>3436</v>
      </c>
    </row>
    <row r="46" spans="1:77" x14ac:dyDescent="0.25">
      <c r="A46" s="7" t="s">
        <v>3850</v>
      </c>
      <c r="B46" s="7" t="s">
        <v>3137</v>
      </c>
      <c r="C46" s="7" t="s">
        <v>3850</v>
      </c>
      <c r="D46" s="9" t="s">
        <v>3425</v>
      </c>
      <c r="G46" s="7" t="s">
        <v>3438</v>
      </c>
      <c r="J46" s="169">
        <v>0.18532500000000002</v>
      </c>
      <c r="K46" s="169">
        <v>0.11839620000000001</v>
      </c>
      <c r="L46" s="169">
        <v>1.01664</v>
      </c>
      <c r="M46" s="7" t="s">
        <v>3432</v>
      </c>
      <c r="AA46" s="7" t="s">
        <v>3436</v>
      </c>
      <c r="AB46" s="7" t="s">
        <v>3428</v>
      </c>
      <c r="AC46" s="7" t="s">
        <v>3250</v>
      </c>
      <c r="AF46" s="7" t="s">
        <v>3514</v>
      </c>
      <c r="AJ46" s="7">
        <v>2018</v>
      </c>
      <c r="AK46" s="7">
        <v>1</v>
      </c>
      <c r="AL46" s="7">
        <v>1</v>
      </c>
      <c r="AM46" s="7">
        <v>2024</v>
      </c>
      <c r="AN46" s="7">
        <v>1</v>
      </c>
      <c r="AO46" s="7">
        <v>1</v>
      </c>
      <c r="AP46" s="7">
        <v>2026</v>
      </c>
      <c r="AQ46" s="7">
        <v>12</v>
      </c>
      <c r="AR46" s="7">
        <v>31</v>
      </c>
      <c r="AS46" s="7">
        <v>2017</v>
      </c>
      <c r="AT46" s="7">
        <v>1</v>
      </c>
      <c r="AU46" s="7">
        <v>1</v>
      </c>
      <c r="AV46" s="7" t="s">
        <v>3427</v>
      </c>
      <c r="BM46" s="7" t="s">
        <v>3426</v>
      </c>
      <c r="BO46" s="7" t="s">
        <v>3438</v>
      </c>
      <c r="BP46" s="7" t="s">
        <v>3431</v>
      </c>
      <c r="BQ46" s="7" t="s">
        <v>3449</v>
      </c>
      <c r="BS46" s="7" t="s">
        <v>3427</v>
      </c>
      <c r="BX46" s="9" t="s">
        <v>3132</v>
      </c>
      <c r="BY46" s="9" t="s">
        <v>3436</v>
      </c>
    </row>
    <row r="47" spans="1:77" x14ac:dyDescent="0.25">
      <c r="A47" s="7" t="s">
        <v>3851</v>
      </c>
      <c r="B47" s="7" t="s">
        <v>3130</v>
      </c>
      <c r="C47" s="7" t="s">
        <v>3851</v>
      </c>
      <c r="D47" s="9" t="s">
        <v>3425</v>
      </c>
      <c r="G47" s="7" t="s">
        <v>3438</v>
      </c>
      <c r="J47" s="169">
        <v>3.177</v>
      </c>
      <c r="K47" s="169">
        <v>3.177</v>
      </c>
      <c r="L47" s="169">
        <v>0</v>
      </c>
      <c r="M47" s="7" t="s">
        <v>3432</v>
      </c>
      <c r="T47" s="7" t="s">
        <v>3434</v>
      </c>
      <c r="V47" s="7">
        <v>12.72</v>
      </c>
      <c r="AA47" s="7" t="s">
        <v>3436</v>
      </c>
      <c r="AB47" s="7" t="s">
        <v>3428</v>
      </c>
      <c r="AC47" s="7" t="s">
        <v>3250</v>
      </c>
      <c r="AF47" s="7" t="s">
        <v>3514</v>
      </c>
      <c r="AJ47" s="7">
        <v>2018</v>
      </c>
      <c r="AK47" s="7">
        <v>1</v>
      </c>
      <c r="AL47" s="7">
        <v>1</v>
      </c>
      <c r="AM47" s="7">
        <v>2024</v>
      </c>
      <c r="AN47" s="7">
        <v>1</v>
      </c>
      <c r="AO47" s="7">
        <v>1</v>
      </c>
      <c r="AP47" s="7">
        <v>2035</v>
      </c>
      <c r="AQ47" s="7">
        <v>12</v>
      </c>
      <c r="AR47" s="7">
        <v>31</v>
      </c>
      <c r="AS47" s="7">
        <v>2017</v>
      </c>
      <c r="AT47" s="7">
        <v>1</v>
      </c>
      <c r="AU47" s="7">
        <v>1</v>
      </c>
      <c r="AV47" s="7" t="s">
        <v>3427</v>
      </c>
      <c r="BM47" s="7" t="s">
        <v>3426</v>
      </c>
      <c r="BO47" s="7" t="s">
        <v>3438</v>
      </c>
      <c r="BP47" s="7" t="s">
        <v>3458</v>
      </c>
      <c r="BQ47" s="7" t="s">
        <v>3449</v>
      </c>
      <c r="BS47" s="7" t="s">
        <v>3595</v>
      </c>
      <c r="BT47" s="7">
        <v>12.708</v>
      </c>
      <c r="BU47" s="7">
        <v>12.708</v>
      </c>
      <c r="BV47" s="7">
        <v>12.708</v>
      </c>
      <c r="BW47" s="7">
        <v>12.708</v>
      </c>
      <c r="BX47" s="9" t="s">
        <v>3132</v>
      </c>
      <c r="BY47" s="9" t="s">
        <v>3852</v>
      </c>
    </row>
    <row r="48" spans="1:77" x14ac:dyDescent="0.25">
      <c r="A48" s="7" t="s">
        <v>3853</v>
      </c>
      <c r="B48" s="7" t="s">
        <v>3166</v>
      </c>
      <c r="C48" s="7" t="s">
        <v>3853</v>
      </c>
      <c r="D48" s="9" t="s">
        <v>3464</v>
      </c>
      <c r="G48" s="7" t="s">
        <v>3438</v>
      </c>
      <c r="J48" s="169">
        <v>0.79425000000000001</v>
      </c>
      <c r="K48" s="169">
        <v>0.72038475000000013</v>
      </c>
      <c r="L48" s="169">
        <v>0</v>
      </c>
      <c r="M48" s="7" t="s">
        <v>3432</v>
      </c>
      <c r="T48" s="7" t="s">
        <v>3434</v>
      </c>
      <c r="V48" s="7">
        <v>3.18</v>
      </c>
      <c r="W48" s="7">
        <v>1</v>
      </c>
      <c r="X48" s="7">
        <v>2</v>
      </c>
      <c r="Y48" s="7">
        <v>1</v>
      </c>
      <c r="AA48" s="7" t="s">
        <v>3436</v>
      </c>
      <c r="AB48" s="7" t="s">
        <v>3428</v>
      </c>
      <c r="AC48" s="7" t="s">
        <v>3250</v>
      </c>
      <c r="AF48" s="7" t="s">
        <v>3514</v>
      </c>
      <c r="AJ48" s="7">
        <v>2024</v>
      </c>
      <c r="AK48" s="7">
        <v>1</v>
      </c>
      <c r="AL48" s="7">
        <v>1</v>
      </c>
      <c r="AM48" s="7">
        <v>2025</v>
      </c>
      <c r="AN48" s="7">
        <v>1</v>
      </c>
      <c r="AO48" s="7">
        <v>1</v>
      </c>
      <c r="AP48" s="7">
        <v>2035</v>
      </c>
      <c r="AQ48" s="7">
        <v>12</v>
      </c>
      <c r="AR48" s="7">
        <v>31</v>
      </c>
      <c r="AS48" s="7">
        <v>2022</v>
      </c>
      <c r="AT48" s="7">
        <v>1</v>
      </c>
      <c r="AU48" s="7">
        <v>1</v>
      </c>
      <c r="AV48" s="7" t="s">
        <v>3427</v>
      </c>
      <c r="BM48" s="7" t="s">
        <v>3426</v>
      </c>
      <c r="BO48" s="7" t="s">
        <v>3438</v>
      </c>
      <c r="BP48" s="7" t="s">
        <v>3458</v>
      </c>
      <c r="BQ48" s="7" t="s">
        <v>3449</v>
      </c>
      <c r="BS48" s="7" t="s">
        <v>3595</v>
      </c>
      <c r="BT48" s="7">
        <v>3.177</v>
      </c>
      <c r="BU48" s="7">
        <v>3.177</v>
      </c>
      <c r="BV48" s="7">
        <v>3.177</v>
      </c>
      <c r="BW48" s="7">
        <v>3.177</v>
      </c>
      <c r="BX48" s="9" t="s">
        <v>3167</v>
      </c>
      <c r="BY48" s="9" t="s">
        <v>3852</v>
      </c>
    </row>
    <row r="49" spans="1:77" x14ac:dyDescent="0.25">
      <c r="A49" s="7" t="s">
        <v>3854</v>
      </c>
      <c r="B49" s="7" t="s">
        <v>3166</v>
      </c>
      <c r="C49" s="7" t="s">
        <v>3854</v>
      </c>
      <c r="D49" s="9" t="s">
        <v>3464</v>
      </c>
      <c r="G49" s="7" t="s">
        <v>3438</v>
      </c>
      <c r="J49" s="169">
        <v>1.059E-2</v>
      </c>
      <c r="K49" s="169">
        <v>1.059E-2</v>
      </c>
      <c r="L49" s="169">
        <v>0</v>
      </c>
      <c r="M49" s="7" t="s">
        <v>3432</v>
      </c>
      <c r="T49" s="7" t="s">
        <v>3434</v>
      </c>
      <c r="V49" s="7">
        <v>5.2575999999999998E-2</v>
      </c>
      <c r="W49" s="7">
        <v>1</v>
      </c>
      <c r="X49" s="7">
        <v>2</v>
      </c>
      <c r="Y49" s="7">
        <v>1</v>
      </c>
      <c r="AA49" s="7" t="s">
        <v>3436</v>
      </c>
      <c r="AB49" s="7" t="s">
        <v>3428</v>
      </c>
      <c r="AC49" s="7" t="s">
        <v>3250</v>
      </c>
      <c r="AF49" s="7" t="s">
        <v>3514</v>
      </c>
      <c r="AJ49" s="7">
        <v>2024</v>
      </c>
      <c r="AK49" s="7">
        <v>1</v>
      </c>
      <c r="AL49" s="7">
        <v>1</v>
      </c>
      <c r="AM49" s="7">
        <v>2024</v>
      </c>
      <c r="AN49" s="7">
        <v>1</v>
      </c>
      <c r="AO49" s="7">
        <v>1</v>
      </c>
      <c r="AP49" s="7">
        <v>2035</v>
      </c>
      <c r="AQ49" s="7">
        <v>12</v>
      </c>
      <c r="AR49" s="7">
        <v>31</v>
      </c>
      <c r="AS49" s="7">
        <v>2022</v>
      </c>
      <c r="AT49" s="7">
        <v>1</v>
      </c>
      <c r="AU49" s="7">
        <v>1</v>
      </c>
      <c r="AV49" s="7" t="s">
        <v>3427</v>
      </c>
      <c r="BM49" s="7" t="s">
        <v>3426</v>
      </c>
      <c r="BO49" s="7" t="s">
        <v>3438</v>
      </c>
      <c r="BP49" s="7" t="s">
        <v>3458</v>
      </c>
      <c r="BQ49" s="7" t="s">
        <v>3449</v>
      </c>
      <c r="BS49" s="7" t="s">
        <v>3595</v>
      </c>
      <c r="BT49" s="7">
        <v>5.2526400000000001E-2</v>
      </c>
      <c r="BU49" s="7">
        <v>5.2526400000000001E-2</v>
      </c>
      <c r="BV49" s="7">
        <v>5.2526400000000001E-2</v>
      </c>
      <c r="BW49" s="7">
        <v>5.2526400000000001E-2</v>
      </c>
      <c r="BX49" s="9" t="s">
        <v>3167</v>
      </c>
      <c r="BY49" s="9" t="s">
        <v>3852</v>
      </c>
    </row>
  </sheetData>
  <sheetProtection algorithmName="SHA-512" hashValue="dQlcqnzWfPi15D/QR6gH5P5X/sCQm8X4Uqg4NQjmodfjVYJ3MlvzpWNIXaAQgWdcmC9yxHwGod3PWUYzZ4PiQw==" saltValue="hyNpv+ix0I4MwSSluQm6Iw==" spinCount="100000" sheet="1" objects="1" scenarios="1"/>
  <phoneticPr fontId="34" type="noConversion"/>
  <conditionalFormatting sqref="A1:B1">
    <cfRule type="containsText" dxfId="6" priority="1" operator="containsText" text="fillme">
      <formula>NOT(ISERROR(SEARCH("fillme",A1)))</formula>
    </cfRule>
  </conditionalFormatting>
  <dataValidations count="21">
    <dataValidation type="list" allowBlank="1" showInputMessage="1" showErrorMessage="1" sqref="AU1 BK1 AO1:AO1048576 AR1:AR1048576 AY1:AY1048576 AL1:AL1048576" xr:uid="{FFDBFE00-2F73-4131-87F8-5177546DF265}">
      <formula1>Days</formula1>
    </dataValidation>
    <dataValidation type="list" allowBlank="1" showInputMessage="1" showErrorMessage="1" sqref="AT1 BJ1 AX1:AX1048576 AQ1:AQ1048576 AN1:AN1048576 AK1:AK1048576" xr:uid="{723FC54F-82C5-4C5E-B1BC-1CD74E15FDB3}">
      <formula1>Months</formula1>
    </dataValidation>
    <dataValidation type="list" allowBlank="1" showInputMessage="1" showErrorMessage="1" sqref="AS1 BI1 AW1:AW1048576 AP1:AP1048576 AM1:AM1048576 AJ1:AJ1048576" xr:uid="{97BE3528-17EC-4654-BDAB-817A26EBBFFB}">
      <formula1>Year</formula1>
    </dataValidation>
    <dataValidation type="list" allowBlank="1" showInputMessage="1" showErrorMessage="1" sqref="AB7:AB1048576" xr:uid="{184C019C-6906-4CC9-BFD4-3D8815A5E14B}">
      <formula1>#REF!</formula1>
    </dataValidation>
    <dataValidation type="list" allowBlank="1" showInputMessage="1" showErrorMessage="1" sqref="H2:H1048576 B2:B1048576" xr:uid="{DABCE40C-E6C6-4808-A2D1-6C3A81424773}">
      <formula1>resources</formula1>
    </dataValidation>
    <dataValidation type="decimal" operator="greaterThanOrEqual" allowBlank="1" showInputMessage="1" showErrorMessage="1" sqref="U2:V1048576 BT2:BW1048576 O2:R1048576 BC2:BH1048576 I2:L1048576" xr:uid="{53256378-32E7-4D7D-9188-B71A886BC108}">
      <formula1>0</formula1>
    </dataValidation>
    <dataValidation type="list" allowBlank="1" showInputMessage="1" showErrorMessage="1" sqref="BS2:BS1048576" xr:uid="{9E327AD2-BB34-4F7E-BDFB-CCEC0F1E9FE3}">
      <formula1>csp_cat</formula1>
    </dataValidation>
    <dataValidation type="list" allowBlank="1" showInputMessage="1" showErrorMessage="1" sqref="D2:D1048576" xr:uid="{C1597037-34DF-4105-9FC1-2FED37410F1C}">
      <formula1>contract_status</formula1>
    </dataValidation>
    <dataValidation type="list" allowBlank="1" showInputMessage="1" showErrorMessage="1" sqref="AV2:AV1048576 BL2:BL1048576 N2:N1048576" xr:uid="{E2BE9411-3149-45D3-A0F7-7075F48E9ED5}">
      <formula1>yes_no</formula1>
    </dataValidation>
    <dataValidation type="list" allowBlank="1" showInputMessage="1" showErrorMessage="1" sqref="M2:M1048576" xr:uid="{A3C6847D-8F59-4BBC-84BA-937D6F0D95B8}">
      <formula1>is_hybrid</formula1>
    </dataValidation>
    <dataValidation type="list" allowBlank="1" showInputMessage="1" showErrorMessage="1" sqref="S2:S1048576" xr:uid="{CBBF3556-5E6B-4233-B6A5-2AA72AC804A3}">
      <formula1>solar_Technology_sub_type</formula1>
    </dataValidation>
    <dataValidation type="list" allowBlank="1" showInputMessage="1" showErrorMessage="1" sqref="T1:T1048576" xr:uid="{C33578D7-E24A-429C-B918-807B0496EEFC}">
      <formula1>storage_technology_sub_type</formula1>
    </dataValidation>
    <dataValidation type="list" allowBlank="1" showInputMessage="1" showErrorMessage="1" sqref="AA2:AA1048576" xr:uid="{F93568C0-A2D8-4F39-978C-F4509DAEAC44}">
      <formula1>cam_d1911016_vamo_pcia</formula1>
    </dataValidation>
    <dataValidation type="list" allowBlank="1" showInputMessage="1" showErrorMessage="1" sqref="BQ2:BQ1048576" xr:uid="{ACA28BFE-B926-4055-82EB-E81DB596B804}">
      <formula1>nqc_reporting_source</formula1>
    </dataValidation>
    <dataValidation type="list" operator="greaterThanOrEqual" allowBlank="1" showInputMessage="1" showErrorMessage="1" sqref="S2:S1048576" xr:uid="{6BDF836F-36DA-4807-BD81-53A4AEE4F1A0}">
      <formula1>solar_Technology_sub_type</formula1>
    </dataValidation>
    <dataValidation type="list" allowBlank="1" showInputMessage="1" showErrorMessage="1" sqref="AG2:AG1048576" xr:uid="{52507134-5B82-4ADE-862C-9CF56982EBDD}">
      <formula1>cap_sub_areas</formula1>
    </dataValidation>
    <dataValidation allowBlank="1" showInputMessage="1" showErrorMessage="1" sqref="AZ1:AZ1048576" xr:uid="{54000AF5-02EE-4532-9700-A14F07923707}"/>
    <dataValidation type="list" allowBlank="1" showInputMessage="1" showErrorMessage="1" sqref="BI2:BI1048576 AS2:AS1048576" xr:uid="{F68E90CC-638F-483D-83A6-2D6C4CCD9FFE}">
      <formula1>Year_na</formula1>
    </dataValidation>
    <dataValidation type="list" allowBlank="1" showInputMessage="1" showErrorMessage="1" sqref="BJ2:BJ1048576 AT2:AT1048576" xr:uid="{9E4623C9-2F1C-43E3-A8FA-B8DAE5D2254E}">
      <formula1>Months_na</formula1>
    </dataValidation>
    <dataValidation type="list" allowBlank="1" showInputMessage="1" showErrorMessage="1" sqref="BK2:BK1048576 AU2:AU1048576" xr:uid="{D3401F7E-4F9E-437F-BA23-FB0681700752}">
      <formula1>Days_na</formula1>
    </dataValidation>
    <dataValidation type="list" allowBlank="1" showInputMessage="1" showErrorMessage="1" sqref="BB2:BB1048576" xr:uid="{65531CA6-C7FB-42D7-8430-E5FBFA734E2A}">
      <formula1>d2106035_tranche</formula1>
    </dataValidation>
  </dataValidations>
  <pageMargins left="0.25" right="0.25" top="0.75" bottom="0.75" header="0.3" footer="0.3"/>
  <pageSetup scale="37" fitToWidth="5" fitToHeight="0" orientation="landscape" horizontalDpi="90" verticalDpi="90" r:id="rId1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615FB90B-78C6-4A92-A1A7-F1DBADDFA868}">
          <x14:formula1>
            <xm:f>misc!$F$2:$F$5</xm:f>
          </x14:formula1>
          <xm:sqref>AB2:AB6</xm:sqref>
        </x14:dataValidation>
        <x14:dataValidation type="list" allowBlank="1" showInputMessage="1" showErrorMessage="1" xr:uid="{DE367935-6F3E-4B05-8514-C01A5B49CD0E}">
          <x14:formula1>
            <xm:f>misc!$C$2:$C$3</xm:f>
          </x14:formula1>
          <xm:sqref>BM2:BN1048576</xm:sqref>
        </x14:dataValidation>
        <x14:dataValidation type="list" allowBlank="1" showInputMessage="1" showErrorMessage="1" xr:uid="{C082548A-BE42-4E8B-8F03-DA88B23B19D7}">
          <x14:formula1>
            <xm:f>misc!$E$3:$E$6</xm:f>
          </x14:formula1>
          <xm:sqref>W2:W1048576</xm:sqref>
        </x14:dataValidation>
        <x14:dataValidation type="list" allowBlank="1" showInputMessage="1" showErrorMessage="1" xr:uid="{BE2BA67F-5B80-4C6C-B2EE-16F7CC5D0FDC}">
          <x14:formula1>
            <xm:f>misc!$E$3:$E$5</xm:f>
          </x14:formula1>
          <xm:sqref>X2:X1048576</xm:sqref>
        </x14:dataValidation>
        <x14:dataValidation type="list" allowBlank="1" showInputMessage="1" showErrorMessage="1" xr:uid="{0FBB70DB-2EAF-4517-B9D1-FFFBC7DD072D}">
          <x14:formula1>
            <xm:f>misc!$E$2:$E$7</xm:f>
          </x14:formula1>
          <xm:sqref>Y2:Y1048576</xm:sqref>
        </x14:dataValidation>
        <x14:dataValidation type="list" allowBlank="1" showInputMessage="1" showErrorMessage="1" xr:uid="{EE7C84FB-A78A-4BAB-961E-0AFAEC858D36}">
          <x14:formula1>
            <xm:f>lse_names!$B$2:$B$104</xm:f>
          </x14:formula1>
          <xm:sqref>AC2:AC1048576</xm:sqref>
        </x14:dataValidation>
        <x14:dataValidation type="list" allowBlank="1" showInputMessage="1" showErrorMessage="1" xr:uid="{D7005219-19AB-44C5-9FFE-08AD3DB431CF}">
          <x14:formula1>
            <xm:f>misc!$G$2:$G$51</xm:f>
          </x14:formula1>
          <xm:sqref>AF2:AF1048576</xm:sqref>
        </x14:dataValidation>
        <x14:dataValidation type="list" allowBlank="1" showInputMessage="1" showErrorMessage="1" xr:uid="{BD9ED9EE-FC5D-4BF9-B729-64ECE8C40124}">
          <x14:formula1>
            <xm:f>misc!$L$2:$L$4</xm:f>
          </x14:formula1>
          <xm:sqref>BP2:BP1048576</xm:sqref>
        </x14:dataValidation>
        <x14:dataValidation type="list" allowBlank="1" showInputMessage="1" showErrorMessage="1" xr:uid="{1026C769-D449-44C9-87E0-58D5DD7BBC99}">
          <x14:formula1>
            <xm:f>misc!$I$2:$I$76</xm:f>
          </x14:formula1>
          <xm:sqref>AI2:AI1048576</xm:sqref>
        </x14:dataValidation>
        <x14:dataValidation type="list" allowBlank="1" showInputMessage="1" showErrorMessage="1" xr:uid="{270B88A3-C2D1-4D36-9D11-F31867337FD7}">
          <x14:formula1>
            <xm:f>misc!$J$2:$J$10</xm:f>
          </x14:formula1>
          <xm:sqref>BA2:BA1048576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B3E6C-FE22-4902-961A-26D4BAE453A4}">
  <sheetPr codeName="Sheet9">
    <tabColor rgb="FF8EA9DB"/>
  </sheetPr>
  <dimension ref="A1:AN497"/>
  <sheetViews>
    <sheetView workbookViewId="0">
      <selection sqref="A1:A21"/>
    </sheetView>
  </sheetViews>
  <sheetFormatPr defaultColWidth="9.140625" defaultRowHeight="15" x14ac:dyDescent="0.25"/>
  <cols>
    <col min="1" max="1" width="32.140625" customWidth="1"/>
    <col min="2" max="2" width="30.42578125" customWidth="1"/>
    <col min="3" max="3" width="15.28515625" bestFit="1" customWidth="1"/>
    <col min="4" max="4" width="29.85546875" bestFit="1" customWidth="1"/>
    <col min="5" max="5" width="26.7109375" bestFit="1" customWidth="1"/>
    <col min="6" max="6" width="20.85546875" bestFit="1" customWidth="1"/>
    <col min="7" max="7" width="24.85546875" bestFit="1" customWidth="1"/>
    <col min="8" max="8" width="22.7109375" bestFit="1" customWidth="1"/>
    <col min="9" max="9" width="30.42578125" bestFit="1" customWidth="1"/>
    <col min="10" max="10" width="13.42578125" bestFit="1" customWidth="1"/>
    <col min="11" max="11" width="23.42578125" bestFit="1" customWidth="1"/>
    <col min="12" max="12" width="25.42578125" bestFit="1" customWidth="1"/>
    <col min="13" max="13" width="22.7109375" bestFit="1" customWidth="1"/>
    <col min="14" max="14" width="22.85546875" bestFit="1" customWidth="1"/>
    <col min="15" max="15" width="24.85546875" bestFit="1" customWidth="1"/>
    <col min="16" max="16" width="22.140625" bestFit="1" customWidth="1"/>
    <col min="17" max="17" width="22.7109375" bestFit="1" customWidth="1"/>
  </cols>
  <sheetData>
    <row r="1" spans="1:40" s="103" customFormat="1" ht="15" customHeight="1" x14ac:dyDescent="0.25">
      <c r="A1" s="174" t="s">
        <v>90</v>
      </c>
      <c r="B1" s="118" t="s">
        <v>14</v>
      </c>
      <c r="C1" s="118" t="s">
        <v>16</v>
      </c>
      <c r="D1" s="118" t="s">
        <v>22</v>
      </c>
      <c r="E1" s="118" t="s">
        <v>25</v>
      </c>
      <c r="F1" s="118" t="s">
        <v>26</v>
      </c>
      <c r="G1" s="118" t="s">
        <v>28</v>
      </c>
      <c r="H1" s="118" t="s">
        <v>30</v>
      </c>
      <c r="I1" s="118" t="s">
        <v>34</v>
      </c>
      <c r="J1" s="118" t="s">
        <v>40</v>
      </c>
      <c r="K1" s="118" t="s">
        <v>51</v>
      </c>
      <c r="L1" s="118" t="s">
        <v>52</v>
      </c>
      <c r="M1" s="118" t="s">
        <v>53</v>
      </c>
      <c r="N1" s="118" t="s">
        <v>54</v>
      </c>
      <c r="O1" s="118" t="s">
        <v>55</v>
      </c>
      <c r="P1" s="118" t="s">
        <v>56</v>
      </c>
      <c r="Q1" s="118" t="s">
        <v>80</v>
      </c>
      <c r="R1" s="118" t="s">
        <v>91</v>
      </c>
      <c r="S1" s="118" t="s">
        <v>92</v>
      </c>
      <c r="T1" s="118" t="s">
        <v>93</v>
      </c>
      <c r="U1" s="118" t="s">
        <v>94</v>
      </c>
      <c r="V1" s="118" t="s">
        <v>95</v>
      </c>
      <c r="W1" s="118" t="s">
        <v>96</v>
      </c>
      <c r="X1" s="118" t="s">
        <v>97</v>
      </c>
      <c r="Y1" s="118" t="s">
        <v>98</v>
      </c>
      <c r="Z1" s="118">
        <v>2024</v>
      </c>
      <c r="AA1" s="118">
        <v>2025</v>
      </c>
      <c r="AB1" s="118">
        <v>2026</v>
      </c>
      <c r="AC1" s="118">
        <v>2027</v>
      </c>
      <c r="AD1" s="118">
        <v>2028</v>
      </c>
      <c r="AE1" s="118">
        <v>2029</v>
      </c>
      <c r="AF1" s="118">
        <v>2030</v>
      </c>
      <c r="AG1" s="118">
        <v>2031</v>
      </c>
      <c r="AH1" s="118">
        <v>2032</v>
      </c>
      <c r="AI1" s="118">
        <v>2033</v>
      </c>
      <c r="AJ1" s="118">
        <v>2034</v>
      </c>
      <c r="AK1" s="118">
        <v>2035</v>
      </c>
      <c r="AM1" s="103" t="s">
        <v>3855</v>
      </c>
      <c r="AN1" s="103" t="s">
        <v>3856</v>
      </c>
    </row>
    <row r="2" spans="1:40" x14ac:dyDescent="0.25">
      <c r="A2" s="174"/>
      <c r="B2" s="121" t="str">
        <f>unique_contracts!B2</f>
        <v>INDVLY_1_UNITS</v>
      </c>
      <c r="C2" s="103" t="str">
        <f>unique_contracts!D2</f>
        <v>Online</v>
      </c>
      <c r="D2" s="120">
        <f>unique_contracts!J2</f>
        <v>2.9</v>
      </c>
      <c r="E2" s="103" t="str">
        <f>unique_contracts!M2</f>
        <v>NotHybrid</v>
      </c>
      <c r="F2" s="103">
        <f>unique_contracts!N2</f>
        <v>0</v>
      </c>
      <c r="G2" s="103">
        <f>unique_contracts!P2</f>
        <v>0</v>
      </c>
      <c r="H2" s="103">
        <f>unique_contracts!R2</f>
        <v>0</v>
      </c>
      <c r="I2" s="103">
        <f>unique_contracts!V2</f>
        <v>0</v>
      </c>
      <c r="J2" s="121">
        <f>unique_contracts!AB2</f>
        <v>0</v>
      </c>
      <c r="K2" s="103">
        <f>unique_contracts!AM2</f>
        <v>2020</v>
      </c>
      <c r="L2" s="103">
        <f>unique_contracts!AN2</f>
        <v>6</v>
      </c>
      <c r="M2" s="103">
        <f>unique_contracts!AO2</f>
        <v>1</v>
      </c>
      <c r="N2" s="103">
        <f>unique_contracts!AP2</f>
        <v>2025</v>
      </c>
      <c r="O2" s="103">
        <f>unique_contracts!AQ2</f>
        <v>5</v>
      </c>
      <c r="P2" s="103">
        <f>unique_contracts!AR2</f>
        <v>31</v>
      </c>
      <c r="Q2" s="103" t="str">
        <f>unique_contracts!BP2</f>
        <v>EnergyCapacity</v>
      </c>
      <c r="R2" s="103">
        <f t="shared" ref="R2" si="0">IF(AND(J2="Sell",ISNUMBER(SEARCH("Capacity",Q2))),-1,IF(AND(NOT(J2="Sell"),ISNUMBER(SEARCH("Capacity",Q2))),1,0))</f>
        <v>1</v>
      </c>
      <c r="S2" s="103" t="str">
        <f>IFERROR(IF(AND(I2&gt;0,E2="NotHybrid"),_xlfn.CONCAT(MAX(MIN(ROUNDDOWN(I2/D2,0),8),4),INDEX(resources!$G:$G,MATCH(B2,resources!$A:$A,0))),INDEX(resources!$G:$G,MATCH(B2,resources!$A:$A,0))),"n/a")</f>
        <v>small_hydro</v>
      </c>
      <c r="T2" s="103" t="str">
        <f t="shared" ref="T2" si="1">IFERROR(IF(NOT(E2="NotHybrid"),_xlfn.CONCAT(MAX(MIN(ROUNDDOWN(I2/H2,0),8),4),"hr_batteries"),"n/a"),"n/a")</f>
        <v>n/a</v>
      </c>
      <c r="U2" s="103" t="str">
        <f t="shared" ref="U2" si="2">IF(T2="n/a",S2,"hybrid")</f>
        <v>small_hydro</v>
      </c>
      <c r="V2" s="103">
        <f t="shared" ref="V2" si="3">IFERROR(IF(DATE(K2,L2,M2)&lt;=DATE(K2,6,1),K2,K2+1),0)</f>
        <v>2020</v>
      </c>
      <c r="W2" s="103">
        <f t="shared" ref="W2" si="4">IFERROR(IF(DATE(N2,O2,P2)&gt;=DATE(N2,10,1),N2,N2-1),0)</f>
        <v>2024</v>
      </c>
      <c r="X2" s="119">
        <f t="shared" ref="X2" si="5">IF(OR(T2="n/a",NOT(F2="NO")),100%,IF(ISNUMBER(SEARCH("pv",S2)),MIN(G2/(1*(ROUNDDOWN(I2/H2,0)/4)),H2)/H2,IF(ISNUMBER(SEARCH("wind",S2)),MIN(G2/(2*(ROUNDDOWN(I2/H2,0)/4)),H2)/H2,1)))</f>
        <v>1</v>
      </c>
      <c r="Y2" s="119">
        <f t="shared" ref="Y2" si="6">IF(ISNUMBER(SEARCH("batteries",S2)),MIN(ROUNDDOWN(I2/D2,0)/4,1), IF(ISNUMBER(SEARCH("batteries",T2)),MIN(ROUNDDOWN(I2/H2,0)/4,1),1))</f>
        <v>1</v>
      </c>
      <c r="Z2" s="168">
        <f>MIN((IFERROR(IF(AND($V2&lt;=Z$1,$W2&gt;=Z$1),INDEX(Reliability!E$23:E$50,MATCH($S2,Reliability!$C$23:$C$50,0)),0),0)*IF($T2="n/a",$D2*$Y2,$G2)+IFERROR(IF(AND($V2&lt;=Z$1,$W2&gt;=Z$1),INDEX(Reliability!E$23:E$50,MATCH($T2,Reliability!$C$23:$C$50,0)),0),0)*$H2*$X2*$Y2),$D2)*$R2</f>
        <v>1.1784608309871882</v>
      </c>
      <c r="AA2" s="168">
        <f>MIN((IFERROR(IF(AND($V2&lt;=AA$1,$W2&gt;=AA$1),INDEX(Reliability!F$23:F$50,MATCH($S2,Reliability!$C$23:$C$50,0)),0),0)*IF($T2="n/a",$D2*$Y2,$G2)+IFERROR(IF(AND($V2&lt;=AA$1,$W2&gt;=AA$1),INDEX(Reliability!F$23:F$50,MATCH($T2,Reliability!$C$23:$C$50,0)),0),0)*$H2*$X2*$Y2),$D2)*$R2</f>
        <v>0</v>
      </c>
      <c r="AB2" s="168">
        <f>MIN((IFERROR(IF(AND($V2&lt;=AB$1,$W2&gt;=AB$1),INDEX(Reliability!G$23:G$50,MATCH($S2,Reliability!$C$23:$C$50,0)),0),0)*IF($T2="n/a",$D2*$Y2,$G2)+IFERROR(IF(AND($V2&lt;=AB$1,$W2&gt;=AB$1),INDEX(Reliability!G$23:G$50,MATCH($T2,Reliability!$C$23:$C$50,0)),0),0)*$H2*$X2*$Y2),$D2)*$R2</f>
        <v>0</v>
      </c>
      <c r="AC2" s="168">
        <f>MIN((IFERROR(IF(AND($V2&lt;=AC$1,$W2&gt;=AC$1),INDEX(Reliability!H$23:H$50,MATCH($S2,Reliability!$C$23:$C$50,0)),0),0)*IF($T2="n/a",$D2*$Y2,$G2)+IFERROR(IF(AND($V2&lt;=AC$1,$W2&gt;=AC$1),INDEX(Reliability!H$23:H$50,MATCH($T2,Reliability!$C$23:$C$50,0)),0),0)*$H2*$X2*$Y2),$D2)*$R2</f>
        <v>0</v>
      </c>
      <c r="AD2" s="168">
        <f>MIN((IFERROR(IF(AND($V2&lt;=AD$1,$W2&gt;=AD$1),INDEX(Reliability!I$23:I$50,MATCH($S2,Reliability!$C$23:$C$50,0)),0),0)*IF($T2="n/a",$D2*$Y2,$G2)+IFERROR(IF(AND($V2&lt;=AD$1,$W2&gt;=AD$1),INDEX(Reliability!I$23:I$50,MATCH($T2,Reliability!$C$23:$C$50,0)),0),0)*$H2*$X2*$Y2),$D2)*$R2</f>
        <v>0</v>
      </c>
      <c r="AE2" s="168">
        <f>MIN((IFERROR(IF(AND($V2&lt;=AE$1,$W2&gt;=AE$1),INDEX(Reliability!J$23:J$50,MATCH($S2,Reliability!$C$23:$C$50,0)),0),0)*IF($T2="n/a",$D2*$Y2,$G2)+IFERROR(IF(AND($V2&lt;=AE$1,$W2&gt;=AE$1),INDEX(Reliability!J$23:J$50,MATCH($T2,Reliability!$C$23:$C$50,0)),0),0)*$H2*$X2*$Y2),$D2)*$R2</f>
        <v>0</v>
      </c>
      <c r="AF2" s="168">
        <f>MIN((IFERROR(IF(AND($V2&lt;=AF$1,$W2&gt;=AF$1),INDEX(Reliability!K$23:K$50,MATCH($S2,Reliability!$C$23:$C$50,0)),0),0)*IF($T2="n/a",$D2*$Y2,$G2)+IFERROR(IF(AND($V2&lt;=AF$1,$W2&gt;=AF$1),INDEX(Reliability!K$23:K$50,MATCH($T2,Reliability!$C$23:$C$50,0)),0),0)*$H2*$X2*$Y2),$D2)*$R2</f>
        <v>0</v>
      </c>
      <c r="AG2" s="168">
        <f>MIN((IFERROR(IF(AND($V2&lt;=AG$1,$W2&gt;=AG$1),INDEX(Reliability!L$23:L$50,MATCH($S2,Reliability!$C$23:$C$50,0)),0),0)*IF($T2="n/a",$D2*$Y2,$G2)+IFERROR(IF(AND($V2&lt;=AG$1,$W2&gt;=AG$1),INDEX(Reliability!L$23:L$50,MATCH($T2,Reliability!$C$23:$C$50,0)),0),0)*$H2*$X2*$Y2),$D2)*$R2</f>
        <v>0</v>
      </c>
      <c r="AH2" s="168">
        <f>MIN((IFERROR(IF(AND($V2&lt;=AH$1,$W2&gt;=AH$1),INDEX(Reliability!M$23:M$50,MATCH($S2,Reliability!$C$23:$C$50,0)),0),0)*IF($T2="n/a",$D2*$Y2,$G2)+IFERROR(IF(AND($V2&lt;=AH$1,$W2&gt;=AH$1),INDEX(Reliability!M$23:M$50,MATCH($T2,Reliability!$C$23:$C$50,0)),0),0)*$H2*$X2*$Y2),$D2)*$R2</f>
        <v>0</v>
      </c>
      <c r="AI2" s="168">
        <f>MIN((IFERROR(IF(AND($V2&lt;=AI$1,$W2&gt;=AI$1),INDEX(Reliability!N$23:N$50,MATCH($S2,Reliability!$C$23:$C$50,0)),0),0)*IF($T2="n/a",$D2*$Y2,$G2)+IFERROR(IF(AND($V2&lt;=AI$1,$W2&gt;=AI$1),INDEX(Reliability!N$23:N$50,MATCH($T2,Reliability!$C$23:$C$50,0)),0),0)*$H2*$X2*$Y2),$D2)*$R2</f>
        <v>0</v>
      </c>
      <c r="AJ2" s="168">
        <f>MIN((IFERROR(IF(AND($V2&lt;=AJ$1,$W2&gt;=AJ$1),INDEX(Reliability!O$23:O$50,MATCH($S2,Reliability!$C$23:$C$50,0)),0),0)*IF($T2="n/a",$D2*$Y2,$G2)+IFERROR(IF(AND($V2&lt;=AJ$1,$W2&gt;=AJ$1),INDEX(Reliability!O$23:O$50,MATCH($T2,Reliability!$C$23:$C$50,0)),0),0)*$H2*$X2*$Y2),$D2)*$R2</f>
        <v>0</v>
      </c>
      <c r="AK2" s="168">
        <f>MIN((IFERROR(IF(AND($V2&lt;=AK$1,$W2&gt;=AK$1),INDEX(Reliability!P$23:P$50,MATCH($S2,Reliability!$C$23:$C$50,0)),0),0)*IF($T2="n/a",$D2*$Y2,$G2)+IFERROR(IF(AND($V2&lt;=AK$1,$W2&gt;=AK$1),INDEX(Reliability!P$23:P$50,MATCH($T2,Reliability!$C$23:$C$50,0)),0),0)*$H2*$X2*$Y2),$D2)*$R2</f>
        <v>0</v>
      </c>
      <c r="AM2" s="167">
        <f t="shared" ref="AM2" si="7">ROUND(SUM(Z2:AK2),1)</f>
        <v>1.2</v>
      </c>
      <c r="AN2" t="str">
        <f>unique_contracts!C2</f>
        <v>Indian Valley Hydro Project</v>
      </c>
    </row>
    <row r="3" spans="1:40" x14ac:dyDescent="0.25">
      <c r="A3" s="174"/>
      <c r="B3" s="121" t="str">
        <f>unique_contracts!B3</f>
        <v>PUTHCR_1_SOLAR1</v>
      </c>
      <c r="C3" s="103" t="str">
        <f>unique_contracts!D3</f>
        <v>Development</v>
      </c>
      <c r="D3" s="120">
        <f>unique_contracts!J3</f>
        <v>3</v>
      </c>
      <c r="E3" s="103" t="str">
        <f>unique_contracts!M3</f>
        <v>NewSolarNewStorage</v>
      </c>
      <c r="F3" s="103" t="str">
        <f>unique_contracts!N3</f>
        <v>NO</v>
      </c>
      <c r="G3" s="103">
        <f>unique_contracts!P3</f>
        <v>3</v>
      </c>
      <c r="H3" s="103">
        <f>unique_contracts!R3</f>
        <v>3</v>
      </c>
      <c r="I3" s="103">
        <f>unique_contracts!V3</f>
        <v>12</v>
      </c>
      <c r="J3" s="121">
        <f>unique_contracts!AB3</f>
        <v>0</v>
      </c>
      <c r="K3" s="103">
        <f>unique_contracts!AM3</f>
        <v>2022</v>
      </c>
      <c r="L3" s="103">
        <f>unique_contracts!AN3</f>
        <v>7</v>
      </c>
      <c r="M3" s="103">
        <f>unique_contracts!AO3</f>
        <v>16</v>
      </c>
      <c r="N3" s="103">
        <f>unique_contracts!AP3</f>
        <v>2042</v>
      </c>
      <c r="O3" s="103">
        <f>unique_contracts!AQ3</f>
        <v>7</v>
      </c>
      <c r="P3" s="103">
        <f>unique_contracts!AR3</f>
        <v>5</v>
      </c>
      <c r="Q3" s="103" t="str">
        <f>unique_contracts!BP3</f>
        <v>EnergyCapacity</v>
      </c>
      <c r="R3" s="103">
        <f t="shared" ref="R3:R66" si="8">IF(AND(J3="Sell",ISNUMBER(SEARCH("Capacity",Q3))),-1,IF(AND(NOT(J3="Sell"),ISNUMBER(SEARCH("Capacity",Q3))),1,0))</f>
        <v>1</v>
      </c>
      <c r="S3" s="103" t="str">
        <f>IFERROR(IF(AND(I3&gt;0,E3="NotHybrid"),_xlfn.CONCAT(MAX(MIN(ROUNDDOWN(I3/D3,0),8),4),INDEX(resources!$G:$G,MATCH(B3,resources!$A:$A,0))),INDEX(resources!$G:$G,MATCH(B3,resources!$A:$A,0))),"n/a")</f>
        <v>utility_pv</v>
      </c>
      <c r="T3" s="103" t="str">
        <f t="shared" ref="T3:T66" si="9">IFERROR(IF(NOT(E3="NotHybrid"),_xlfn.CONCAT(MAX(MIN(ROUNDDOWN(I3/H3,0),8),4),"hr_batteries"),"n/a"),"n/a")</f>
        <v>4hr_batteries</v>
      </c>
      <c r="U3" s="103" t="str">
        <f t="shared" ref="U3:U66" si="10">IF(T3="n/a",S3,"hybrid")</f>
        <v>hybrid</v>
      </c>
      <c r="V3" s="103">
        <f t="shared" ref="V3:V66" si="11">IFERROR(IF(DATE(K3,L3,M3)&lt;=DATE(K3,6,1),K3,K3+1),0)</f>
        <v>2023</v>
      </c>
      <c r="W3" s="103">
        <f t="shared" ref="W3:W66" si="12">IFERROR(IF(DATE(N3,O3,P3)&gt;=DATE(N3,10,1),N3,N3-1),0)</f>
        <v>2041</v>
      </c>
      <c r="X3" s="119">
        <f t="shared" ref="X3:X66" si="13">IF(OR(T3="n/a",NOT(F3="NO")),100%,IF(ISNUMBER(SEARCH("pv",S3)),MIN(G3/(1*(ROUNDDOWN(I3/H3,0)/4)),H3)/H3,IF(ISNUMBER(SEARCH("wind",S3)),MIN(G3/(2*(ROUNDDOWN(I3/H3,0)/4)),H3)/H3,1)))</f>
        <v>1</v>
      </c>
      <c r="Y3" s="119">
        <f t="shared" ref="Y3:Y66" si="14">IF(ISNUMBER(SEARCH("batteries",S3)),MIN(ROUNDDOWN(I3/D3,0)/4,1), IF(ISNUMBER(SEARCH("batteries",T3)),MIN(ROUNDDOWN(I3/H3,0)/4,1),1))</f>
        <v>1</v>
      </c>
      <c r="Z3" s="168">
        <f>MIN((IFERROR(IF(AND($V3&lt;=Z$1,$W3&gt;=Z$1),INDEX(Reliability!E$23:E$50,MATCH($S3,Reliability!$C$23:$C$50,0)),0),0)*IF($T3="n/a",$D3*$Y3,$G3)+IFERROR(IF(AND($V3&lt;=Z$1,$W3&gt;=Z$1),INDEX(Reliability!E$23:E$50,MATCH($T3,Reliability!$C$23:$C$50,0)),0),0)*$H3*$X3*$Y3),$D3)*$R3</f>
        <v>2.9430000000000005</v>
      </c>
      <c r="AA3" s="168">
        <f>MIN((IFERROR(IF(AND($V3&lt;=AA$1,$W3&gt;=AA$1),INDEX(Reliability!F$23:F$50,MATCH($S3,Reliability!$C$23:$C$50,0)),0),0)*IF($T3="n/a",$D3*$Y3,$G3)+IFERROR(IF(AND($V3&lt;=AA$1,$W3&gt;=AA$1),INDEX(Reliability!F$23:F$50,MATCH($T3,Reliability!$C$23:$C$50,0)),0),0)*$H3*$X3*$Y3),$D3)*$R3</f>
        <v>3</v>
      </c>
      <c r="AB3" s="168">
        <f>MIN((IFERROR(IF(AND($V3&lt;=AB$1,$W3&gt;=AB$1),INDEX(Reliability!G$23:G$50,MATCH($S3,Reliability!$C$23:$C$50,0)),0),0)*IF($T3="n/a",$D3*$Y3,$G3)+IFERROR(IF(AND($V3&lt;=AB$1,$W3&gt;=AB$1),INDEX(Reliability!G$23:G$50,MATCH($T3,Reliability!$C$23:$C$50,0)),0),0)*$H3*$X3*$Y3),$D3)*$R3</f>
        <v>3</v>
      </c>
      <c r="AC3" s="168">
        <f>MIN((IFERROR(IF(AND($V3&lt;=AC$1,$W3&gt;=AC$1),INDEX(Reliability!H$23:H$50,MATCH($S3,Reliability!$C$23:$C$50,0)),0),0)*IF($T3="n/a",$D3*$Y3,$G3)+IFERROR(IF(AND($V3&lt;=AC$1,$W3&gt;=AC$1),INDEX(Reliability!H$23:H$50,MATCH($T3,Reliability!$C$23:$C$50,0)),0),0)*$H3*$X3*$Y3),$D3)*$R3</f>
        <v>2.8415409661291058</v>
      </c>
      <c r="AD3" s="168">
        <f>MIN((IFERROR(IF(AND($V3&lt;=AD$1,$W3&gt;=AD$1),INDEX(Reliability!I$23:I$50,MATCH($S3,Reliability!$C$23:$C$50,0)),0),0)*IF($T3="n/a",$D3*$Y3,$G3)+IFERROR(IF(AND($V3&lt;=AD$1,$W3&gt;=AD$1),INDEX(Reliability!I$23:I$50,MATCH($T3,Reliability!$C$23:$C$50,0)),0),0)*$H3*$X3*$Y3),$D3)*$R3</f>
        <v>2.6038780711028213</v>
      </c>
      <c r="AE3" s="168">
        <f>MIN((IFERROR(IF(AND($V3&lt;=AE$1,$W3&gt;=AE$1),INDEX(Reliability!J$23:J$50,MATCH($S3,Reliability!$C$23:$C$50,0)),0),0)*IF($T3="n/a",$D3*$Y3,$G3)+IFERROR(IF(AND($V3&lt;=AE$1,$W3&gt;=AE$1),INDEX(Reliability!J$23:J$50,MATCH($T3,Reliability!$C$23:$C$50,0)),0),0)*$H3*$X3*$Y3),$D3)*$R3</f>
        <v>2.5094390355514107</v>
      </c>
      <c r="AF3" s="168">
        <f>MIN((IFERROR(IF(AND($V3&lt;=AF$1,$W3&gt;=AF$1),INDEX(Reliability!K$23:K$50,MATCH($S3,Reliability!$C$23:$C$50,0)),0),0)*IF($T3="n/a",$D3*$Y3,$G3)+IFERROR(IF(AND($V3&lt;=AF$1,$W3&gt;=AF$1),INDEX(Reliability!K$23:K$50,MATCH($T3,Reliability!$C$23:$C$50,0)),0),0)*$H3*$X3*$Y3),$D3)*$R3</f>
        <v>2.415</v>
      </c>
      <c r="AG3" s="168">
        <f>MIN((IFERROR(IF(AND($V3&lt;=AG$1,$W3&gt;=AG$1),INDEX(Reliability!L$23:L$50,MATCH($S3,Reliability!$C$23:$C$50,0)),0),0)*IF($T3="n/a",$D3*$Y3,$G3)+IFERROR(IF(AND($V3&lt;=AG$1,$W3&gt;=AG$1),INDEX(Reliability!L$23:L$50,MATCH($T3,Reliability!$C$23:$C$50,0)),0),0)*$H3*$X3*$Y3),$D3)*$R3</f>
        <v>2.2109999999999999</v>
      </c>
      <c r="AH3" s="168">
        <f>MIN((IFERROR(IF(AND($V3&lt;=AH$1,$W3&gt;=AH$1),INDEX(Reliability!M$23:M$50,MATCH($S3,Reliability!$C$23:$C$50,0)),0),0)*IF($T3="n/a",$D3*$Y3,$G3)+IFERROR(IF(AND($V3&lt;=AH$1,$W3&gt;=AH$1),INDEX(Reliability!M$23:M$50,MATCH($T3,Reliability!$C$23:$C$50,0)),0),0)*$H3*$X3*$Y3),$D3)*$R3</f>
        <v>2.0070000000000001</v>
      </c>
      <c r="AI3" s="168">
        <f>MIN((IFERROR(IF(AND($V3&lt;=AI$1,$W3&gt;=AI$1),INDEX(Reliability!N$23:N$50,MATCH($S3,Reliability!$C$23:$C$50,0)),0),0)*IF($T3="n/a",$D3*$Y3,$G3)+IFERROR(IF(AND($V3&lt;=AI$1,$W3&gt;=AI$1),INDEX(Reliability!N$23:N$50,MATCH($T3,Reliability!$C$23:$C$50,0)),0),0)*$H3*$X3*$Y3),$D3)*$R3</f>
        <v>1.8030000000000002</v>
      </c>
      <c r="AJ3" s="168">
        <f>MIN((IFERROR(IF(AND($V3&lt;=AJ$1,$W3&gt;=AJ$1),INDEX(Reliability!O$23:O$50,MATCH($S3,Reliability!$C$23:$C$50,0)),0),0)*IF($T3="n/a",$D3*$Y3,$G3)+IFERROR(IF(AND($V3&lt;=AJ$1,$W3&gt;=AJ$1),INDEX(Reliability!O$23:O$50,MATCH($T3,Reliability!$C$23:$C$50,0)),0),0)*$H3*$X3*$Y3),$D3)*$R3</f>
        <v>1.5990000000000002</v>
      </c>
      <c r="AK3" s="168">
        <f>MIN((IFERROR(IF(AND($V3&lt;=AK$1,$W3&gt;=AK$1),INDEX(Reliability!P$23:P$50,MATCH($S3,Reliability!$C$23:$C$50,0)),0),0)*IF($T3="n/a",$D3*$Y3,$G3)+IFERROR(IF(AND($V3&lt;=AK$1,$W3&gt;=AK$1),INDEX(Reliability!P$23:P$50,MATCH($T3,Reliability!$C$23:$C$50,0)),0),0)*$H3*$X3*$Y3),$D3)*$R3</f>
        <v>1.395</v>
      </c>
      <c r="AM3" s="167">
        <f t="shared" ref="AM3:AM66" si="15">ROUND(SUM(Z3:AK3),1)</f>
        <v>28.3</v>
      </c>
      <c r="AN3" t="str">
        <f>unique_contracts!C3</f>
        <v>Putah Creek Energy Farm</v>
      </c>
    </row>
    <row r="4" spans="1:40" x14ac:dyDescent="0.25">
      <c r="A4" s="174"/>
      <c r="B4" s="121" t="str">
        <f>unique_contracts!B4</f>
        <v>_NEW_GENERIC_SOLAR_1AXIS</v>
      </c>
      <c r="C4" s="103" t="str">
        <f>unique_contracts!D4</f>
        <v>Development</v>
      </c>
      <c r="D4" s="120">
        <f>unique_contracts!J4</f>
        <v>20</v>
      </c>
      <c r="E4" s="103" t="str">
        <f>unique_contracts!M4</f>
        <v>NewSolarNewStorage</v>
      </c>
      <c r="F4" s="103" t="str">
        <f>unique_contracts!N4</f>
        <v>NO</v>
      </c>
      <c r="G4" s="103">
        <f>unique_contracts!P4</f>
        <v>20</v>
      </c>
      <c r="H4" s="103">
        <f>unique_contracts!R4</f>
        <v>6.5</v>
      </c>
      <c r="I4" s="103">
        <f>unique_contracts!V4</f>
        <v>26</v>
      </c>
      <c r="J4" s="121">
        <f>unique_contracts!AB4</f>
        <v>0</v>
      </c>
      <c r="K4" s="103">
        <f>unique_contracts!AM4</f>
        <v>2024</v>
      </c>
      <c r="L4" s="103">
        <f>unique_contracts!AN4</f>
        <v>6</v>
      </c>
      <c r="M4" s="103">
        <f>unique_contracts!AO4</f>
        <v>1</v>
      </c>
      <c r="N4" s="103">
        <f>unique_contracts!AP4</f>
        <v>2044</v>
      </c>
      <c r="O4" s="103">
        <f>unique_contracts!AQ4</f>
        <v>5</v>
      </c>
      <c r="P4" s="103">
        <f>unique_contracts!AR4</f>
        <v>31</v>
      </c>
      <c r="Q4" s="103" t="str">
        <f>unique_contracts!BP4</f>
        <v>EnergyCapacity</v>
      </c>
      <c r="R4" s="103">
        <f t="shared" si="8"/>
        <v>1</v>
      </c>
      <c r="S4" s="103" t="str">
        <f>IFERROR(IF(AND(I4&gt;0,E4="NotHybrid"),_xlfn.CONCAT(MAX(MIN(ROUNDDOWN(I4/D4,0),8),4),INDEX(resources!$G:$G,MATCH(B4,resources!$A:$A,0))),INDEX(resources!$G:$G,MATCH(B4,resources!$A:$A,0))),"n/a")</f>
        <v>utility_pv</v>
      </c>
      <c r="T4" s="103" t="str">
        <f t="shared" si="9"/>
        <v>4hr_batteries</v>
      </c>
      <c r="U4" s="103" t="str">
        <f t="shared" si="10"/>
        <v>hybrid</v>
      </c>
      <c r="V4" s="103">
        <f t="shared" si="11"/>
        <v>2024</v>
      </c>
      <c r="W4" s="103">
        <f t="shared" si="12"/>
        <v>2043</v>
      </c>
      <c r="X4" s="119">
        <f t="shared" si="13"/>
        <v>1</v>
      </c>
      <c r="Y4" s="119">
        <f t="shared" si="14"/>
        <v>1</v>
      </c>
      <c r="Z4" s="168">
        <f>MIN((IFERROR(IF(AND($V4&lt;=Z$1,$W4&gt;=Z$1),INDEX(Reliability!E$23:E$50,MATCH($S4,Reliability!$C$23:$C$50,0)),0),0)*IF($T4="n/a",$D4*$Y4,$G4)+IFERROR(IF(AND($V4&lt;=Z$1,$W4&gt;=Z$1),INDEX(Reliability!E$23:E$50,MATCH($T4,Reliability!$C$23:$C$50,0)),0),0)*$H4*$X4*$Y4),$D4)*$R4</f>
        <v>7.6725000000000003</v>
      </c>
      <c r="AA4" s="168">
        <f>MIN((IFERROR(IF(AND($V4&lt;=AA$1,$W4&gt;=AA$1),INDEX(Reliability!F$23:F$50,MATCH($S4,Reliability!$C$23:$C$50,0)),0),0)*IF($T4="n/a",$D4*$Y4,$G4)+IFERROR(IF(AND($V4&lt;=AA$1,$W4&gt;=AA$1),INDEX(Reliability!F$23:F$50,MATCH($T4,Reliability!$C$23:$C$50,0)),0),0)*$H4*$X4*$Y4),$D4)*$R4</f>
        <v>7.9037628705179657</v>
      </c>
      <c r="AB4" s="168">
        <f>MIN((IFERROR(IF(AND($V4&lt;=AB$1,$W4&gt;=AB$1),INDEX(Reliability!G$23:G$50,MATCH($S4,Reliability!$C$23:$C$50,0)),0),0)*IF($T4="n/a",$D4*$Y4,$G4)+IFERROR(IF(AND($V4&lt;=AB$1,$W4&gt;=AB$1),INDEX(Reliability!G$23:G$50,MATCH($T4,Reliability!$C$23:$C$50,0)),0),0)*$H4*$X4*$Y4),$D4)*$R4</f>
        <v>8.1350257410359319</v>
      </c>
      <c r="AC4" s="168">
        <f>MIN((IFERROR(IF(AND($V4&lt;=AC$1,$W4&gt;=AC$1),INDEX(Reliability!H$23:H$50,MATCH($S4,Reliability!$C$23:$C$50,0)),0),0)*IF($T4="n/a",$D4*$Y4,$G4)+IFERROR(IF(AND($V4&lt;=AC$1,$W4&gt;=AC$1),INDEX(Reliability!H$23:H$50,MATCH($T4,Reliability!$C$23:$C$50,0)),0),0)*$H4*$X4*$Y4),$D4)*$R4</f>
        <v>7.5293564408607043</v>
      </c>
      <c r="AD4" s="168">
        <f>MIN((IFERROR(IF(AND($V4&lt;=AD$1,$W4&gt;=AD$1),INDEX(Reliability!I$23:I$50,MATCH($S4,Reliability!$C$23:$C$50,0)),0),0)*IF($T4="n/a",$D4*$Y4,$G4)+IFERROR(IF(AND($V4&lt;=AD$1,$W4&gt;=AD$1),INDEX(Reliability!I$23:I$50,MATCH($T4,Reliability!$C$23:$C$50,0)),0),0)*$H4*$X4*$Y4),$D4)*$R4</f>
        <v>6.9236871406854767</v>
      </c>
      <c r="AE4" s="168">
        <f>MIN((IFERROR(IF(AND($V4&lt;=AE$1,$W4&gt;=AE$1),INDEX(Reliability!J$23:J$50,MATCH($S4,Reliability!$C$23:$C$50,0)),0),0)*IF($T4="n/a",$D4*$Y4,$G4)+IFERROR(IF(AND($V4&lt;=AE$1,$W4&gt;=AE$1),INDEX(Reliability!J$23:J$50,MATCH($T4,Reliability!$C$23:$C$50,0)),0),0)*$H4*$X4*$Y4),$D4)*$R4</f>
        <v>6.4830935703427386</v>
      </c>
      <c r="AF4" s="168">
        <f>MIN((IFERROR(IF(AND($V4&lt;=AF$1,$W4&gt;=AF$1),INDEX(Reliability!K$23:K$50,MATCH($S4,Reliability!$C$23:$C$50,0)),0),0)*IF($T4="n/a",$D4*$Y4,$G4)+IFERROR(IF(AND($V4&lt;=AF$1,$W4&gt;=AF$1),INDEX(Reliability!K$23:K$50,MATCH($T4,Reliability!$C$23:$C$50,0)),0),0)*$H4*$X4*$Y4),$D4)*$R4</f>
        <v>6.0425000000000004</v>
      </c>
      <c r="AG4" s="168">
        <f>MIN((IFERROR(IF(AND($V4&lt;=AG$1,$W4&gt;=AG$1),INDEX(Reliability!L$23:L$50,MATCH($S4,Reliability!$C$23:$C$50,0)),0),0)*IF($T4="n/a",$D4*$Y4,$G4)+IFERROR(IF(AND($V4&lt;=AG$1,$W4&gt;=AG$1),INDEX(Reliability!L$23:L$50,MATCH($T4,Reliability!$C$23:$C$50,0)),0),0)*$H4*$X4*$Y4),$D4)*$R4</f>
        <v>5.6113</v>
      </c>
      <c r="AH4" s="168">
        <f>MIN((IFERROR(IF(AND($V4&lt;=AH$1,$W4&gt;=AH$1),INDEX(Reliability!M$23:M$50,MATCH($S4,Reliability!$C$23:$C$50,0)),0),0)*IF($T4="n/a",$D4*$Y4,$G4)+IFERROR(IF(AND($V4&lt;=AH$1,$W4&gt;=AH$1),INDEX(Reliability!M$23:M$50,MATCH($T4,Reliability!$C$23:$C$50,0)),0),0)*$H4*$X4*$Y4),$D4)*$R4</f>
        <v>5.1801000000000004</v>
      </c>
      <c r="AI4" s="168">
        <f>MIN((IFERROR(IF(AND($V4&lt;=AI$1,$W4&gt;=AI$1),INDEX(Reliability!N$23:N$50,MATCH($S4,Reliability!$C$23:$C$50,0)),0),0)*IF($T4="n/a",$D4*$Y4,$G4)+IFERROR(IF(AND($V4&lt;=AI$1,$W4&gt;=AI$1),INDEX(Reliability!N$23:N$50,MATCH($T4,Reliability!$C$23:$C$50,0)),0),0)*$H4*$X4*$Y4),$D4)*$R4</f>
        <v>4.7489000000000008</v>
      </c>
      <c r="AJ4" s="168">
        <f>MIN((IFERROR(IF(AND($V4&lt;=AJ$1,$W4&gt;=AJ$1),INDEX(Reliability!O$23:O$50,MATCH($S4,Reliability!$C$23:$C$50,0)),0),0)*IF($T4="n/a",$D4*$Y4,$G4)+IFERROR(IF(AND($V4&lt;=AJ$1,$W4&gt;=AJ$1),INDEX(Reliability!O$23:O$50,MATCH($T4,Reliability!$C$23:$C$50,0)),0),0)*$H4*$X4*$Y4),$D4)*$R4</f>
        <v>4.3177000000000003</v>
      </c>
      <c r="AK4" s="168">
        <f>MIN((IFERROR(IF(AND($V4&lt;=AK$1,$W4&gt;=AK$1),INDEX(Reliability!P$23:P$50,MATCH($S4,Reliability!$C$23:$C$50,0)),0),0)*IF($T4="n/a",$D4*$Y4,$G4)+IFERROR(IF(AND($V4&lt;=AK$1,$W4&gt;=AK$1),INDEX(Reliability!P$23:P$50,MATCH($T4,Reliability!$C$23:$C$50,0)),0),0)*$H4*$X4*$Y4),$D4)*$R4</f>
        <v>3.8864999999999998</v>
      </c>
      <c r="AM4" s="167">
        <f t="shared" si="15"/>
        <v>74.400000000000006</v>
      </c>
      <c r="AN4" t="str">
        <f>unique_contracts!C4</f>
        <v>Gibson Solar</v>
      </c>
    </row>
    <row r="5" spans="1:40" x14ac:dyDescent="0.25">
      <c r="A5" s="174"/>
      <c r="B5" s="121" t="str">
        <f>unique_contracts!B5</f>
        <v>_NEW_GENERIC_SOLAR_1AXIS</v>
      </c>
      <c r="C5" s="103" t="str">
        <f>unique_contracts!D5</f>
        <v>Development</v>
      </c>
      <c r="D5" s="120">
        <f>unique_contracts!J5</f>
        <v>72</v>
      </c>
      <c r="E5" s="103" t="str">
        <f>unique_contracts!M5</f>
        <v>NewSolarNewStorage</v>
      </c>
      <c r="F5" s="103" t="str">
        <f>unique_contracts!N5</f>
        <v>NO</v>
      </c>
      <c r="G5" s="103">
        <f>unique_contracts!P5</f>
        <v>72</v>
      </c>
      <c r="H5" s="103">
        <f>unique_contracts!R5</f>
        <v>36</v>
      </c>
      <c r="I5" s="103">
        <f>unique_contracts!V5</f>
        <v>144</v>
      </c>
      <c r="J5" s="121">
        <f>unique_contracts!AB5</f>
        <v>0</v>
      </c>
      <c r="K5" s="103">
        <f>unique_contracts!AM5</f>
        <v>2023</v>
      </c>
      <c r="L5" s="103">
        <f>unique_contracts!AN5</f>
        <v>12</v>
      </c>
      <c r="M5" s="103">
        <f>unique_contracts!AO5</f>
        <v>31</v>
      </c>
      <c r="N5" s="103">
        <f>unique_contracts!AP5</f>
        <v>2038</v>
      </c>
      <c r="O5" s="103">
        <f>unique_contracts!AQ5</f>
        <v>12</v>
      </c>
      <c r="P5" s="103">
        <f>unique_contracts!AR5</f>
        <v>30</v>
      </c>
      <c r="Q5" s="103" t="str">
        <f>unique_contracts!BP5</f>
        <v>EnergyCapacity</v>
      </c>
      <c r="R5" s="103">
        <f t="shared" si="8"/>
        <v>1</v>
      </c>
      <c r="S5" s="103" t="str">
        <f>IFERROR(IF(AND(I5&gt;0,E5="NotHybrid"),_xlfn.CONCAT(MAX(MIN(ROUNDDOWN(I5/D5,0),8),4),INDEX(resources!$G:$G,MATCH(B5,resources!$A:$A,0))),INDEX(resources!$G:$G,MATCH(B5,resources!$A:$A,0))),"n/a")</f>
        <v>utility_pv</v>
      </c>
      <c r="T5" s="103" t="str">
        <f t="shared" si="9"/>
        <v>4hr_batteries</v>
      </c>
      <c r="U5" s="103" t="str">
        <f t="shared" si="10"/>
        <v>hybrid</v>
      </c>
      <c r="V5" s="103">
        <f t="shared" si="11"/>
        <v>2024</v>
      </c>
      <c r="W5" s="103">
        <f t="shared" si="12"/>
        <v>2038</v>
      </c>
      <c r="X5" s="119">
        <f t="shared" si="13"/>
        <v>1</v>
      </c>
      <c r="Y5" s="119">
        <f t="shared" si="14"/>
        <v>1</v>
      </c>
      <c r="Z5" s="168">
        <f>MIN((IFERROR(IF(AND($V5&lt;=Z$1,$W5&gt;=Z$1),INDEX(Reliability!E$23:E$50,MATCH($S5,Reliability!$C$23:$C$50,0)),0),0)*IF($T5="n/a",$D5*$Y5,$G5)+IFERROR(IF(AND($V5&lt;=Z$1,$W5&gt;=Z$1),INDEX(Reliability!E$23:E$50,MATCH($T5,Reliability!$C$23:$C$50,0)),0),0)*$H5*$X5*$Y5),$D5)*$R5</f>
        <v>38.771999999999998</v>
      </c>
      <c r="AA5" s="168">
        <f>MIN((IFERROR(IF(AND($V5&lt;=AA$1,$W5&gt;=AA$1),INDEX(Reliability!F$23:F$50,MATCH($S5,Reliability!$C$23:$C$50,0)),0),0)*IF($T5="n/a",$D5*$Y5,$G5)+IFERROR(IF(AND($V5&lt;=AA$1,$W5&gt;=AA$1),INDEX(Reliability!F$23:F$50,MATCH($T5,Reliability!$C$23:$C$50,0)),0),0)*$H5*$X5*$Y5),$D5)*$R5</f>
        <v>39.812446333864678</v>
      </c>
      <c r="AB5" s="168">
        <f>MIN((IFERROR(IF(AND($V5&lt;=AB$1,$W5&gt;=AB$1),INDEX(Reliability!G$23:G$50,MATCH($S5,Reliability!$C$23:$C$50,0)),0),0)*IF($T5="n/a",$D5*$Y5,$G5)+IFERROR(IF(AND($V5&lt;=AB$1,$W5&gt;=AB$1),INDEX(Reliability!G$23:G$50,MATCH($T5,Reliability!$C$23:$C$50,0)),0),0)*$H5*$X5*$Y5),$D5)*$R5</f>
        <v>40.852892667729357</v>
      </c>
      <c r="AC5" s="168">
        <f>MIN((IFERROR(IF(AND($V5&lt;=AC$1,$W5&gt;=AC$1),INDEX(Reliability!H$23:H$50,MATCH($S5,Reliability!$C$23:$C$50,0)),0),0)*IF($T5="n/a",$D5*$Y5,$G5)+IFERROR(IF(AND($V5&lt;=AC$1,$W5&gt;=AC$1),INDEX(Reliability!H$23:H$50,MATCH($T5,Reliability!$C$23:$C$50,0)),0),0)*$H5*$X5*$Y5),$D5)*$R5</f>
        <v>37.758983187098536</v>
      </c>
      <c r="AD5" s="168">
        <f>MIN((IFERROR(IF(AND($V5&lt;=AD$1,$W5&gt;=AD$1),INDEX(Reliability!I$23:I$50,MATCH($S5,Reliability!$C$23:$C$50,0)),0),0)*IF($T5="n/a",$D5*$Y5,$G5)+IFERROR(IF(AND($V5&lt;=AD$1,$W5&gt;=AD$1),INDEX(Reliability!I$23:I$50,MATCH($T5,Reliability!$C$23:$C$50,0)),0),0)*$H5*$X5*$Y5),$D5)*$R5</f>
        <v>34.665073706467716</v>
      </c>
      <c r="AE5" s="168">
        <f>MIN((IFERROR(IF(AND($V5&lt;=AE$1,$W5&gt;=AE$1),INDEX(Reliability!J$23:J$50,MATCH($S5,Reliability!$C$23:$C$50,0)),0),0)*IF($T5="n/a",$D5*$Y5,$G5)+IFERROR(IF(AND($V5&lt;=AE$1,$W5&gt;=AE$1),INDEX(Reliability!J$23:J$50,MATCH($T5,Reliability!$C$23:$C$50,0)),0),0)*$H5*$X5*$Y5),$D5)*$R5</f>
        <v>32.902536853233862</v>
      </c>
      <c r="AF5" s="168">
        <f>MIN((IFERROR(IF(AND($V5&lt;=AF$1,$W5&gt;=AF$1),INDEX(Reliability!K$23:K$50,MATCH($S5,Reliability!$C$23:$C$50,0)),0),0)*IF($T5="n/a",$D5*$Y5,$G5)+IFERROR(IF(AND($V5&lt;=AF$1,$W5&gt;=AF$1),INDEX(Reliability!K$23:K$50,MATCH($T5,Reliability!$C$23:$C$50,0)),0),0)*$H5*$X5*$Y5),$D5)*$R5</f>
        <v>31.14</v>
      </c>
      <c r="AG5" s="168">
        <f>MIN((IFERROR(IF(AND($V5&lt;=AG$1,$W5&gt;=AG$1),INDEX(Reliability!L$23:L$50,MATCH($S5,Reliability!$C$23:$C$50,0)),0),0)*IF($T5="n/a",$D5*$Y5,$G5)+IFERROR(IF(AND($V5&lt;=AG$1,$W5&gt;=AG$1),INDEX(Reliability!L$23:L$50,MATCH($T5,Reliability!$C$23:$C$50,0)),0),0)*$H5*$X5*$Y5),$D5)*$R5</f>
        <v>28.720800000000001</v>
      </c>
      <c r="AH5" s="168">
        <f>MIN((IFERROR(IF(AND($V5&lt;=AH$1,$W5&gt;=AH$1),INDEX(Reliability!M$23:M$50,MATCH($S5,Reliability!$C$23:$C$50,0)),0),0)*IF($T5="n/a",$D5*$Y5,$G5)+IFERROR(IF(AND($V5&lt;=AH$1,$W5&gt;=AH$1),INDEX(Reliability!M$23:M$50,MATCH($T5,Reliability!$C$23:$C$50,0)),0),0)*$H5*$X5*$Y5),$D5)*$R5</f>
        <v>26.301600000000001</v>
      </c>
      <c r="AI5" s="168">
        <f>MIN((IFERROR(IF(AND($V5&lt;=AI$1,$W5&gt;=AI$1),INDEX(Reliability!N$23:N$50,MATCH($S5,Reliability!$C$23:$C$50,0)),0),0)*IF($T5="n/a",$D5*$Y5,$G5)+IFERROR(IF(AND($V5&lt;=AI$1,$W5&gt;=AI$1),INDEX(Reliability!N$23:N$50,MATCH($T5,Reliability!$C$23:$C$50,0)),0),0)*$H5*$X5*$Y5),$D5)*$R5</f>
        <v>23.882400000000001</v>
      </c>
      <c r="AJ5" s="168">
        <f>MIN((IFERROR(IF(AND($V5&lt;=AJ$1,$W5&gt;=AJ$1),INDEX(Reliability!O$23:O$50,MATCH($S5,Reliability!$C$23:$C$50,0)),0),0)*IF($T5="n/a",$D5*$Y5,$G5)+IFERROR(IF(AND($V5&lt;=AJ$1,$W5&gt;=AJ$1),INDEX(Reliability!O$23:O$50,MATCH($T5,Reliability!$C$23:$C$50,0)),0),0)*$H5*$X5*$Y5),$D5)*$R5</f>
        <v>21.463200000000004</v>
      </c>
      <c r="AK5" s="168">
        <f>MIN((IFERROR(IF(AND($V5&lt;=AK$1,$W5&gt;=AK$1),INDEX(Reliability!P$23:P$50,MATCH($S5,Reliability!$C$23:$C$50,0)),0),0)*IF($T5="n/a",$D5*$Y5,$G5)+IFERROR(IF(AND($V5&lt;=AK$1,$W5&gt;=AK$1),INDEX(Reliability!P$23:P$50,MATCH($T5,Reliability!$C$23:$C$50,0)),0),0)*$H5*$X5*$Y5),$D5)*$R5</f>
        <v>19.044</v>
      </c>
      <c r="AM5" s="167">
        <f t="shared" si="15"/>
        <v>375.3</v>
      </c>
      <c r="AN5" t="str">
        <f>unique_contracts!C5</f>
        <v>Willow Springs Solar 3 or Willy 9 Chap 2</v>
      </c>
    </row>
    <row r="6" spans="1:40" x14ac:dyDescent="0.25">
      <c r="A6" s="174"/>
      <c r="B6" s="121" t="str">
        <f>unique_contracts!B6</f>
        <v>AQUAWS_2_AQWSR1</v>
      </c>
      <c r="C6" s="103" t="str">
        <f>unique_contracts!D6</f>
        <v>Online</v>
      </c>
      <c r="D6" s="120">
        <f>unique_contracts!J6</f>
        <v>50</v>
      </c>
      <c r="E6" s="103" t="str">
        <f>unique_contracts!M6</f>
        <v>NotHybrid</v>
      </c>
      <c r="F6" s="103">
        <f>unique_contracts!N6</f>
        <v>0</v>
      </c>
      <c r="G6" s="103">
        <f>unique_contracts!P6</f>
        <v>0</v>
      </c>
      <c r="H6" s="103">
        <f>unique_contracts!R6</f>
        <v>0</v>
      </c>
      <c r="I6" s="103">
        <f>unique_contracts!V6</f>
        <v>0</v>
      </c>
      <c r="J6" s="121">
        <f>unique_contracts!AB6</f>
        <v>0</v>
      </c>
      <c r="K6" s="103">
        <f>unique_contracts!AM6</f>
        <v>2021</v>
      </c>
      <c r="L6" s="103">
        <f>unique_contracts!AN6</f>
        <v>9</v>
      </c>
      <c r="M6" s="103">
        <f>unique_contracts!AO6</f>
        <v>22</v>
      </c>
      <c r="N6" s="103">
        <f>unique_contracts!AP6</f>
        <v>2036</v>
      </c>
      <c r="O6" s="103">
        <f>unique_contracts!AQ6</f>
        <v>9</v>
      </c>
      <c r="P6" s="103">
        <f>unique_contracts!AR6</f>
        <v>21</v>
      </c>
      <c r="Q6" s="103" t="str">
        <f>unique_contracts!BP6</f>
        <v>EnergyCapacity</v>
      </c>
      <c r="R6" s="103">
        <f t="shared" si="8"/>
        <v>1</v>
      </c>
      <c r="S6" s="103" t="str">
        <f>IFERROR(IF(AND(I6&gt;0,E6="NotHybrid"),_xlfn.CONCAT(MAX(MIN(ROUNDDOWN(I6/D6,0),8),4),INDEX(resources!$G:$G,MATCH(B6,resources!$A:$A,0))),INDEX(resources!$G:$G,MATCH(B6,resources!$A:$A,0))),"n/a")</f>
        <v>utility_pv</v>
      </c>
      <c r="T6" s="103" t="str">
        <f t="shared" si="9"/>
        <v>n/a</v>
      </c>
      <c r="U6" s="103" t="str">
        <f t="shared" si="10"/>
        <v>utility_pv</v>
      </c>
      <c r="V6" s="103">
        <f t="shared" si="11"/>
        <v>2022</v>
      </c>
      <c r="W6" s="103">
        <f t="shared" si="12"/>
        <v>2035</v>
      </c>
      <c r="X6" s="119">
        <f t="shared" si="13"/>
        <v>1</v>
      </c>
      <c r="Y6" s="119">
        <f t="shared" si="14"/>
        <v>1</v>
      </c>
      <c r="Z6" s="168">
        <f>MIN((IFERROR(IF(AND($V6&lt;=Z$1,$W6&gt;=Z$1),INDEX(Reliability!E$23:E$50,MATCH($S6,Reliability!$C$23:$C$50,0)),0),0)*IF($T6="n/a",$D6*$Y6,$G6)+IFERROR(IF(AND($V6&lt;=Z$1,$W6&gt;=Z$1),INDEX(Reliability!E$23:E$50,MATCH($T6,Reliability!$C$23:$C$50,0)),0),0)*$H6*$X6*$Y6),$D6)*$R6</f>
        <v>4.8</v>
      </c>
      <c r="AA6" s="168">
        <f>MIN((IFERROR(IF(AND($V6&lt;=AA$1,$W6&gt;=AA$1),INDEX(Reliability!F$23:F$50,MATCH($S6,Reliability!$C$23:$C$50,0)),0),0)*IF($T6="n/a",$D6*$Y6,$G6)+IFERROR(IF(AND($V6&lt;=AA$1,$W6&gt;=AA$1),INDEX(Reliability!F$23:F$50,MATCH($T6,Reliability!$C$23:$C$50,0)),0),0)*$H6*$X6*$Y6),$D6)*$R6</f>
        <v>5.1100321762949141</v>
      </c>
      <c r="AB6" s="168">
        <f>MIN((IFERROR(IF(AND($V6&lt;=AB$1,$W6&gt;=AB$1),INDEX(Reliability!G$23:G$50,MATCH($S6,Reliability!$C$23:$C$50,0)),0),0)*IF($T6="n/a",$D6*$Y6,$G6)+IFERROR(IF(AND($V6&lt;=AB$1,$W6&gt;=AB$1),INDEX(Reliability!G$23:G$50,MATCH($T6,Reliability!$C$23:$C$50,0)),0),0)*$H6*$X6*$Y6),$D6)*$R6</f>
        <v>5.4200643525898284</v>
      </c>
      <c r="AC6" s="168">
        <f>MIN((IFERROR(IF(AND($V6&lt;=AC$1,$W6&gt;=AC$1),INDEX(Reliability!H$23:H$50,MATCH($S6,Reliability!$C$23:$C$50,0)),0),0)*IF($T6="n/a",$D6*$Y6,$G6)+IFERROR(IF(AND($V6&lt;=AC$1,$W6&gt;=AC$1),INDEX(Reliability!H$23:H$50,MATCH($T6,Reliability!$C$23:$C$50,0)),0),0)*$H6*$X6*$Y6),$D6)*$R6</f>
        <v>5.08401610215176</v>
      </c>
      <c r="AD6" s="168">
        <f>MIN((IFERROR(IF(AND($V6&lt;=AD$1,$W6&gt;=AD$1),INDEX(Reliability!I$23:I$50,MATCH($S6,Reliability!$C$23:$C$50,0)),0),0)*IF($T6="n/a",$D6*$Y6,$G6)+IFERROR(IF(AND($V6&lt;=AD$1,$W6&gt;=AD$1),INDEX(Reliability!I$23:I$50,MATCH($T6,Reliability!$C$23:$C$50,0)),0),0)*$H6*$X6*$Y6),$D6)*$R6</f>
        <v>4.7479678517136916</v>
      </c>
      <c r="AE6" s="168">
        <f>MIN((IFERROR(IF(AND($V6&lt;=AE$1,$W6&gt;=AE$1),INDEX(Reliability!J$23:J$50,MATCH($S6,Reliability!$C$23:$C$50,0)),0),0)*IF($T6="n/a",$D6*$Y6,$G6)+IFERROR(IF(AND($V6&lt;=AE$1,$W6&gt;=AE$1),INDEX(Reliability!J$23:J$50,MATCH($T6,Reliability!$C$23:$C$50,0)),0),0)*$H6*$X6*$Y6),$D6)*$R6</f>
        <v>3.8739839258568458</v>
      </c>
      <c r="AF6" s="168">
        <f>MIN((IFERROR(IF(AND($V6&lt;=AF$1,$W6&gt;=AF$1),INDEX(Reliability!K$23:K$50,MATCH($S6,Reliability!$C$23:$C$50,0)),0),0)*IF($T6="n/a",$D6*$Y6,$G6)+IFERROR(IF(AND($V6&lt;=AF$1,$W6&gt;=AF$1),INDEX(Reliability!K$23:K$50,MATCH($T6,Reliability!$C$23:$C$50,0)),0),0)*$H6*$X6*$Y6),$D6)*$R6</f>
        <v>3</v>
      </c>
      <c r="AG6" s="168">
        <f>MIN((IFERROR(IF(AND($V6&lt;=AG$1,$W6&gt;=AG$1),INDEX(Reliability!L$23:L$50,MATCH($S6,Reliability!$C$23:$C$50,0)),0),0)*IF($T6="n/a",$D6*$Y6,$G6)+IFERROR(IF(AND($V6&lt;=AG$1,$W6&gt;=AG$1),INDEX(Reliability!L$23:L$50,MATCH($T6,Reliability!$C$23:$C$50,0)),0),0)*$H6*$X6*$Y6),$D6)*$R6</f>
        <v>3.04</v>
      </c>
      <c r="AH6" s="168">
        <f>MIN((IFERROR(IF(AND($V6&lt;=AH$1,$W6&gt;=AH$1),INDEX(Reliability!M$23:M$50,MATCH($S6,Reliability!$C$23:$C$50,0)),0),0)*IF($T6="n/a",$D6*$Y6,$G6)+IFERROR(IF(AND($V6&lt;=AH$1,$W6&gt;=AH$1),INDEX(Reliability!M$23:M$50,MATCH($T6,Reliability!$C$23:$C$50,0)),0),0)*$H6*$X6*$Y6),$D6)*$R6</f>
        <v>3.08</v>
      </c>
      <c r="AI6" s="168">
        <f>MIN((IFERROR(IF(AND($V6&lt;=AI$1,$W6&gt;=AI$1),INDEX(Reliability!N$23:N$50,MATCH($S6,Reliability!$C$23:$C$50,0)),0),0)*IF($T6="n/a",$D6*$Y6,$G6)+IFERROR(IF(AND($V6&lt;=AI$1,$W6&gt;=AI$1),INDEX(Reliability!N$23:N$50,MATCH($T6,Reliability!$C$23:$C$50,0)),0),0)*$H6*$X6*$Y6),$D6)*$R6</f>
        <v>3.12</v>
      </c>
      <c r="AJ6" s="168">
        <f>MIN((IFERROR(IF(AND($V6&lt;=AJ$1,$W6&gt;=AJ$1),INDEX(Reliability!O$23:O$50,MATCH($S6,Reliability!$C$23:$C$50,0)),0),0)*IF($T6="n/a",$D6*$Y6,$G6)+IFERROR(IF(AND($V6&lt;=AJ$1,$W6&gt;=AJ$1),INDEX(Reliability!O$23:O$50,MATCH($T6,Reliability!$C$23:$C$50,0)),0),0)*$H6*$X6*$Y6),$D6)*$R6</f>
        <v>3.16</v>
      </c>
      <c r="AK6" s="168">
        <f>MIN((IFERROR(IF(AND($V6&lt;=AK$1,$W6&gt;=AK$1),INDEX(Reliability!P$23:P$50,MATCH($S6,Reliability!$C$23:$C$50,0)),0),0)*IF($T6="n/a",$D6*$Y6,$G6)+IFERROR(IF(AND($V6&lt;=AK$1,$W6&gt;=AK$1),INDEX(Reliability!P$23:P$50,MATCH($T6,Reliability!$C$23:$C$50,0)),0),0)*$H6*$X6*$Y6),$D6)*$R6</f>
        <v>3.2</v>
      </c>
      <c r="AM6" s="167">
        <f t="shared" si="15"/>
        <v>47.6</v>
      </c>
      <c r="AN6" t="str">
        <f>unique_contracts!C6</f>
        <v>Aquamarine Westside</v>
      </c>
    </row>
    <row r="7" spans="1:40" x14ac:dyDescent="0.25">
      <c r="A7" s="174"/>
      <c r="B7" s="121" t="str">
        <f>unique_contracts!B7</f>
        <v>_NEW_GENERIC_BATTERY_STORAGE</v>
      </c>
      <c r="C7" s="103" t="str">
        <f>unique_contracts!D7</f>
        <v>Online</v>
      </c>
      <c r="D7" s="120">
        <f>unique_contracts!J7</f>
        <v>2.5</v>
      </c>
      <c r="E7" s="103" t="str">
        <f>unique_contracts!M7</f>
        <v>NotHybrid</v>
      </c>
      <c r="F7" s="103">
        <f>unique_contracts!N7</f>
        <v>0</v>
      </c>
      <c r="G7" s="103">
        <f>unique_contracts!P7</f>
        <v>0</v>
      </c>
      <c r="H7" s="103">
        <f>unique_contracts!R7</f>
        <v>0</v>
      </c>
      <c r="I7" s="103">
        <f>unique_contracts!V7</f>
        <v>10</v>
      </c>
      <c r="J7" s="121">
        <f>unique_contracts!AB7</f>
        <v>0</v>
      </c>
      <c r="K7" s="103">
        <f>unique_contracts!AM7</f>
        <v>2022</v>
      </c>
      <c r="L7" s="103">
        <f>unique_contracts!AN7</f>
        <v>6</v>
      </c>
      <c r="M7" s="103">
        <f>unique_contracts!AO7</f>
        <v>3</v>
      </c>
      <c r="N7" s="103">
        <f>unique_contracts!AP7</f>
        <v>2032</v>
      </c>
      <c r="O7" s="103">
        <f>unique_contracts!AQ7</f>
        <v>6</v>
      </c>
      <c r="P7" s="103">
        <f>unique_contracts!AR7</f>
        <v>2</v>
      </c>
      <c r="Q7" s="103" t="str">
        <f>unique_contracts!BP7</f>
        <v>CapacityOnly</v>
      </c>
      <c r="R7" s="103">
        <f t="shared" si="8"/>
        <v>1</v>
      </c>
      <c r="S7" s="103" t="str">
        <f>IFERROR(IF(AND(I7&gt;0,E7="NotHybrid"),_xlfn.CONCAT(MAX(MIN(ROUNDDOWN(I7/D7,0),8),4),INDEX(resources!$G:$G,MATCH(B7,resources!$A:$A,0))),INDEX(resources!$G:$G,MATCH(B7,resources!$A:$A,0))),"n/a")</f>
        <v>4hr_batteries</v>
      </c>
      <c r="T7" s="103" t="str">
        <f t="shared" si="9"/>
        <v>n/a</v>
      </c>
      <c r="U7" s="103" t="str">
        <f t="shared" si="10"/>
        <v>4hr_batteries</v>
      </c>
      <c r="V7" s="103">
        <f t="shared" si="11"/>
        <v>2023</v>
      </c>
      <c r="W7" s="103">
        <f t="shared" si="12"/>
        <v>2031</v>
      </c>
      <c r="X7" s="119">
        <f t="shared" si="13"/>
        <v>1</v>
      </c>
      <c r="Y7" s="119">
        <f t="shared" si="14"/>
        <v>1</v>
      </c>
      <c r="Z7" s="168">
        <f>MIN((IFERROR(IF(AND($V7&lt;=Z$1,$W7&gt;=Z$1),INDEX(Reliability!E$23:E$50,MATCH($S7,Reliability!$C$23:$C$50,0)),0),0)*IF($T7="n/a",$D7*$Y7,$G7)+IFERROR(IF(AND($V7&lt;=Z$1,$W7&gt;=Z$1),INDEX(Reliability!E$23:E$50,MATCH($T7,Reliability!$C$23:$C$50,0)),0),0)*$H7*$X7*$Y7),$D7)*$R7</f>
        <v>2.2124999999999999</v>
      </c>
      <c r="AA7" s="168">
        <f>MIN((IFERROR(IF(AND($V7&lt;=AA$1,$W7&gt;=AA$1),INDEX(Reliability!F$23:F$50,MATCH($S7,Reliability!$C$23:$C$50,0)),0),0)*IF($T7="n/a",$D7*$Y7,$G7)+IFERROR(IF(AND($V7&lt;=AA$1,$W7&gt;=AA$1),INDEX(Reliability!F$23:F$50,MATCH($T7,Reliability!$C$23:$C$50,0)),0),0)*$H7*$X7*$Y7),$D7)*$R7</f>
        <v>2.2537500000000001</v>
      </c>
      <c r="AB7" s="168">
        <f>MIN((IFERROR(IF(AND($V7&lt;=AB$1,$W7&gt;=AB$1),INDEX(Reliability!G$23:G$50,MATCH($S7,Reliability!$C$23:$C$50,0)),0),0)*IF($T7="n/a",$D7*$Y7,$G7)+IFERROR(IF(AND($V7&lt;=AB$1,$W7&gt;=AB$1),INDEX(Reliability!G$23:G$50,MATCH($T7,Reliability!$C$23:$C$50,0)),0),0)*$H7*$X7*$Y7),$D7)*$R7</f>
        <v>2.2949999999999999</v>
      </c>
      <c r="AC7" s="168">
        <f>MIN((IFERROR(IF(AND($V7&lt;=AC$1,$W7&gt;=AC$1),INDEX(Reliability!H$23:H$50,MATCH($S7,Reliability!$C$23:$C$50,0)),0),0)*IF($T7="n/a",$D7*$Y7,$G7)+IFERROR(IF(AND($V7&lt;=AC$1,$W7&gt;=AC$1),INDEX(Reliability!H$23:H$50,MATCH($T7,Reliability!$C$23:$C$50,0)),0),0)*$H7*$X7*$Y7),$D7)*$R7</f>
        <v>2.11375</v>
      </c>
      <c r="AD7" s="168">
        <f>MIN((IFERROR(IF(AND($V7&lt;=AD$1,$W7&gt;=AD$1),INDEX(Reliability!I$23:I$50,MATCH($S7,Reliability!$C$23:$C$50,0)),0),0)*IF($T7="n/a",$D7*$Y7,$G7)+IFERROR(IF(AND($V7&lt;=AD$1,$W7&gt;=AD$1),INDEX(Reliability!I$23:I$50,MATCH($T7,Reliability!$C$23:$C$50,0)),0),0)*$H7*$X7*$Y7),$D7)*$R7</f>
        <v>1.9325000000000001</v>
      </c>
      <c r="AE7" s="168">
        <f>MIN((IFERROR(IF(AND($V7&lt;=AE$1,$W7&gt;=AE$1),INDEX(Reliability!J$23:J$50,MATCH($S7,Reliability!$C$23:$C$50,0)),0),0)*IF($T7="n/a",$D7*$Y7,$G7)+IFERROR(IF(AND($V7&lt;=AE$1,$W7&gt;=AE$1),INDEX(Reliability!J$23:J$50,MATCH($T7,Reliability!$C$23:$C$50,0)),0),0)*$H7*$X7*$Y7),$D7)*$R7</f>
        <v>1.8975</v>
      </c>
      <c r="AF7" s="168">
        <f>MIN((IFERROR(IF(AND($V7&lt;=AF$1,$W7&gt;=AF$1),INDEX(Reliability!K$23:K$50,MATCH($S7,Reliability!$C$23:$C$50,0)),0),0)*IF($T7="n/a",$D7*$Y7,$G7)+IFERROR(IF(AND($V7&lt;=AF$1,$W7&gt;=AF$1),INDEX(Reliability!K$23:K$50,MATCH($T7,Reliability!$C$23:$C$50,0)),0),0)*$H7*$X7*$Y7),$D7)*$R7</f>
        <v>1.8625</v>
      </c>
      <c r="AG7" s="168">
        <f>MIN((IFERROR(IF(AND($V7&lt;=AG$1,$W7&gt;=AG$1),INDEX(Reliability!L$23:L$50,MATCH($S7,Reliability!$C$23:$C$50,0)),0),0)*IF($T7="n/a",$D7*$Y7,$G7)+IFERROR(IF(AND($V7&lt;=AG$1,$W7&gt;=AG$1),INDEX(Reliability!L$23:L$50,MATCH($T7,Reliability!$C$23:$C$50,0)),0),0)*$H7*$X7*$Y7),$D7)*$R7</f>
        <v>1.6905000000000001</v>
      </c>
      <c r="AH7" s="168">
        <f>MIN((IFERROR(IF(AND($V7&lt;=AH$1,$W7&gt;=AH$1),INDEX(Reliability!M$23:M$50,MATCH($S7,Reliability!$C$23:$C$50,0)),0),0)*IF($T7="n/a",$D7*$Y7,$G7)+IFERROR(IF(AND($V7&lt;=AH$1,$W7&gt;=AH$1),INDEX(Reliability!M$23:M$50,MATCH($T7,Reliability!$C$23:$C$50,0)),0),0)*$H7*$X7*$Y7),$D7)*$R7</f>
        <v>0</v>
      </c>
      <c r="AI7" s="168">
        <f>MIN((IFERROR(IF(AND($V7&lt;=AI$1,$W7&gt;=AI$1),INDEX(Reliability!N$23:N$50,MATCH($S7,Reliability!$C$23:$C$50,0)),0),0)*IF($T7="n/a",$D7*$Y7,$G7)+IFERROR(IF(AND($V7&lt;=AI$1,$W7&gt;=AI$1),INDEX(Reliability!N$23:N$50,MATCH($T7,Reliability!$C$23:$C$50,0)),0),0)*$H7*$X7*$Y7),$D7)*$R7</f>
        <v>0</v>
      </c>
      <c r="AJ7" s="168">
        <f>MIN((IFERROR(IF(AND($V7&lt;=AJ$1,$W7&gt;=AJ$1),INDEX(Reliability!O$23:O$50,MATCH($S7,Reliability!$C$23:$C$50,0)),0),0)*IF($T7="n/a",$D7*$Y7,$G7)+IFERROR(IF(AND($V7&lt;=AJ$1,$W7&gt;=AJ$1),INDEX(Reliability!O$23:O$50,MATCH($T7,Reliability!$C$23:$C$50,0)),0),0)*$H7*$X7*$Y7),$D7)*$R7</f>
        <v>0</v>
      </c>
      <c r="AK7" s="168">
        <f>MIN((IFERROR(IF(AND($V7&lt;=AK$1,$W7&gt;=AK$1),INDEX(Reliability!P$23:P$50,MATCH($S7,Reliability!$C$23:$C$50,0)),0),0)*IF($T7="n/a",$D7*$Y7,$G7)+IFERROR(IF(AND($V7&lt;=AK$1,$W7&gt;=AK$1),INDEX(Reliability!P$23:P$50,MATCH($T7,Reliability!$C$23:$C$50,0)),0),0)*$H7*$X7*$Y7),$D7)*$R7</f>
        <v>0</v>
      </c>
      <c r="AM7" s="167">
        <f t="shared" si="15"/>
        <v>16.3</v>
      </c>
      <c r="AN7" t="str">
        <f>unique_contracts!C7</f>
        <v>Tierra Buena</v>
      </c>
    </row>
    <row r="8" spans="1:40" x14ac:dyDescent="0.25">
      <c r="A8" s="174"/>
      <c r="B8" s="121" t="str">
        <f>unique_contracts!B8</f>
        <v>_EXISTING_GENERIC_DR</v>
      </c>
      <c r="C8" s="103" t="str">
        <f>unique_contracts!D8</f>
        <v>Online</v>
      </c>
      <c r="D8" s="120">
        <f>unique_contracts!J8</f>
        <v>7</v>
      </c>
      <c r="E8" s="103" t="str">
        <f>unique_contracts!M8</f>
        <v>NotHybrid</v>
      </c>
      <c r="F8" s="103">
        <f>unique_contracts!N8</f>
        <v>0</v>
      </c>
      <c r="G8" s="103">
        <f>unique_contracts!P8</f>
        <v>0</v>
      </c>
      <c r="H8" s="103">
        <f>unique_contracts!R8</f>
        <v>0</v>
      </c>
      <c r="I8" s="103">
        <f>unique_contracts!V8</f>
        <v>0</v>
      </c>
      <c r="J8" s="121">
        <f>unique_contracts!AB8</f>
        <v>0</v>
      </c>
      <c r="K8" s="103">
        <f>unique_contracts!AM8</f>
        <v>2021</v>
      </c>
      <c r="L8" s="103">
        <f>unique_contracts!AN8</f>
        <v>6</v>
      </c>
      <c r="M8" s="103">
        <f>unique_contracts!AO8</f>
        <v>1</v>
      </c>
      <c r="N8" s="103">
        <f>unique_contracts!AP8</f>
        <v>2031</v>
      </c>
      <c r="O8" s="103">
        <f>unique_contracts!AQ8</f>
        <v>5</v>
      </c>
      <c r="P8" s="103">
        <f>unique_contracts!AR8</f>
        <v>31</v>
      </c>
      <c r="Q8" s="103" t="str">
        <f>unique_contracts!BP8</f>
        <v>EnergyCapacity</v>
      </c>
      <c r="R8" s="103">
        <f t="shared" si="8"/>
        <v>1</v>
      </c>
      <c r="S8" s="103" t="str">
        <f>IFERROR(IF(AND(I8&gt;0,E8="NotHybrid"),_xlfn.CONCAT(MAX(MIN(ROUNDDOWN(I8/D8,0),8),4),INDEX(resources!$G:$G,MATCH(B8,resources!$A:$A,0))),INDEX(resources!$G:$G,MATCH(B8,resources!$A:$A,0))),"n/a")</f>
        <v>demand_response</v>
      </c>
      <c r="T8" s="103" t="str">
        <f t="shared" si="9"/>
        <v>n/a</v>
      </c>
      <c r="U8" s="103" t="str">
        <f t="shared" si="10"/>
        <v>demand_response</v>
      </c>
      <c r="V8" s="103">
        <f t="shared" si="11"/>
        <v>2021</v>
      </c>
      <c r="W8" s="103">
        <f t="shared" si="12"/>
        <v>2030</v>
      </c>
      <c r="X8" s="119">
        <f t="shared" si="13"/>
        <v>1</v>
      </c>
      <c r="Y8" s="119">
        <f t="shared" si="14"/>
        <v>1</v>
      </c>
      <c r="Z8" s="168">
        <f>MIN((IFERROR(IF(AND($V8&lt;=Z$1,$W8&gt;=Z$1),INDEX(Reliability!E$23:E$50,MATCH($S8,Reliability!$C$23:$C$50,0)),0),0)*IF($T8="n/a",$D8*$Y8,$G8)+IFERROR(IF(AND($V8&lt;=Z$1,$W8&gt;=Z$1),INDEX(Reliability!E$23:E$50,MATCH($T8,Reliability!$C$23:$C$50,0)),0),0)*$H8*$X8*$Y8),$D8)*$R8</f>
        <v>6.2510000000000003</v>
      </c>
      <c r="AA8" s="168">
        <f>MIN((IFERROR(IF(AND($V8&lt;=AA$1,$W8&gt;=AA$1),INDEX(Reliability!F$23:F$50,MATCH($S8,Reliability!$C$23:$C$50,0)),0),0)*IF($T8="n/a",$D8*$Y8,$G8)+IFERROR(IF(AND($V8&lt;=AA$1,$W8&gt;=AA$1),INDEX(Reliability!F$23:F$50,MATCH($T8,Reliability!$C$23:$C$50,0)),0),0)*$H8*$X8*$Y8),$D8)*$R8</f>
        <v>6.3584588259144033</v>
      </c>
      <c r="AB8" s="168">
        <f>MIN((IFERROR(IF(AND($V8&lt;=AB$1,$W8&gt;=AB$1),INDEX(Reliability!G$23:G$50,MATCH($S8,Reliability!$C$23:$C$50,0)),0),0)*IF($T8="n/a",$D8*$Y8,$G8)+IFERROR(IF(AND($V8&lt;=AB$1,$W8&gt;=AB$1),INDEX(Reliability!G$23:G$50,MATCH($T8,Reliability!$C$23:$C$50,0)),0),0)*$H8*$X8*$Y8),$D8)*$R8</f>
        <v>6.4659176518288071</v>
      </c>
      <c r="AC8" s="168">
        <f>MIN((IFERROR(IF(AND($V8&lt;=AC$1,$W8&gt;=AC$1),INDEX(Reliability!H$23:H$50,MATCH($S8,Reliability!$C$23:$C$50,0)),0),0)*IF($T8="n/a",$D8*$Y8,$G8)+IFERROR(IF(AND($V8&lt;=AC$1,$W8&gt;=AC$1),INDEX(Reliability!H$23:H$50,MATCH($T8,Reliability!$C$23:$C$50,0)),0),0)*$H8*$X8*$Y8),$D8)*$R8</f>
        <v>5.4064588259144033</v>
      </c>
      <c r="AD8" s="168">
        <f>MIN((IFERROR(IF(AND($V8&lt;=AD$1,$W8&gt;=AD$1),INDEX(Reliability!I$23:I$50,MATCH($S8,Reliability!$C$23:$C$50,0)),0),0)*IF($T8="n/a",$D8*$Y8,$G8)+IFERROR(IF(AND($V8&lt;=AD$1,$W8&gt;=AD$1),INDEX(Reliability!I$23:I$50,MATCH($T8,Reliability!$C$23:$C$50,0)),0),0)*$H8*$X8*$Y8),$D8)*$R8</f>
        <v>4.3469999999999995</v>
      </c>
      <c r="AE8" s="168">
        <f>MIN((IFERROR(IF(AND($V8&lt;=AE$1,$W8&gt;=AE$1),INDEX(Reliability!J$23:J$50,MATCH($S8,Reliability!$C$23:$C$50,0)),0),0)*IF($T8="n/a",$D8*$Y8,$G8)+IFERROR(IF(AND($V8&lt;=AE$1,$W8&gt;=AE$1),INDEX(Reliability!J$23:J$50,MATCH($T8,Reliability!$C$23:$C$50,0)),0),0)*$H8*$X8*$Y8),$D8)*$R8</f>
        <v>4.242</v>
      </c>
      <c r="AF8" s="168">
        <f>MIN((IFERROR(IF(AND($V8&lt;=AF$1,$W8&gt;=AF$1),INDEX(Reliability!K$23:K$50,MATCH($S8,Reliability!$C$23:$C$50,0)),0),0)*IF($T8="n/a",$D8*$Y8,$G8)+IFERROR(IF(AND($V8&lt;=AF$1,$W8&gt;=AF$1),INDEX(Reliability!K$23:K$50,MATCH($T8,Reliability!$C$23:$C$50,0)),0),0)*$H8*$X8*$Y8),$D8)*$R8</f>
        <v>4.1369999999999996</v>
      </c>
      <c r="AG8" s="168">
        <f>MIN((IFERROR(IF(AND($V8&lt;=AG$1,$W8&gt;=AG$1),INDEX(Reliability!L$23:L$50,MATCH($S8,Reliability!$C$23:$C$50,0)),0),0)*IF($T8="n/a",$D8*$Y8,$G8)+IFERROR(IF(AND($V8&lt;=AG$1,$W8&gt;=AG$1),INDEX(Reliability!L$23:L$50,MATCH($T8,Reliability!$C$23:$C$50,0)),0),0)*$H8*$X8*$Y8),$D8)*$R8</f>
        <v>0</v>
      </c>
      <c r="AH8" s="168">
        <f>MIN((IFERROR(IF(AND($V8&lt;=AH$1,$W8&gt;=AH$1),INDEX(Reliability!M$23:M$50,MATCH($S8,Reliability!$C$23:$C$50,0)),0),0)*IF($T8="n/a",$D8*$Y8,$G8)+IFERROR(IF(AND($V8&lt;=AH$1,$W8&gt;=AH$1),INDEX(Reliability!M$23:M$50,MATCH($T8,Reliability!$C$23:$C$50,0)),0),0)*$H8*$X8*$Y8),$D8)*$R8</f>
        <v>0</v>
      </c>
      <c r="AI8" s="168">
        <f>MIN((IFERROR(IF(AND($V8&lt;=AI$1,$W8&gt;=AI$1),INDEX(Reliability!N$23:N$50,MATCH($S8,Reliability!$C$23:$C$50,0)),0),0)*IF($T8="n/a",$D8*$Y8,$G8)+IFERROR(IF(AND($V8&lt;=AI$1,$W8&gt;=AI$1),INDEX(Reliability!N$23:N$50,MATCH($T8,Reliability!$C$23:$C$50,0)),0),0)*$H8*$X8*$Y8),$D8)*$R8</f>
        <v>0</v>
      </c>
      <c r="AJ8" s="168">
        <f>MIN((IFERROR(IF(AND($V8&lt;=AJ$1,$W8&gt;=AJ$1),INDEX(Reliability!O$23:O$50,MATCH($S8,Reliability!$C$23:$C$50,0)),0),0)*IF($T8="n/a",$D8*$Y8,$G8)+IFERROR(IF(AND($V8&lt;=AJ$1,$W8&gt;=AJ$1),INDEX(Reliability!O$23:O$50,MATCH($T8,Reliability!$C$23:$C$50,0)),0),0)*$H8*$X8*$Y8),$D8)*$R8</f>
        <v>0</v>
      </c>
      <c r="AK8" s="168">
        <f>MIN((IFERROR(IF(AND($V8&lt;=AK$1,$W8&gt;=AK$1),INDEX(Reliability!P$23:P$50,MATCH($S8,Reliability!$C$23:$C$50,0)),0),0)*IF($T8="n/a",$D8*$Y8,$G8)+IFERROR(IF(AND($V8&lt;=AK$1,$W8&gt;=AK$1),INDEX(Reliability!P$23:P$50,MATCH($T8,Reliability!$C$23:$C$50,0)),0),0)*$H8*$X8*$Y8),$D8)*$R8</f>
        <v>0</v>
      </c>
      <c r="AM8" s="167">
        <f t="shared" si="15"/>
        <v>37.200000000000003</v>
      </c>
      <c r="AN8" t="str">
        <f>unique_contracts!C8</f>
        <v>Leapfrog Demand Reponse RA</v>
      </c>
    </row>
    <row r="9" spans="1:40" x14ac:dyDescent="0.25">
      <c r="A9" s="174"/>
      <c r="B9" s="121" t="str">
        <f>unique_contracts!B9</f>
        <v>_NEW_GENERIC_SOLAR_1AXIS</v>
      </c>
      <c r="C9" s="103" t="str">
        <f>unique_contracts!D9</f>
        <v>Development</v>
      </c>
      <c r="D9" s="120">
        <f>unique_contracts!J9</f>
        <v>90</v>
      </c>
      <c r="E9" s="103" t="str">
        <f>unique_contracts!M9</f>
        <v>NewSolarNewStorage</v>
      </c>
      <c r="F9" s="103" t="str">
        <f>unique_contracts!N9</f>
        <v>NO</v>
      </c>
      <c r="G9" s="103">
        <f>unique_contracts!P9</f>
        <v>90</v>
      </c>
      <c r="H9" s="103">
        <f>unique_contracts!R9</f>
        <v>75</v>
      </c>
      <c r="I9" s="103">
        <f>unique_contracts!V9</f>
        <v>300</v>
      </c>
      <c r="J9" s="121">
        <f>unique_contracts!AB9</f>
        <v>0</v>
      </c>
      <c r="K9" s="103">
        <f>unique_contracts!AM9</f>
        <v>2023</v>
      </c>
      <c r="L9" s="103">
        <f>unique_contracts!AN9</f>
        <v>5</v>
      </c>
      <c r="M9" s="103">
        <f>unique_contracts!AO9</f>
        <v>15</v>
      </c>
      <c r="N9" s="103">
        <f>unique_contracts!AP9</f>
        <v>2043</v>
      </c>
      <c r="O9" s="103">
        <f>unique_contracts!AQ9</f>
        <v>5</v>
      </c>
      <c r="P9" s="103">
        <f>unique_contracts!AR9</f>
        <v>14</v>
      </c>
      <c r="Q9" s="103" t="str">
        <f>unique_contracts!BP9</f>
        <v>EnergyCapacity</v>
      </c>
      <c r="R9" s="103">
        <f t="shared" si="8"/>
        <v>1</v>
      </c>
      <c r="S9" s="103" t="str">
        <f>IFERROR(IF(AND(I9&gt;0,E9="NotHybrid"),_xlfn.CONCAT(MAX(MIN(ROUNDDOWN(I9/D9,0),8),4),INDEX(resources!$G:$G,MATCH(B9,resources!$A:$A,0))),INDEX(resources!$G:$G,MATCH(B9,resources!$A:$A,0))),"n/a")</f>
        <v>utility_pv</v>
      </c>
      <c r="T9" s="103" t="str">
        <f t="shared" si="9"/>
        <v>4hr_batteries</v>
      </c>
      <c r="U9" s="103" t="str">
        <f t="shared" si="10"/>
        <v>hybrid</v>
      </c>
      <c r="V9" s="103">
        <f t="shared" si="11"/>
        <v>2023</v>
      </c>
      <c r="W9" s="103">
        <f t="shared" si="12"/>
        <v>2042</v>
      </c>
      <c r="X9" s="119">
        <f t="shared" si="13"/>
        <v>1</v>
      </c>
      <c r="Y9" s="119">
        <f t="shared" si="14"/>
        <v>1</v>
      </c>
      <c r="Z9" s="168">
        <f>MIN((IFERROR(IF(AND($V9&lt;=Z$1,$W9&gt;=Z$1),INDEX(Reliability!E$23:E$50,MATCH($S9,Reliability!$C$23:$C$50,0)),0),0)*IF($T9="n/a",$D9*$Y9,$G9)+IFERROR(IF(AND($V9&lt;=Z$1,$W9&gt;=Z$1),INDEX(Reliability!E$23:E$50,MATCH($T9,Reliability!$C$23:$C$50,0)),0),0)*$H9*$X9*$Y9),$D9)*$R9</f>
        <v>75.015000000000001</v>
      </c>
      <c r="AA9" s="168">
        <f>MIN((IFERROR(IF(AND($V9&lt;=AA$1,$W9&gt;=AA$1),INDEX(Reliability!F$23:F$50,MATCH($S9,Reliability!$C$23:$C$50,0)),0),0)*IF($T9="n/a",$D9*$Y9,$G9)+IFERROR(IF(AND($V9&lt;=AA$1,$W9&gt;=AA$1),INDEX(Reliability!F$23:F$50,MATCH($T9,Reliability!$C$23:$C$50,0)),0),0)*$H9*$X9*$Y9),$D9)*$R9</f>
        <v>76.81055791733084</v>
      </c>
      <c r="AB9" s="168">
        <f>MIN((IFERROR(IF(AND($V9&lt;=AB$1,$W9&gt;=AB$1),INDEX(Reliability!G$23:G$50,MATCH($S9,Reliability!$C$23:$C$50,0)),0),0)*IF($T9="n/a",$D9*$Y9,$G9)+IFERROR(IF(AND($V9&lt;=AB$1,$W9&gt;=AB$1),INDEX(Reliability!G$23:G$50,MATCH($T9,Reliability!$C$23:$C$50,0)),0),0)*$H9*$X9*$Y9),$D9)*$R9</f>
        <v>78.606115834661693</v>
      </c>
      <c r="AC9" s="168">
        <f>MIN((IFERROR(IF(AND($V9&lt;=AC$1,$W9&gt;=AC$1),INDEX(Reliability!H$23:H$50,MATCH($S9,Reliability!$C$23:$C$50,0)),0),0)*IF($T9="n/a",$D9*$Y9,$G9)+IFERROR(IF(AND($V9&lt;=AC$1,$W9&gt;=AC$1),INDEX(Reliability!H$23:H$50,MATCH($T9,Reliability!$C$23:$C$50,0)),0),0)*$H9*$X9*$Y9),$D9)*$R9</f>
        <v>72.563728983873176</v>
      </c>
      <c r="AD9" s="168">
        <f>MIN((IFERROR(IF(AND($V9&lt;=AD$1,$W9&gt;=AD$1),INDEX(Reliability!I$23:I$50,MATCH($S9,Reliability!$C$23:$C$50,0)),0),0)*IF($T9="n/a",$D9*$Y9,$G9)+IFERROR(IF(AND($V9&lt;=AD$1,$W9&gt;=AD$1),INDEX(Reliability!I$23:I$50,MATCH($T9,Reliability!$C$23:$C$50,0)),0),0)*$H9*$X9*$Y9),$D9)*$R9</f>
        <v>66.521342133084644</v>
      </c>
      <c r="AE9" s="168">
        <f>MIN((IFERROR(IF(AND($V9&lt;=AE$1,$W9&gt;=AE$1),INDEX(Reliability!J$23:J$50,MATCH($S9,Reliability!$C$23:$C$50,0)),0),0)*IF($T9="n/a",$D9*$Y9,$G9)+IFERROR(IF(AND($V9&lt;=AE$1,$W9&gt;=AE$1),INDEX(Reliability!J$23:J$50,MATCH($T9,Reliability!$C$23:$C$50,0)),0),0)*$H9*$X9*$Y9),$D9)*$R9</f>
        <v>63.898171066542318</v>
      </c>
      <c r="AF9" s="168">
        <f>MIN((IFERROR(IF(AND($V9&lt;=AF$1,$W9&gt;=AF$1),INDEX(Reliability!K$23:K$50,MATCH($S9,Reliability!$C$23:$C$50,0)),0),0)*IF($T9="n/a",$D9*$Y9,$G9)+IFERROR(IF(AND($V9&lt;=AF$1,$W9&gt;=AF$1),INDEX(Reliability!K$23:K$50,MATCH($T9,Reliability!$C$23:$C$50,0)),0),0)*$H9*$X9*$Y9),$D9)*$R9</f>
        <v>61.274999999999999</v>
      </c>
      <c r="AG9" s="168">
        <f>MIN((IFERROR(IF(AND($V9&lt;=AG$1,$W9&gt;=AG$1),INDEX(Reliability!L$23:L$50,MATCH($S9,Reliability!$C$23:$C$50,0)),0),0)*IF($T9="n/a",$D9*$Y9,$G9)+IFERROR(IF(AND($V9&lt;=AG$1,$W9&gt;=AG$1),INDEX(Reliability!L$23:L$50,MATCH($T9,Reliability!$C$23:$C$50,0)),0),0)*$H9*$X9*$Y9),$D9)*$R9</f>
        <v>56.187000000000005</v>
      </c>
      <c r="AH9" s="168">
        <f>MIN((IFERROR(IF(AND($V9&lt;=AH$1,$W9&gt;=AH$1),INDEX(Reliability!M$23:M$50,MATCH($S9,Reliability!$C$23:$C$50,0)),0),0)*IF($T9="n/a",$D9*$Y9,$G9)+IFERROR(IF(AND($V9&lt;=AH$1,$W9&gt;=AH$1),INDEX(Reliability!M$23:M$50,MATCH($T9,Reliability!$C$23:$C$50,0)),0),0)*$H9*$X9*$Y9),$D9)*$R9</f>
        <v>51.099000000000004</v>
      </c>
      <c r="AI9" s="168">
        <f>MIN((IFERROR(IF(AND($V9&lt;=AI$1,$W9&gt;=AI$1),INDEX(Reliability!N$23:N$50,MATCH($S9,Reliability!$C$23:$C$50,0)),0),0)*IF($T9="n/a",$D9*$Y9,$G9)+IFERROR(IF(AND($V9&lt;=AI$1,$W9&gt;=AI$1),INDEX(Reliability!N$23:N$50,MATCH($T9,Reliability!$C$23:$C$50,0)),0),0)*$H9*$X9*$Y9),$D9)*$R9</f>
        <v>46.011000000000003</v>
      </c>
      <c r="AJ9" s="168">
        <f>MIN((IFERROR(IF(AND($V9&lt;=AJ$1,$W9&gt;=AJ$1),INDEX(Reliability!O$23:O$50,MATCH($S9,Reliability!$C$23:$C$50,0)),0),0)*IF($T9="n/a",$D9*$Y9,$G9)+IFERROR(IF(AND($V9&lt;=AJ$1,$W9&gt;=AJ$1),INDEX(Reliability!O$23:O$50,MATCH($T9,Reliability!$C$23:$C$50,0)),0),0)*$H9*$X9*$Y9),$D9)*$R9</f>
        <v>40.923000000000009</v>
      </c>
      <c r="AK9" s="168">
        <f>MIN((IFERROR(IF(AND($V9&lt;=AK$1,$W9&gt;=AK$1),INDEX(Reliability!P$23:P$50,MATCH($S9,Reliability!$C$23:$C$50,0)),0),0)*IF($T9="n/a",$D9*$Y9,$G9)+IFERROR(IF(AND($V9&lt;=AK$1,$W9&gt;=AK$1),INDEX(Reliability!P$23:P$50,MATCH($T9,Reliability!$C$23:$C$50,0)),0),0)*$H9*$X9*$Y9),$D9)*$R9</f>
        <v>35.835000000000001</v>
      </c>
      <c r="AM9" s="167">
        <f t="shared" si="15"/>
        <v>724.7</v>
      </c>
      <c r="AN9" t="str">
        <f>unique_contracts!C9</f>
        <v>Resurgence Solar</v>
      </c>
    </row>
    <row r="10" spans="1:40" x14ac:dyDescent="0.25">
      <c r="A10" s="174"/>
      <c r="B10" s="121" t="str">
        <f>unique_contracts!B10</f>
        <v>_NEW_GENERIC_BATTERY_STORAGE</v>
      </c>
      <c r="C10" s="103" t="str">
        <f>unique_contracts!D10</f>
        <v>Development</v>
      </c>
      <c r="D10" s="120">
        <f>unique_contracts!J10</f>
        <v>2.86</v>
      </c>
      <c r="E10" s="103" t="str">
        <f>unique_contracts!M10</f>
        <v>NotHybrid</v>
      </c>
      <c r="F10" s="103">
        <f>unique_contracts!N10</f>
        <v>0</v>
      </c>
      <c r="G10" s="103">
        <f>unique_contracts!P10</f>
        <v>0</v>
      </c>
      <c r="H10" s="103">
        <f>unique_contracts!R10</f>
        <v>0</v>
      </c>
      <c r="I10" s="103">
        <f>unique_contracts!V10</f>
        <v>22.88</v>
      </c>
      <c r="J10" s="121">
        <f>unique_contracts!AB10</f>
        <v>0</v>
      </c>
      <c r="K10" s="103">
        <f>unique_contracts!AM10</f>
        <v>2026</v>
      </c>
      <c r="L10" s="103">
        <f>unique_contracts!AN10</f>
        <v>6</v>
      </c>
      <c r="M10" s="103">
        <f>unique_contracts!AO10</f>
        <v>1</v>
      </c>
      <c r="N10" s="103">
        <f>unique_contracts!AP10</f>
        <v>2041</v>
      </c>
      <c r="O10" s="103">
        <f>unique_contracts!AQ10</f>
        <v>5</v>
      </c>
      <c r="P10" s="103">
        <f>unique_contracts!AR10</f>
        <v>31</v>
      </c>
      <c r="Q10" s="103" t="str">
        <f>unique_contracts!BP10</f>
        <v>EnergyCapacity</v>
      </c>
      <c r="R10" s="103">
        <f t="shared" si="8"/>
        <v>1</v>
      </c>
      <c r="S10" s="103" t="str">
        <f>IFERROR(IF(AND(I10&gt;0,E10="NotHybrid"),_xlfn.CONCAT(MAX(MIN(ROUNDDOWN(I10/D10,0),8),4),INDEX(resources!$G:$G,MATCH(B10,resources!$A:$A,0))),INDEX(resources!$G:$G,MATCH(B10,resources!$A:$A,0))),"n/a")</f>
        <v>8hr_batteries</v>
      </c>
      <c r="T10" s="103" t="str">
        <f t="shared" si="9"/>
        <v>n/a</v>
      </c>
      <c r="U10" s="103" t="str">
        <f t="shared" si="10"/>
        <v>8hr_batteries</v>
      </c>
      <c r="V10" s="103">
        <f t="shared" si="11"/>
        <v>2026</v>
      </c>
      <c r="W10" s="103">
        <f t="shared" si="12"/>
        <v>2040</v>
      </c>
      <c r="X10" s="119">
        <f t="shared" si="13"/>
        <v>1</v>
      </c>
      <c r="Y10" s="119">
        <f t="shared" si="14"/>
        <v>1</v>
      </c>
      <c r="Z10" s="168">
        <f>MIN((IFERROR(IF(AND($V10&lt;=Z$1,$W10&gt;=Z$1),INDEX(Reliability!E$23:E$50,MATCH($S10,Reliability!$C$23:$C$50,0)),0),0)*IF($T10="n/a",$D10*$Y10,$G10)+IFERROR(IF(AND($V10&lt;=Z$1,$W10&gt;=Z$1),INDEX(Reliability!E$23:E$50,MATCH($T10,Reliability!$C$23:$C$50,0)),0),0)*$H10*$X10*$Y10),$D10)*$R10</f>
        <v>0</v>
      </c>
      <c r="AA10" s="168">
        <f>MIN((IFERROR(IF(AND($V10&lt;=AA$1,$W10&gt;=AA$1),INDEX(Reliability!F$23:F$50,MATCH($S10,Reliability!$C$23:$C$50,0)),0),0)*IF($T10="n/a",$D10*$Y10,$G10)+IFERROR(IF(AND($V10&lt;=AA$1,$W10&gt;=AA$1),INDEX(Reliability!F$23:F$50,MATCH($T10,Reliability!$C$23:$C$50,0)),0),0)*$H10*$X10*$Y10),$D10)*$R10</f>
        <v>0</v>
      </c>
      <c r="AB10" s="168">
        <f>MIN((IFERROR(IF(AND($V10&lt;=AB$1,$W10&gt;=AB$1),INDEX(Reliability!G$23:G$50,MATCH($S10,Reliability!$C$23:$C$50,0)),0),0)*IF($T10="n/a",$D10*$Y10,$G10)+IFERROR(IF(AND($V10&lt;=AB$1,$W10&gt;=AB$1),INDEX(Reliability!G$23:G$50,MATCH($T10,Reliability!$C$23:$C$50,0)),0),0)*$H10*$X10*$Y10),$D10)*$R10</f>
        <v>2.6598000000000002</v>
      </c>
      <c r="AC10" s="168">
        <f>MIN((IFERROR(IF(AND($V10&lt;=AC$1,$W10&gt;=AC$1),INDEX(Reliability!H$23:H$50,MATCH($S10,Reliability!$C$23:$C$50,0)),0),0)*IF($T10="n/a",$D10*$Y10,$G10)+IFERROR(IF(AND($V10&lt;=AC$1,$W10&gt;=AC$1),INDEX(Reliability!H$23:H$50,MATCH($T10,Reliability!$C$23:$C$50,0)),0),0)*$H10*$X10*$Y10),$D10)*$R10</f>
        <v>2.5711399999999998</v>
      </c>
      <c r="AD10" s="168">
        <f>MIN((IFERROR(IF(AND($V10&lt;=AD$1,$W10&gt;=AD$1),INDEX(Reliability!I$23:I$50,MATCH($S10,Reliability!$C$23:$C$50,0)),0),0)*IF($T10="n/a",$D10*$Y10,$G10)+IFERROR(IF(AND($V10&lt;=AD$1,$W10&gt;=AD$1),INDEX(Reliability!I$23:I$50,MATCH($T10,Reliability!$C$23:$C$50,0)),0),0)*$H10*$X10*$Y10),$D10)*$R10</f>
        <v>2.4824799999999998</v>
      </c>
      <c r="AE10" s="168">
        <f>MIN((IFERROR(IF(AND($V10&lt;=AE$1,$W10&gt;=AE$1),INDEX(Reliability!J$23:J$50,MATCH($S10,Reliability!$C$23:$C$50,0)),0),0)*IF($T10="n/a",$D10*$Y10,$G10)+IFERROR(IF(AND($V10&lt;=AE$1,$W10&gt;=AE$1),INDEX(Reliability!J$23:J$50,MATCH($T10,Reliability!$C$23:$C$50,0)),0),0)*$H10*$X10*$Y10),$D10)*$R10</f>
        <v>2.4524499999999998</v>
      </c>
      <c r="AF10" s="168">
        <f>MIN((IFERROR(IF(AND($V10&lt;=AF$1,$W10&gt;=AF$1),INDEX(Reliability!K$23:K$50,MATCH($S10,Reliability!$C$23:$C$50,0)),0),0)*IF($T10="n/a",$D10*$Y10,$G10)+IFERROR(IF(AND($V10&lt;=AF$1,$W10&gt;=AF$1),INDEX(Reliability!K$23:K$50,MATCH($T10,Reliability!$C$23:$C$50,0)),0),0)*$H10*$X10*$Y10),$D10)*$R10</f>
        <v>2.4224199999999998</v>
      </c>
      <c r="AG10" s="168">
        <f>MIN((IFERROR(IF(AND($V10&lt;=AG$1,$W10&gt;=AG$1),INDEX(Reliability!L$23:L$50,MATCH($S10,Reliability!$C$23:$C$50,0)),0),0)*IF($T10="n/a",$D10*$Y10,$G10)+IFERROR(IF(AND($V10&lt;=AG$1,$W10&gt;=AG$1),INDEX(Reliability!L$23:L$50,MATCH($T10,Reliability!$C$23:$C$50,0)),0),0)*$H10*$X10*$Y10),$D10)*$R10</f>
        <v>2.3360479999999999</v>
      </c>
      <c r="AH10" s="168">
        <f>MIN((IFERROR(IF(AND($V10&lt;=AH$1,$W10&gt;=AH$1),INDEX(Reliability!M$23:M$50,MATCH($S10,Reliability!$C$23:$C$50,0)),0),0)*IF($T10="n/a",$D10*$Y10,$G10)+IFERROR(IF(AND($V10&lt;=AH$1,$W10&gt;=AH$1),INDEX(Reliability!M$23:M$50,MATCH($T10,Reliability!$C$23:$C$50,0)),0),0)*$H10*$X10*$Y10),$D10)*$R10</f>
        <v>2.249676</v>
      </c>
      <c r="AI10" s="168">
        <f>MIN((IFERROR(IF(AND($V10&lt;=AI$1,$W10&gt;=AI$1),INDEX(Reliability!N$23:N$50,MATCH($S10,Reliability!$C$23:$C$50,0)),0),0)*IF($T10="n/a",$D10*$Y10,$G10)+IFERROR(IF(AND($V10&lt;=AI$1,$W10&gt;=AI$1),INDEX(Reliability!N$23:N$50,MATCH($T10,Reliability!$C$23:$C$50,0)),0),0)*$H10*$X10*$Y10),$D10)*$R10</f>
        <v>2.1633039999999997</v>
      </c>
      <c r="AJ10" s="168">
        <f>MIN((IFERROR(IF(AND($V10&lt;=AJ$1,$W10&gt;=AJ$1),INDEX(Reliability!O$23:O$50,MATCH($S10,Reliability!$C$23:$C$50,0)),0),0)*IF($T10="n/a",$D10*$Y10,$G10)+IFERROR(IF(AND($V10&lt;=AJ$1,$W10&gt;=AJ$1),INDEX(Reliability!O$23:O$50,MATCH($T10,Reliability!$C$23:$C$50,0)),0),0)*$H10*$X10*$Y10),$D10)*$R10</f>
        <v>2.0769319999999998</v>
      </c>
      <c r="AK10" s="168">
        <f>MIN((IFERROR(IF(AND($V10&lt;=AK$1,$W10&gt;=AK$1),INDEX(Reliability!P$23:P$50,MATCH($S10,Reliability!$C$23:$C$50,0)),0),0)*IF($T10="n/a",$D10*$Y10,$G10)+IFERROR(IF(AND($V10&lt;=AK$1,$W10&gt;=AK$1),INDEX(Reliability!P$23:P$50,MATCH($T10,Reliability!$C$23:$C$50,0)),0),0)*$H10*$X10*$Y10),$D10)*$R10</f>
        <v>1.9905599999999999</v>
      </c>
      <c r="AM10" s="167">
        <f t="shared" si="15"/>
        <v>23.4</v>
      </c>
      <c r="AN10" t="str">
        <f>unique_contracts!C10</f>
        <v>CC Power Tumbleweed</v>
      </c>
    </row>
    <row r="11" spans="1:40" x14ac:dyDescent="0.25">
      <c r="A11" s="174"/>
      <c r="B11" s="121" t="str">
        <f>unique_contracts!B11</f>
        <v>_NEW_GENERIC_BATTERY_STORAGE</v>
      </c>
      <c r="C11" s="103" t="str">
        <f>unique_contracts!D11</f>
        <v>Development</v>
      </c>
      <c r="D11" s="120">
        <f>unique_contracts!J11</f>
        <v>2.25</v>
      </c>
      <c r="E11" s="103" t="str">
        <f>unique_contracts!M11</f>
        <v>NotHybrid</v>
      </c>
      <c r="F11" s="103">
        <f>unique_contracts!N11</f>
        <v>0</v>
      </c>
      <c r="G11" s="103">
        <f>unique_contracts!P11</f>
        <v>0</v>
      </c>
      <c r="H11" s="103">
        <f>unique_contracts!R11</f>
        <v>0</v>
      </c>
      <c r="I11" s="103">
        <f>unique_contracts!V11</f>
        <v>18</v>
      </c>
      <c r="J11" s="121">
        <f>unique_contracts!AB11</f>
        <v>0</v>
      </c>
      <c r="K11" s="103">
        <f>unique_contracts!AM11</f>
        <v>2025</v>
      </c>
      <c r="L11" s="103">
        <f>unique_contracts!AN11</f>
        <v>6</v>
      </c>
      <c r="M11" s="103">
        <f>unique_contracts!AO11</f>
        <v>1</v>
      </c>
      <c r="N11" s="103">
        <f>unique_contracts!AP11</f>
        <v>2040</v>
      </c>
      <c r="O11" s="103">
        <f>unique_contracts!AQ11</f>
        <v>5</v>
      </c>
      <c r="P11" s="103">
        <f>unique_contracts!AR11</f>
        <v>31</v>
      </c>
      <c r="Q11" s="103" t="str">
        <f>unique_contracts!BP11</f>
        <v>EnergyCapacity</v>
      </c>
      <c r="R11" s="103">
        <f t="shared" si="8"/>
        <v>1</v>
      </c>
      <c r="S11" s="103" t="str">
        <f>IFERROR(IF(AND(I11&gt;0,E11="NotHybrid"),_xlfn.CONCAT(MAX(MIN(ROUNDDOWN(I11/D11,0),8),4),INDEX(resources!$G:$G,MATCH(B11,resources!$A:$A,0))),INDEX(resources!$G:$G,MATCH(B11,resources!$A:$A,0))),"n/a")</f>
        <v>8hr_batteries</v>
      </c>
      <c r="T11" s="103" t="str">
        <f t="shared" si="9"/>
        <v>n/a</v>
      </c>
      <c r="U11" s="103" t="str">
        <f t="shared" si="10"/>
        <v>8hr_batteries</v>
      </c>
      <c r="V11" s="103">
        <f t="shared" si="11"/>
        <v>2025</v>
      </c>
      <c r="W11" s="103">
        <f t="shared" si="12"/>
        <v>2039</v>
      </c>
      <c r="X11" s="119">
        <f t="shared" si="13"/>
        <v>1</v>
      </c>
      <c r="Y11" s="119">
        <f t="shared" si="14"/>
        <v>1</v>
      </c>
      <c r="Z11" s="168">
        <f>MIN((IFERROR(IF(AND($V11&lt;=Z$1,$W11&gt;=Z$1),INDEX(Reliability!E$23:E$50,MATCH($S11,Reliability!$C$23:$C$50,0)),0),0)*IF($T11="n/a",$D11*$Y11,$G11)+IFERROR(IF(AND($V11&lt;=Z$1,$W11&gt;=Z$1),INDEX(Reliability!E$23:E$50,MATCH($T11,Reliability!$C$23:$C$50,0)),0),0)*$H11*$X11*$Y11),$D11)*$R11</f>
        <v>0</v>
      </c>
      <c r="AA11" s="168">
        <f>MIN((IFERROR(IF(AND($V11&lt;=AA$1,$W11&gt;=AA$1),INDEX(Reliability!F$23:F$50,MATCH($S11,Reliability!$C$23:$C$50,0)),0),0)*IF($T11="n/a",$D11*$Y11,$G11)+IFERROR(IF(AND($V11&lt;=AA$1,$W11&gt;=AA$1),INDEX(Reliability!F$23:F$50,MATCH($T11,Reliability!$C$23:$C$50,0)),0),0)*$H11*$X11*$Y11),$D11)*$R11</f>
        <v>2.04975</v>
      </c>
      <c r="AB11" s="168">
        <f>MIN((IFERROR(IF(AND($V11&lt;=AB$1,$W11&gt;=AB$1),INDEX(Reliability!G$23:G$50,MATCH($S11,Reliability!$C$23:$C$50,0)),0),0)*IF($T11="n/a",$D11*$Y11,$G11)+IFERROR(IF(AND($V11&lt;=AB$1,$W11&gt;=AB$1),INDEX(Reliability!G$23:G$50,MATCH($T11,Reliability!$C$23:$C$50,0)),0),0)*$H11*$X11*$Y11),$D11)*$R11</f>
        <v>2.0925000000000002</v>
      </c>
      <c r="AC11" s="168">
        <f>MIN((IFERROR(IF(AND($V11&lt;=AC$1,$W11&gt;=AC$1),INDEX(Reliability!H$23:H$50,MATCH($S11,Reliability!$C$23:$C$50,0)),0),0)*IF($T11="n/a",$D11*$Y11,$G11)+IFERROR(IF(AND($V11&lt;=AC$1,$W11&gt;=AC$1),INDEX(Reliability!H$23:H$50,MATCH($T11,Reliability!$C$23:$C$50,0)),0),0)*$H11*$X11*$Y11),$D11)*$R11</f>
        <v>2.0227500000000003</v>
      </c>
      <c r="AD11" s="168">
        <f>MIN((IFERROR(IF(AND($V11&lt;=AD$1,$W11&gt;=AD$1),INDEX(Reliability!I$23:I$50,MATCH($S11,Reliability!$C$23:$C$50,0)),0),0)*IF($T11="n/a",$D11*$Y11,$G11)+IFERROR(IF(AND($V11&lt;=AD$1,$W11&gt;=AD$1),INDEX(Reliability!I$23:I$50,MATCH($T11,Reliability!$C$23:$C$50,0)),0),0)*$H11*$X11*$Y11),$D11)*$R11</f>
        <v>1.9530000000000001</v>
      </c>
      <c r="AE11" s="168">
        <f>MIN((IFERROR(IF(AND($V11&lt;=AE$1,$W11&gt;=AE$1),INDEX(Reliability!J$23:J$50,MATCH($S11,Reliability!$C$23:$C$50,0)),0),0)*IF($T11="n/a",$D11*$Y11,$G11)+IFERROR(IF(AND($V11&lt;=AE$1,$W11&gt;=AE$1),INDEX(Reliability!J$23:J$50,MATCH($T11,Reliability!$C$23:$C$50,0)),0),0)*$H11*$X11*$Y11),$D11)*$R11</f>
        <v>1.9293749999999998</v>
      </c>
      <c r="AF11" s="168">
        <f>MIN((IFERROR(IF(AND($V11&lt;=AF$1,$W11&gt;=AF$1),INDEX(Reliability!K$23:K$50,MATCH($S11,Reliability!$C$23:$C$50,0)),0),0)*IF($T11="n/a",$D11*$Y11,$G11)+IFERROR(IF(AND($V11&lt;=AF$1,$W11&gt;=AF$1),INDEX(Reliability!K$23:K$50,MATCH($T11,Reliability!$C$23:$C$50,0)),0),0)*$H11*$X11*$Y11),$D11)*$R11</f>
        <v>1.9057499999999998</v>
      </c>
      <c r="AG11" s="168">
        <f>MIN((IFERROR(IF(AND($V11&lt;=AG$1,$W11&gt;=AG$1),INDEX(Reliability!L$23:L$50,MATCH($S11,Reliability!$C$23:$C$50,0)),0),0)*IF($T11="n/a",$D11*$Y11,$G11)+IFERROR(IF(AND($V11&lt;=AG$1,$W11&gt;=AG$1),INDEX(Reliability!L$23:L$50,MATCH($T11,Reliability!$C$23:$C$50,0)),0),0)*$H11*$X11*$Y11),$D11)*$R11</f>
        <v>1.8377999999999999</v>
      </c>
      <c r="AH11" s="168">
        <f>MIN((IFERROR(IF(AND($V11&lt;=AH$1,$W11&gt;=AH$1),INDEX(Reliability!M$23:M$50,MATCH($S11,Reliability!$C$23:$C$50,0)),0),0)*IF($T11="n/a",$D11*$Y11,$G11)+IFERROR(IF(AND($V11&lt;=AH$1,$W11&gt;=AH$1),INDEX(Reliability!M$23:M$50,MATCH($T11,Reliability!$C$23:$C$50,0)),0),0)*$H11*$X11*$Y11),$D11)*$R11</f>
        <v>1.7698499999999999</v>
      </c>
      <c r="AI11" s="168">
        <f>MIN((IFERROR(IF(AND($V11&lt;=AI$1,$W11&gt;=AI$1),INDEX(Reliability!N$23:N$50,MATCH($S11,Reliability!$C$23:$C$50,0)),0),0)*IF($T11="n/a",$D11*$Y11,$G11)+IFERROR(IF(AND($V11&lt;=AI$1,$W11&gt;=AI$1),INDEX(Reliability!N$23:N$50,MATCH($T11,Reliability!$C$23:$C$50,0)),0),0)*$H11*$X11*$Y11),$D11)*$R11</f>
        <v>1.7019</v>
      </c>
      <c r="AJ11" s="168">
        <f>MIN((IFERROR(IF(AND($V11&lt;=AJ$1,$W11&gt;=AJ$1),INDEX(Reliability!O$23:O$50,MATCH($S11,Reliability!$C$23:$C$50,0)),0),0)*IF($T11="n/a",$D11*$Y11,$G11)+IFERROR(IF(AND($V11&lt;=AJ$1,$W11&gt;=AJ$1),INDEX(Reliability!O$23:O$50,MATCH($T11,Reliability!$C$23:$C$50,0)),0),0)*$H11*$X11*$Y11),$D11)*$R11</f>
        <v>1.63395</v>
      </c>
      <c r="AK11" s="168">
        <f>MIN((IFERROR(IF(AND($V11&lt;=AK$1,$W11&gt;=AK$1),INDEX(Reliability!P$23:P$50,MATCH($S11,Reliability!$C$23:$C$50,0)),0),0)*IF($T11="n/a",$D11*$Y11,$G11)+IFERROR(IF(AND($V11&lt;=AK$1,$W11&gt;=AK$1),INDEX(Reliability!P$23:P$50,MATCH($T11,Reliability!$C$23:$C$50,0)),0),0)*$H11*$X11*$Y11),$D11)*$R11</f>
        <v>1.5659999999999998</v>
      </c>
      <c r="AM11" s="167">
        <f t="shared" si="15"/>
        <v>20.5</v>
      </c>
      <c r="AN11" t="str">
        <f>unique_contracts!C11</f>
        <v>CC Power Goal Line</v>
      </c>
    </row>
    <row r="12" spans="1:40" x14ac:dyDescent="0.25">
      <c r="A12" s="174"/>
      <c r="B12" s="121" t="str">
        <f>unique_contracts!B12</f>
        <v>_NEW_GENERIC_GEOTHERMAL</v>
      </c>
      <c r="C12" s="103" t="str">
        <f>unique_contracts!D12</f>
        <v>Development</v>
      </c>
      <c r="D12" s="120">
        <f>unique_contracts!J12</f>
        <v>0.41600000000000004</v>
      </c>
      <c r="E12" s="103">
        <f>unique_contracts!M12</f>
        <v>0</v>
      </c>
      <c r="F12" s="103">
        <f>unique_contracts!N12</f>
        <v>0</v>
      </c>
      <c r="G12" s="103">
        <f>unique_contracts!P12</f>
        <v>0</v>
      </c>
      <c r="H12" s="103">
        <f>unique_contracts!R12</f>
        <v>0</v>
      </c>
      <c r="I12" s="103">
        <f>unique_contracts!V12</f>
        <v>0</v>
      </c>
      <c r="J12" s="121" t="str">
        <f>unique_contracts!AB12</f>
        <v>Buy</v>
      </c>
      <c r="K12" s="103">
        <f>unique_contracts!AM12</f>
        <v>2024</v>
      </c>
      <c r="L12" s="103">
        <f>unique_contracts!AN12</f>
        <v>6</v>
      </c>
      <c r="M12" s="103">
        <f>unique_contracts!AO12</f>
        <v>1</v>
      </c>
      <c r="N12" s="103">
        <f>unique_contracts!AP12</f>
        <v>2044</v>
      </c>
      <c r="O12" s="103">
        <f>unique_contracts!AQ12</f>
        <v>5</v>
      </c>
      <c r="P12" s="103">
        <f>unique_contracts!AR12</f>
        <v>31</v>
      </c>
      <c r="Q12" s="103" t="str">
        <f>unique_contracts!BP12</f>
        <v>EnergyCapacity</v>
      </c>
      <c r="R12" s="103">
        <f t="shared" si="8"/>
        <v>1</v>
      </c>
      <c r="S12" s="103" t="str">
        <f>IFERROR(IF(AND(I12&gt;0,E12="NotHybrid"),_xlfn.CONCAT(MAX(MIN(ROUNDDOWN(I12/D12,0),8),4),INDEX(resources!$G:$G,MATCH(B12,resources!$A:$A,0))),INDEX(resources!$G:$G,MATCH(B12,resources!$A:$A,0))),"n/a")</f>
        <v>geothermal</v>
      </c>
      <c r="T12" s="103" t="str">
        <f t="shared" si="9"/>
        <v>n/a</v>
      </c>
      <c r="U12" s="103" t="str">
        <f t="shared" si="10"/>
        <v>geothermal</v>
      </c>
      <c r="V12" s="103">
        <f t="shared" si="11"/>
        <v>2024</v>
      </c>
      <c r="W12" s="103">
        <f t="shared" si="12"/>
        <v>2043</v>
      </c>
      <c r="X12" s="119">
        <f t="shared" si="13"/>
        <v>1</v>
      </c>
      <c r="Y12" s="119">
        <f t="shared" si="14"/>
        <v>1</v>
      </c>
      <c r="Z12" s="168">
        <f>MIN((IFERROR(IF(AND($V12&lt;=Z$1,$W12&gt;=Z$1),INDEX(Reliability!E$23:E$50,MATCH($S12,Reliability!$C$23:$C$50,0)),0),0)*IF($T12="n/a",$D12*$Y12,$G12)+IFERROR(IF(AND($V12&lt;=Z$1,$W12&gt;=Z$1),INDEX(Reliability!E$23:E$50,MATCH($T12,Reliability!$C$23:$C$50,0)),0),0)*$H12*$X12*$Y12),$D12)*$R12</f>
        <v>0.35942552079571305</v>
      </c>
      <c r="AA12" s="168">
        <f>MIN((IFERROR(IF(AND($V12&lt;=AA$1,$W12&gt;=AA$1),INDEX(Reliability!F$23:F$50,MATCH($S12,Reliability!$C$23:$C$50,0)),0),0)*IF($T12="n/a",$D12*$Y12,$G12)+IFERROR(IF(AND($V12&lt;=AA$1,$W12&gt;=AA$1),INDEX(Reliability!F$23:F$50,MATCH($T12,Reliability!$C$23:$C$50,0)),0),0)*$H12*$X12*$Y12),$D12)*$R12</f>
        <v>0.3653570093859394</v>
      </c>
      <c r="AB12" s="168">
        <f>MIN((IFERROR(IF(AND($V12&lt;=AB$1,$W12&gt;=AB$1),INDEX(Reliability!G$23:G$50,MATCH($S12,Reliability!$C$23:$C$50,0)),0),0)*IF($T12="n/a",$D12*$Y12,$G12)+IFERROR(IF(AND($V12&lt;=AB$1,$W12&gt;=AB$1),INDEX(Reliability!G$23:G$50,MATCH($T12,Reliability!$C$23:$C$50,0)),0),0)*$H12*$X12*$Y12),$D12)*$R12</f>
        <v>0.37128849797616587</v>
      </c>
      <c r="AC12" s="168">
        <f>MIN((IFERROR(IF(AND($V12&lt;=AC$1,$W12&gt;=AC$1),INDEX(Reliability!H$23:H$50,MATCH($S12,Reliability!$C$23:$C$50,0)),0),0)*IF($T12="n/a",$D12*$Y12,$G12)+IFERROR(IF(AND($V12&lt;=AC$1,$W12&gt;=AC$1),INDEX(Reliability!H$23:H$50,MATCH($T12,Reliability!$C$23:$C$50,0)),0),0)*$H12*$X12*$Y12),$D12)*$R12</f>
        <v>0.37856763779284897</v>
      </c>
      <c r="AD12" s="168">
        <f>MIN((IFERROR(IF(AND($V12&lt;=AD$1,$W12&gt;=AD$1),INDEX(Reliability!I$23:I$50,MATCH($S12,Reliability!$C$23:$C$50,0)),0),0)*IF($T12="n/a",$D12*$Y12,$G12)+IFERROR(IF(AND($V12&lt;=AD$1,$W12&gt;=AD$1),INDEX(Reliability!I$23:I$50,MATCH($T12,Reliability!$C$23:$C$50,0)),0),0)*$H12*$X12*$Y12),$D12)*$R12</f>
        <v>0.38584677760953212</v>
      </c>
      <c r="AE12" s="168">
        <f>MIN((IFERROR(IF(AND($V12&lt;=AE$1,$W12&gt;=AE$1),INDEX(Reliability!J$23:J$50,MATCH($S12,Reliability!$C$23:$C$50,0)),0),0)*IF($T12="n/a",$D12*$Y12,$G12)+IFERROR(IF(AND($V12&lt;=AE$1,$W12&gt;=AE$1),INDEX(Reliability!J$23:J$50,MATCH($T12,Reliability!$C$23:$C$50,0)),0),0)*$H12*$X12*$Y12),$D12)*$R12</f>
        <v>0.38388725495697756</v>
      </c>
      <c r="AF12" s="168">
        <f>MIN((IFERROR(IF(AND($V12&lt;=AF$1,$W12&gt;=AF$1),INDEX(Reliability!K$23:K$50,MATCH($S12,Reliability!$C$23:$C$50,0)),0),0)*IF($T12="n/a",$D12*$Y12,$G12)+IFERROR(IF(AND($V12&lt;=AF$1,$W12&gt;=AF$1),INDEX(Reliability!K$23:K$50,MATCH($T12,Reliability!$C$23:$C$50,0)),0),0)*$H12*$X12*$Y12),$D12)*$R12</f>
        <v>0.38192773230442301</v>
      </c>
      <c r="AG12" s="168">
        <f>MIN((IFERROR(IF(AND($V12&lt;=AG$1,$W12&gt;=AG$1),INDEX(Reliability!L$23:L$50,MATCH($S12,Reliability!$C$23:$C$50,0)),0),0)*IF($T12="n/a",$D12*$Y12,$G12)+IFERROR(IF(AND($V12&lt;=AG$1,$W12&gt;=AG$1),INDEX(Reliability!L$23:L$50,MATCH($T12,Reliability!$C$23:$C$50,0)),0),0)*$H12*$X12*$Y12),$D12)*$R12</f>
        <v>0.38496004447622223</v>
      </c>
      <c r="AH12" s="168">
        <f>MIN((IFERROR(IF(AND($V12&lt;=AH$1,$W12&gt;=AH$1),INDEX(Reliability!M$23:M$50,MATCH($S12,Reliability!$C$23:$C$50,0)),0),0)*IF($T12="n/a",$D12*$Y12,$G12)+IFERROR(IF(AND($V12&lt;=AH$1,$W12&gt;=AH$1),INDEX(Reliability!M$23:M$50,MATCH($T12,Reliability!$C$23:$C$50,0)),0),0)*$H12*$X12*$Y12),$D12)*$R12</f>
        <v>0.3879923566480214</v>
      </c>
      <c r="AI12" s="168">
        <f>MIN((IFERROR(IF(AND($V12&lt;=AI$1,$W12&gt;=AI$1),INDEX(Reliability!N$23:N$50,MATCH($S12,Reliability!$C$23:$C$50,0)),0),0)*IF($T12="n/a",$D12*$Y12,$G12)+IFERROR(IF(AND($V12&lt;=AI$1,$W12&gt;=AI$1),INDEX(Reliability!N$23:N$50,MATCH($T12,Reliability!$C$23:$C$50,0)),0),0)*$H12*$X12*$Y12),$D12)*$R12</f>
        <v>0.39102466881982062</v>
      </c>
      <c r="AJ12" s="168">
        <f>MIN((IFERROR(IF(AND($V12&lt;=AJ$1,$W12&gt;=AJ$1),INDEX(Reliability!O$23:O$50,MATCH($S12,Reliability!$C$23:$C$50,0)),0),0)*IF($T12="n/a",$D12*$Y12,$G12)+IFERROR(IF(AND($V12&lt;=AJ$1,$W12&gt;=AJ$1),INDEX(Reliability!O$23:O$50,MATCH($T12,Reliability!$C$23:$C$50,0)),0),0)*$H12*$X12*$Y12),$D12)*$R12</f>
        <v>0.39405698099161984</v>
      </c>
      <c r="AK12" s="168">
        <f>MIN((IFERROR(IF(AND($V12&lt;=AK$1,$W12&gt;=AK$1),INDEX(Reliability!P$23:P$50,MATCH($S12,Reliability!$C$23:$C$50,0)),0),0)*IF($T12="n/a",$D12*$Y12,$G12)+IFERROR(IF(AND($V12&lt;=AK$1,$W12&gt;=AK$1),INDEX(Reliability!P$23:P$50,MATCH($T12,Reliability!$C$23:$C$50,0)),0),0)*$H12*$X12*$Y12),$D12)*$R12</f>
        <v>0.39708929316341901</v>
      </c>
      <c r="AM12" s="167">
        <f t="shared" si="15"/>
        <v>4.5999999999999996</v>
      </c>
      <c r="AN12" t="str">
        <f>unique_contracts!C12</f>
        <v>Fish Lake Geothermal</v>
      </c>
    </row>
    <row r="13" spans="1:40" x14ac:dyDescent="0.25">
      <c r="A13" s="174"/>
      <c r="B13" s="121" t="str">
        <f>unique_contracts!B13</f>
        <v>_NEW_GENERIC_GEOTHERMAL</v>
      </c>
      <c r="C13" s="103" t="str">
        <f>unique_contracts!D13</f>
        <v>Development</v>
      </c>
      <c r="D13" s="120">
        <f>unique_contracts!J13</f>
        <v>0.6166666666666667</v>
      </c>
      <c r="E13" s="103">
        <f>unique_contracts!M13</f>
        <v>0</v>
      </c>
      <c r="F13" s="103">
        <f>unique_contracts!N13</f>
        <v>0</v>
      </c>
      <c r="G13" s="103">
        <f>unique_contracts!P13</f>
        <v>0</v>
      </c>
      <c r="H13" s="103">
        <f>unique_contracts!R13</f>
        <v>0</v>
      </c>
      <c r="I13" s="103">
        <f>unique_contracts!V13</f>
        <v>0</v>
      </c>
      <c r="J13" s="121" t="str">
        <f>unique_contracts!AB13</f>
        <v>Buy</v>
      </c>
      <c r="K13" s="103">
        <f>unique_contracts!AM13</f>
        <v>2024</v>
      </c>
      <c r="L13" s="103">
        <f>unique_contracts!AN13</f>
        <v>10</v>
      </c>
      <c r="M13" s="103">
        <f>unique_contracts!AO13</f>
        <v>1</v>
      </c>
      <c r="N13" s="103">
        <f>unique_contracts!AP13</f>
        <v>2044</v>
      </c>
      <c r="O13" s="103">
        <f>unique_contracts!AQ13</f>
        <v>9</v>
      </c>
      <c r="P13" s="103">
        <f>unique_contracts!AR13</f>
        <v>30</v>
      </c>
      <c r="Q13" s="103" t="str">
        <f>unique_contracts!BP13</f>
        <v>EnergyCapacity</v>
      </c>
      <c r="R13" s="103">
        <f t="shared" si="8"/>
        <v>1</v>
      </c>
      <c r="S13" s="103" t="str">
        <f>IFERROR(IF(AND(I13&gt;0,E13="NotHybrid"),_xlfn.CONCAT(MAX(MIN(ROUNDDOWN(I13/D13,0),8),4),INDEX(resources!$G:$G,MATCH(B13,resources!$A:$A,0))),INDEX(resources!$G:$G,MATCH(B13,resources!$A:$A,0))),"n/a")</f>
        <v>geothermal</v>
      </c>
      <c r="T13" s="103" t="str">
        <f t="shared" si="9"/>
        <v>n/a</v>
      </c>
      <c r="U13" s="103" t="str">
        <f t="shared" si="10"/>
        <v>geothermal</v>
      </c>
      <c r="V13" s="103">
        <f t="shared" si="11"/>
        <v>2025</v>
      </c>
      <c r="W13" s="103">
        <f t="shared" si="12"/>
        <v>2043</v>
      </c>
      <c r="X13" s="119">
        <f t="shared" si="13"/>
        <v>1</v>
      </c>
      <c r="Y13" s="119">
        <f t="shared" si="14"/>
        <v>1</v>
      </c>
      <c r="Z13" s="168">
        <f>MIN((IFERROR(IF(AND($V13&lt;=Z$1,$W13&gt;=Z$1),INDEX(Reliability!E$23:E$50,MATCH($S13,Reliability!$C$23:$C$50,0)),0),0)*IF($T13="n/a",$D13*$Y13,$G13)+IFERROR(IF(AND($V13&lt;=Z$1,$W13&gt;=Z$1),INDEX(Reliability!E$23:E$50,MATCH($T13,Reliability!$C$23:$C$50,0)),0),0)*$H13*$X13*$Y13),$D13)*$R13</f>
        <v>0</v>
      </c>
      <c r="AA13" s="168">
        <f>MIN((IFERROR(IF(AND($V13&lt;=AA$1,$W13&gt;=AA$1),INDEX(Reliability!F$23:F$50,MATCH($S13,Reliability!$C$23:$C$50,0)),0),0)*IF($T13="n/a",$D13*$Y13,$G13)+IFERROR(IF(AND($V13&lt;=AA$1,$W13&gt;=AA$1),INDEX(Reliability!F$23:F$50,MATCH($T13,Reliability!$C$23:$C$50,0)),0),0)*$H13*$X13*$Y13),$D13)*$R13</f>
        <v>0.54159492577242618</v>
      </c>
      <c r="AB13" s="168">
        <f>MIN((IFERROR(IF(AND($V13&lt;=AB$1,$W13&gt;=AB$1),INDEX(Reliability!G$23:G$50,MATCH($S13,Reliability!$C$23:$C$50,0)),0),0)*IF($T13="n/a",$D13*$Y13,$G13)+IFERROR(IF(AND($V13&lt;=AB$1,$W13&gt;=AB$1),INDEX(Reliability!G$23:G$50,MATCH($T13,Reliability!$C$23:$C$50,0)),0),0)*$H13*$X13*$Y13),$D13)*$R13</f>
        <v>0.55038759716018171</v>
      </c>
      <c r="AC13" s="168">
        <f>MIN((IFERROR(IF(AND($V13&lt;=AC$1,$W13&gt;=AC$1),INDEX(Reliability!H$23:H$50,MATCH($S13,Reliability!$C$23:$C$50,0)),0),0)*IF($T13="n/a",$D13*$Y13,$G13)+IFERROR(IF(AND($V13&lt;=AC$1,$W13&gt;=AC$1),INDEX(Reliability!H$23:H$50,MATCH($T13,Reliability!$C$23:$C$50,0)),0),0)*$H13*$X13*$Y13),$D13)*$R13</f>
        <v>0.56117798871536095</v>
      </c>
      <c r="AD13" s="168">
        <f>MIN((IFERROR(IF(AND($V13&lt;=AD$1,$W13&gt;=AD$1),INDEX(Reliability!I$23:I$50,MATCH($S13,Reliability!$C$23:$C$50,0)),0),0)*IF($T13="n/a",$D13*$Y13,$G13)+IFERROR(IF(AND($V13&lt;=AD$1,$W13&gt;=AD$1),INDEX(Reliability!I$23:I$50,MATCH($T13,Reliability!$C$23:$C$50,0)),0),0)*$H13*$X13*$Y13),$D13)*$R13</f>
        <v>0.57196838027054031</v>
      </c>
      <c r="AE13" s="168">
        <f>MIN((IFERROR(IF(AND($V13&lt;=AE$1,$W13&gt;=AE$1),INDEX(Reliability!J$23:J$50,MATCH($S13,Reliability!$C$23:$C$50,0)),0),0)*IF($T13="n/a",$D13*$Y13,$G13)+IFERROR(IF(AND($V13&lt;=AE$1,$W13&gt;=AE$1),INDEX(Reliability!J$23:J$50,MATCH($T13,Reliability!$C$23:$C$50,0)),0),0)*$H13*$X13*$Y13),$D13)*$R13</f>
        <v>0.56906363915898117</v>
      </c>
      <c r="AF13" s="168">
        <f>MIN((IFERROR(IF(AND($V13&lt;=AF$1,$W13&gt;=AF$1),INDEX(Reliability!K$23:K$50,MATCH($S13,Reliability!$C$23:$C$50,0)),0),0)*IF($T13="n/a",$D13*$Y13,$G13)+IFERROR(IF(AND($V13&lt;=AF$1,$W13&gt;=AF$1),INDEX(Reliability!K$23:K$50,MATCH($T13,Reliability!$C$23:$C$50,0)),0),0)*$H13*$X13*$Y13),$D13)*$R13</f>
        <v>0.56615889804742192</v>
      </c>
      <c r="AG13" s="168">
        <f>MIN((IFERROR(IF(AND($V13&lt;=AG$1,$W13&gt;=AG$1),INDEX(Reliability!L$23:L$50,MATCH($S13,Reliability!$C$23:$C$50,0)),0),0)*IF($T13="n/a",$D13*$Y13,$G13)+IFERROR(IF(AND($V13&lt;=AG$1,$W13&gt;=AG$1),INDEX(Reliability!L$23:L$50,MATCH($T13,Reliability!$C$23:$C$50,0)),0),0)*$H13*$X13*$Y13),$D13)*$R13</f>
        <v>0.57065391208414351</v>
      </c>
      <c r="AH13" s="168">
        <f>MIN((IFERROR(IF(AND($V13&lt;=AH$1,$W13&gt;=AH$1),INDEX(Reliability!M$23:M$50,MATCH($S13,Reliability!$C$23:$C$50,0)),0),0)*IF($T13="n/a",$D13*$Y13,$G13)+IFERROR(IF(AND($V13&lt;=AH$1,$W13&gt;=AH$1),INDEX(Reliability!M$23:M$50,MATCH($T13,Reliability!$C$23:$C$50,0)),0),0)*$H13*$X13*$Y13),$D13)*$R13</f>
        <v>0.5751489261208651</v>
      </c>
      <c r="AI13" s="168">
        <f>MIN((IFERROR(IF(AND($V13&lt;=AI$1,$W13&gt;=AI$1),INDEX(Reliability!N$23:N$50,MATCH($S13,Reliability!$C$23:$C$50,0)),0),0)*IF($T13="n/a",$D13*$Y13,$G13)+IFERROR(IF(AND($V13&lt;=AI$1,$W13&gt;=AI$1),INDEX(Reliability!N$23:N$50,MATCH($T13,Reliability!$C$23:$C$50,0)),0),0)*$H13*$X13*$Y13),$D13)*$R13</f>
        <v>0.57964394015758669</v>
      </c>
      <c r="AJ13" s="168">
        <f>MIN((IFERROR(IF(AND($V13&lt;=AJ$1,$W13&gt;=AJ$1),INDEX(Reliability!O$23:O$50,MATCH($S13,Reliability!$C$23:$C$50,0)),0),0)*IF($T13="n/a",$D13*$Y13,$G13)+IFERROR(IF(AND($V13&lt;=AJ$1,$W13&gt;=AJ$1),INDEX(Reliability!O$23:O$50,MATCH($T13,Reliability!$C$23:$C$50,0)),0),0)*$H13*$X13*$Y13),$D13)*$R13</f>
        <v>0.58413895419430817</v>
      </c>
      <c r="AK13" s="168">
        <f>MIN((IFERROR(IF(AND($V13&lt;=AK$1,$W13&gt;=AK$1),INDEX(Reliability!P$23:P$50,MATCH($S13,Reliability!$C$23:$C$50,0)),0),0)*IF($T13="n/a",$D13*$Y13,$G13)+IFERROR(IF(AND($V13&lt;=AK$1,$W13&gt;=AK$1),INDEX(Reliability!P$23:P$50,MATCH($T13,Reliability!$C$23:$C$50,0)),0),0)*$H13*$X13*$Y13),$D13)*$R13</f>
        <v>0.58863396823102976</v>
      </c>
      <c r="AM13" s="167">
        <f t="shared" si="15"/>
        <v>6.3</v>
      </c>
      <c r="AN13" t="str">
        <f>unique_contracts!C13</f>
        <v>Ormat Portfolio</v>
      </c>
    </row>
    <row r="14" spans="1:40" x14ac:dyDescent="0.25">
      <c r="A14" s="174"/>
      <c r="B14" s="121" t="str">
        <f>unique_contracts!B14</f>
        <v>_NEW_GENERIC_GEOTHERMAL</v>
      </c>
      <c r="C14" s="103" t="str">
        <f>unique_contracts!D14</f>
        <v>Development</v>
      </c>
      <c r="D14" s="120">
        <f>unique_contracts!J14</f>
        <v>0.77083333333333337</v>
      </c>
      <c r="E14" s="103">
        <f>unique_contracts!M14</f>
        <v>0</v>
      </c>
      <c r="F14" s="103">
        <f>unique_contracts!N14</f>
        <v>0</v>
      </c>
      <c r="G14" s="103">
        <f>unique_contracts!P14</f>
        <v>0</v>
      </c>
      <c r="H14" s="103">
        <f>unique_contracts!R14</f>
        <v>0</v>
      </c>
      <c r="I14" s="103">
        <f>unique_contracts!V14</f>
        <v>0</v>
      </c>
      <c r="J14" s="121" t="str">
        <f>unique_contracts!AB14</f>
        <v>Buy</v>
      </c>
      <c r="K14" s="103">
        <f>unique_contracts!AM14</f>
        <v>2025</v>
      </c>
      <c r="L14" s="103">
        <f>unique_contracts!AN14</f>
        <v>1</v>
      </c>
      <c r="M14" s="103">
        <f>unique_contracts!AO14</f>
        <v>1</v>
      </c>
      <c r="N14" s="103">
        <f>unique_contracts!AP14</f>
        <v>2044</v>
      </c>
      <c r="O14" s="103">
        <f>unique_contracts!AQ14</f>
        <v>9</v>
      </c>
      <c r="P14" s="103">
        <f>unique_contracts!AR14</f>
        <v>30</v>
      </c>
      <c r="Q14" s="103" t="str">
        <f>unique_contracts!BP14</f>
        <v>EnergyCapacity</v>
      </c>
      <c r="R14" s="103">
        <f t="shared" si="8"/>
        <v>1</v>
      </c>
      <c r="S14" s="103" t="str">
        <f>IFERROR(IF(AND(I14&gt;0,E14="NotHybrid"),_xlfn.CONCAT(MAX(MIN(ROUNDDOWN(I14/D14,0),8),4),INDEX(resources!$G:$G,MATCH(B14,resources!$A:$A,0))),INDEX(resources!$G:$G,MATCH(B14,resources!$A:$A,0))),"n/a")</f>
        <v>geothermal</v>
      </c>
      <c r="T14" s="103" t="str">
        <f t="shared" si="9"/>
        <v>n/a</v>
      </c>
      <c r="U14" s="103" t="str">
        <f t="shared" si="10"/>
        <v>geothermal</v>
      </c>
      <c r="V14" s="103">
        <f t="shared" si="11"/>
        <v>2025</v>
      </c>
      <c r="W14" s="103">
        <f t="shared" si="12"/>
        <v>2043</v>
      </c>
      <c r="X14" s="119">
        <f t="shared" si="13"/>
        <v>1</v>
      </c>
      <c r="Y14" s="119">
        <f t="shared" si="14"/>
        <v>1</v>
      </c>
      <c r="Z14" s="168">
        <f>MIN((IFERROR(IF(AND($V14&lt;=Z$1,$W14&gt;=Z$1),INDEX(Reliability!E$23:E$50,MATCH($S14,Reliability!$C$23:$C$50,0)),0),0)*IF($T14="n/a",$D14*$Y14,$G14)+IFERROR(IF(AND($V14&lt;=Z$1,$W14&gt;=Z$1),INDEX(Reliability!E$23:E$50,MATCH($T14,Reliability!$C$23:$C$50,0)),0),0)*$H14*$X14*$Y14),$D14)*$R14</f>
        <v>0</v>
      </c>
      <c r="AA14" s="168">
        <f>MIN((IFERROR(IF(AND($V14&lt;=AA$1,$W14&gt;=AA$1),INDEX(Reliability!F$23:F$50,MATCH($S14,Reliability!$C$23:$C$50,0)),0),0)*IF($T14="n/a",$D14*$Y14,$G14)+IFERROR(IF(AND($V14&lt;=AA$1,$W14&gt;=AA$1),INDEX(Reliability!F$23:F$50,MATCH($T14,Reliability!$C$23:$C$50,0)),0),0)*$H14*$X14*$Y14),$D14)*$R14</f>
        <v>0.67699365721553273</v>
      </c>
      <c r="AB14" s="168">
        <f>MIN((IFERROR(IF(AND($V14&lt;=AB$1,$W14&gt;=AB$1),INDEX(Reliability!G$23:G$50,MATCH($S14,Reliability!$C$23:$C$50,0)),0),0)*IF($T14="n/a",$D14*$Y14,$G14)+IFERROR(IF(AND($V14&lt;=AB$1,$W14&gt;=AB$1),INDEX(Reliability!G$23:G$50,MATCH($T14,Reliability!$C$23:$C$50,0)),0),0)*$H14*$X14*$Y14),$D14)*$R14</f>
        <v>0.68798449645022719</v>
      </c>
      <c r="AC14" s="168">
        <f>MIN((IFERROR(IF(AND($V14&lt;=AC$1,$W14&gt;=AC$1),INDEX(Reliability!H$23:H$50,MATCH($S14,Reliability!$C$23:$C$50,0)),0),0)*IF($T14="n/a",$D14*$Y14,$G14)+IFERROR(IF(AND($V14&lt;=AC$1,$W14&gt;=AC$1),INDEX(Reliability!H$23:H$50,MATCH($T14,Reliability!$C$23:$C$50,0)),0),0)*$H14*$X14*$Y14),$D14)*$R14</f>
        <v>0.7014724858942013</v>
      </c>
      <c r="AD14" s="168">
        <f>MIN((IFERROR(IF(AND($V14&lt;=AD$1,$W14&gt;=AD$1),INDEX(Reliability!I$23:I$50,MATCH($S14,Reliability!$C$23:$C$50,0)),0),0)*IF($T14="n/a",$D14*$Y14,$G14)+IFERROR(IF(AND($V14&lt;=AD$1,$W14&gt;=AD$1),INDEX(Reliability!I$23:I$50,MATCH($T14,Reliability!$C$23:$C$50,0)),0),0)*$H14*$X14*$Y14),$D14)*$R14</f>
        <v>0.71496047533817542</v>
      </c>
      <c r="AE14" s="168">
        <f>MIN((IFERROR(IF(AND($V14&lt;=AE$1,$W14&gt;=AE$1),INDEX(Reliability!J$23:J$50,MATCH($S14,Reliability!$C$23:$C$50,0)),0),0)*IF($T14="n/a",$D14*$Y14,$G14)+IFERROR(IF(AND($V14&lt;=AE$1,$W14&gt;=AE$1),INDEX(Reliability!J$23:J$50,MATCH($T14,Reliability!$C$23:$C$50,0)),0),0)*$H14*$X14*$Y14),$D14)*$R14</f>
        <v>0.71132954894872646</v>
      </c>
      <c r="AF14" s="168">
        <f>MIN((IFERROR(IF(AND($V14&lt;=AF$1,$W14&gt;=AF$1),INDEX(Reliability!K$23:K$50,MATCH($S14,Reliability!$C$23:$C$50,0)),0),0)*IF($T14="n/a",$D14*$Y14,$G14)+IFERROR(IF(AND($V14&lt;=AF$1,$W14&gt;=AF$1),INDEX(Reliability!K$23:K$50,MATCH($T14,Reliability!$C$23:$C$50,0)),0),0)*$H14*$X14*$Y14),$D14)*$R14</f>
        <v>0.7076986225592774</v>
      </c>
      <c r="AG14" s="168">
        <f>MIN((IFERROR(IF(AND($V14&lt;=AG$1,$W14&gt;=AG$1),INDEX(Reliability!L$23:L$50,MATCH($S14,Reliability!$C$23:$C$50,0)),0),0)*IF($T14="n/a",$D14*$Y14,$G14)+IFERROR(IF(AND($V14&lt;=AG$1,$W14&gt;=AG$1),INDEX(Reliability!L$23:L$50,MATCH($T14,Reliability!$C$23:$C$50,0)),0),0)*$H14*$X14*$Y14),$D14)*$R14</f>
        <v>0.71331739010517936</v>
      </c>
      <c r="AH14" s="168">
        <f>MIN((IFERROR(IF(AND($V14&lt;=AH$1,$W14&gt;=AH$1),INDEX(Reliability!M$23:M$50,MATCH($S14,Reliability!$C$23:$C$50,0)),0),0)*IF($T14="n/a",$D14*$Y14,$G14)+IFERROR(IF(AND($V14&lt;=AH$1,$W14&gt;=AH$1),INDEX(Reliability!M$23:M$50,MATCH($T14,Reliability!$C$23:$C$50,0)),0),0)*$H14*$X14*$Y14),$D14)*$R14</f>
        <v>0.71893615765108132</v>
      </c>
      <c r="AI14" s="168">
        <f>MIN((IFERROR(IF(AND($V14&lt;=AI$1,$W14&gt;=AI$1),INDEX(Reliability!N$23:N$50,MATCH($S14,Reliability!$C$23:$C$50,0)),0),0)*IF($T14="n/a",$D14*$Y14,$G14)+IFERROR(IF(AND($V14&lt;=AI$1,$W14&gt;=AI$1),INDEX(Reliability!N$23:N$50,MATCH($T14,Reliability!$C$23:$C$50,0)),0),0)*$H14*$X14*$Y14),$D14)*$R14</f>
        <v>0.72455492519698328</v>
      </c>
      <c r="AJ14" s="168">
        <f>MIN((IFERROR(IF(AND($V14&lt;=AJ$1,$W14&gt;=AJ$1),INDEX(Reliability!O$23:O$50,MATCH($S14,Reliability!$C$23:$C$50,0)),0),0)*IF($T14="n/a",$D14*$Y14,$G14)+IFERROR(IF(AND($V14&lt;=AJ$1,$W14&gt;=AJ$1),INDEX(Reliability!O$23:O$50,MATCH($T14,Reliability!$C$23:$C$50,0)),0),0)*$H14*$X14*$Y14),$D14)*$R14</f>
        <v>0.73017369274288524</v>
      </c>
      <c r="AK14" s="168">
        <f>MIN((IFERROR(IF(AND($V14&lt;=AK$1,$W14&gt;=AK$1),INDEX(Reliability!P$23:P$50,MATCH($S14,Reliability!$C$23:$C$50,0)),0),0)*IF($T14="n/a",$D14*$Y14,$G14)+IFERROR(IF(AND($V14&lt;=AK$1,$W14&gt;=AK$1),INDEX(Reliability!P$23:P$50,MATCH($T14,Reliability!$C$23:$C$50,0)),0),0)*$H14*$X14*$Y14),$D14)*$R14</f>
        <v>0.7357924602887872</v>
      </c>
      <c r="AM14" s="167">
        <f t="shared" si="15"/>
        <v>7.8</v>
      </c>
      <c r="AN14" t="str">
        <f>unique_contracts!C14</f>
        <v>Ormat Portfolio</v>
      </c>
    </row>
    <row r="15" spans="1:40" x14ac:dyDescent="0.25">
      <c r="A15" s="174"/>
      <c r="B15" s="121" t="str">
        <f>unique_contracts!B15</f>
        <v>_NEW_GENERIC_GEOTHERMAL</v>
      </c>
      <c r="C15" s="103" t="str">
        <f>unique_contracts!D15</f>
        <v>Development</v>
      </c>
      <c r="D15" s="120">
        <f>unique_contracts!J15</f>
        <v>0.6166666666666667</v>
      </c>
      <c r="E15" s="103">
        <f>unique_contracts!M15</f>
        <v>0</v>
      </c>
      <c r="F15" s="103">
        <f>unique_contracts!N15</f>
        <v>0</v>
      </c>
      <c r="G15" s="103">
        <f>unique_contracts!P15</f>
        <v>0</v>
      </c>
      <c r="H15" s="103">
        <f>unique_contracts!R15</f>
        <v>0</v>
      </c>
      <c r="I15" s="103">
        <f>unique_contracts!V15</f>
        <v>0</v>
      </c>
      <c r="J15" s="121" t="str">
        <f>unique_contracts!AB15</f>
        <v>Buy</v>
      </c>
      <c r="K15" s="103">
        <f>unique_contracts!AM15</f>
        <v>2025</v>
      </c>
      <c r="L15" s="103">
        <f>unique_contracts!AN15</f>
        <v>6</v>
      </c>
      <c r="M15" s="103">
        <f>unique_contracts!AO15</f>
        <v>1</v>
      </c>
      <c r="N15" s="103">
        <f>unique_contracts!AP15</f>
        <v>2044</v>
      </c>
      <c r="O15" s="103">
        <f>unique_contracts!AQ15</f>
        <v>9</v>
      </c>
      <c r="P15" s="103">
        <f>unique_contracts!AR15</f>
        <v>30</v>
      </c>
      <c r="Q15" s="103" t="str">
        <f>unique_contracts!BP15</f>
        <v>EnergyCapacity</v>
      </c>
      <c r="R15" s="103">
        <f t="shared" si="8"/>
        <v>1</v>
      </c>
      <c r="S15" s="103" t="str">
        <f>IFERROR(IF(AND(I15&gt;0,E15="NotHybrid"),_xlfn.CONCAT(MAX(MIN(ROUNDDOWN(I15/D15,0),8),4),INDEX(resources!$G:$G,MATCH(B15,resources!$A:$A,0))),INDEX(resources!$G:$G,MATCH(B15,resources!$A:$A,0))),"n/a")</f>
        <v>geothermal</v>
      </c>
      <c r="T15" s="103" t="str">
        <f t="shared" si="9"/>
        <v>n/a</v>
      </c>
      <c r="U15" s="103" t="str">
        <f t="shared" si="10"/>
        <v>geothermal</v>
      </c>
      <c r="V15" s="103">
        <f t="shared" si="11"/>
        <v>2025</v>
      </c>
      <c r="W15" s="103">
        <f t="shared" si="12"/>
        <v>2043</v>
      </c>
      <c r="X15" s="119">
        <f t="shared" si="13"/>
        <v>1</v>
      </c>
      <c r="Y15" s="119">
        <f t="shared" si="14"/>
        <v>1</v>
      </c>
      <c r="Z15" s="168">
        <f>MIN((IFERROR(IF(AND($V15&lt;=Z$1,$W15&gt;=Z$1),INDEX(Reliability!E$23:E$50,MATCH($S15,Reliability!$C$23:$C$50,0)),0),0)*IF($T15="n/a",$D15*$Y15,$G15)+IFERROR(IF(AND($V15&lt;=Z$1,$W15&gt;=Z$1),INDEX(Reliability!E$23:E$50,MATCH($T15,Reliability!$C$23:$C$50,0)),0),0)*$H15*$X15*$Y15),$D15)*$R15</f>
        <v>0</v>
      </c>
      <c r="AA15" s="168">
        <f>MIN((IFERROR(IF(AND($V15&lt;=AA$1,$W15&gt;=AA$1),INDEX(Reliability!F$23:F$50,MATCH($S15,Reliability!$C$23:$C$50,0)),0),0)*IF($T15="n/a",$D15*$Y15,$G15)+IFERROR(IF(AND($V15&lt;=AA$1,$W15&gt;=AA$1),INDEX(Reliability!F$23:F$50,MATCH($T15,Reliability!$C$23:$C$50,0)),0),0)*$H15*$X15*$Y15),$D15)*$R15</f>
        <v>0.54159492577242618</v>
      </c>
      <c r="AB15" s="168">
        <f>MIN((IFERROR(IF(AND($V15&lt;=AB$1,$W15&gt;=AB$1),INDEX(Reliability!G$23:G$50,MATCH($S15,Reliability!$C$23:$C$50,0)),0),0)*IF($T15="n/a",$D15*$Y15,$G15)+IFERROR(IF(AND($V15&lt;=AB$1,$W15&gt;=AB$1),INDEX(Reliability!G$23:G$50,MATCH($T15,Reliability!$C$23:$C$50,0)),0),0)*$H15*$X15*$Y15),$D15)*$R15</f>
        <v>0.55038759716018171</v>
      </c>
      <c r="AC15" s="168">
        <f>MIN((IFERROR(IF(AND($V15&lt;=AC$1,$W15&gt;=AC$1),INDEX(Reliability!H$23:H$50,MATCH($S15,Reliability!$C$23:$C$50,0)),0),0)*IF($T15="n/a",$D15*$Y15,$G15)+IFERROR(IF(AND($V15&lt;=AC$1,$W15&gt;=AC$1),INDEX(Reliability!H$23:H$50,MATCH($T15,Reliability!$C$23:$C$50,0)),0),0)*$H15*$X15*$Y15),$D15)*$R15</f>
        <v>0.56117798871536095</v>
      </c>
      <c r="AD15" s="168">
        <f>MIN((IFERROR(IF(AND($V15&lt;=AD$1,$W15&gt;=AD$1),INDEX(Reliability!I$23:I$50,MATCH($S15,Reliability!$C$23:$C$50,0)),0),0)*IF($T15="n/a",$D15*$Y15,$G15)+IFERROR(IF(AND($V15&lt;=AD$1,$W15&gt;=AD$1),INDEX(Reliability!I$23:I$50,MATCH($T15,Reliability!$C$23:$C$50,0)),0),0)*$H15*$X15*$Y15),$D15)*$R15</f>
        <v>0.57196838027054031</v>
      </c>
      <c r="AE15" s="168">
        <f>MIN((IFERROR(IF(AND($V15&lt;=AE$1,$W15&gt;=AE$1),INDEX(Reliability!J$23:J$50,MATCH($S15,Reliability!$C$23:$C$50,0)),0),0)*IF($T15="n/a",$D15*$Y15,$G15)+IFERROR(IF(AND($V15&lt;=AE$1,$W15&gt;=AE$1),INDEX(Reliability!J$23:J$50,MATCH($T15,Reliability!$C$23:$C$50,0)),0),0)*$H15*$X15*$Y15),$D15)*$R15</f>
        <v>0.56906363915898117</v>
      </c>
      <c r="AF15" s="168">
        <f>MIN((IFERROR(IF(AND($V15&lt;=AF$1,$W15&gt;=AF$1),INDEX(Reliability!K$23:K$50,MATCH($S15,Reliability!$C$23:$C$50,0)),0),0)*IF($T15="n/a",$D15*$Y15,$G15)+IFERROR(IF(AND($V15&lt;=AF$1,$W15&gt;=AF$1),INDEX(Reliability!K$23:K$50,MATCH($T15,Reliability!$C$23:$C$50,0)),0),0)*$H15*$X15*$Y15),$D15)*$R15</f>
        <v>0.56615889804742192</v>
      </c>
      <c r="AG15" s="168">
        <f>MIN((IFERROR(IF(AND($V15&lt;=AG$1,$W15&gt;=AG$1),INDEX(Reliability!L$23:L$50,MATCH($S15,Reliability!$C$23:$C$50,0)),0),0)*IF($T15="n/a",$D15*$Y15,$G15)+IFERROR(IF(AND($V15&lt;=AG$1,$W15&gt;=AG$1),INDEX(Reliability!L$23:L$50,MATCH($T15,Reliability!$C$23:$C$50,0)),0),0)*$H15*$X15*$Y15),$D15)*$R15</f>
        <v>0.57065391208414351</v>
      </c>
      <c r="AH15" s="168">
        <f>MIN((IFERROR(IF(AND($V15&lt;=AH$1,$W15&gt;=AH$1),INDEX(Reliability!M$23:M$50,MATCH($S15,Reliability!$C$23:$C$50,0)),0),0)*IF($T15="n/a",$D15*$Y15,$G15)+IFERROR(IF(AND($V15&lt;=AH$1,$W15&gt;=AH$1),INDEX(Reliability!M$23:M$50,MATCH($T15,Reliability!$C$23:$C$50,0)),0),0)*$H15*$X15*$Y15),$D15)*$R15</f>
        <v>0.5751489261208651</v>
      </c>
      <c r="AI15" s="168">
        <f>MIN((IFERROR(IF(AND($V15&lt;=AI$1,$W15&gt;=AI$1),INDEX(Reliability!N$23:N$50,MATCH($S15,Reliability!$C$23:$C$50,0)),0),0)*IF($T15="n/a",$D15*$Y15,$G15)+IFERROR(IF(AND($V15&lt;=AI$1,$W15&gt;=AI$1),INDEX(Reliability!N$23:N$50,MATCH($T15,Reliability!$C$23:$C$50,0)),0),0)*$H15*$X15*$Y15),$D15)*$R15</f>
        <v>0.57964394015758669</v>
      </c>
      <c r="AJ15" s="168">
        <f>MIN((IFERROR(IF(AND($V15&lt;=AJ$1,$W15&gt;=AJ$1),INDEX(Reliability!O$23:O$50,MATCH($S15,Reliability!$C$23:$C$50,0)),0),0)*IF($T15="n/a",$D15*$Y15,$G15)+IFERROR(IF(AND($V15&lt;=AJ$1,$W15&gt;=AJ$1),INDEX(Reliability!O$23:O$50,MATCH($T15,Reliability!$C$23:$C$50,0)),0),0)*$H15*$X15*$Y15),$D15)*$R15</f>
        <v>0.58413895419430817</v>
      </c>
      <c r="AK15" s="168">
        <f>MIN((IFERROR(IF(AND($V15&lt;=AK$1,$W15&gt;=AK$1),INDEX(Reliability!P$23:P$50,MATCH($S15,Reliability!$C$23:$C$50,0)),0),0)*IF($T15="n/a",$D15*$Y15,$G15)+IFERROR(IF(AND($V15&lt;=AK$1,$W15&gt;=AK$1),INDEX(Reliability!P$23:P$50,MATCH($T15,Reliability!$C$23:$C$50,0)),0),0)*$H15*$X15*$Y15),$D15)*$R15</f>
        <v>0.58863396823102976</v>
      </c>
      <c r="AM15" s="167">
        <f t="shared" si="15"/>
        <v>6.3</v>
      </c>
      <c r="AN15" t="str">
        <f>unique_contracts!C15</f>
        <v>Ormat Portfolio</v>
      </c>
    </row>
    <row r="16" spans="1:40" x14ac:dyDescent="0.25">
      <c r="A16" s="174"/>
      <c r="B16" s="121" t="str">
        <f>unique_contracts!B16</f>
        <v>_NEW_GENERIC_GEOTHERMAL</v>
      </c>
      <c r="C16" s="103" t="str">
        <f>unique_contracts!D16</f>
        <v>Development</v>
      </c>
      <c r="D16" s="120">
        <f>unique_contracts!J16</f>
        <v>0.6166666666666667</v>
      </c>
      <c r="E16" s="103">
        <f>unique_contracts!M16</f>
        <v>0</v>
      </c>
      <c r="F16" s="103">
        <f>unique_contracts!N16</f>
        <v>0</v>
      </c>
      <c r="G16" s="103">
        <f>unique_contracts!P16</f>
        <v>0</v>
      </c>
      <c r="H16" s="103">
        <f>unique_contracts!R16</f>
        <v>0</v>
      </c>
      <c r="I16" s="103">
        <f>unique_contracts!V16</f>
        <v>0</v>
      </c>
      <c r="J16" s="121" t="str">
        <f>unique_contracts!AB16</f>
        <v>Buy</v>
      </c>
      <c r="K16" s="103">
        <f>unique_contracts!AM16</f>
        <v>2025</v>
      </c>
      <c r="L16" s="103">
        <f>unique_contracts!AN16</f>
        <v>9</v>
      </c>
      <c r="M16" s="103">
        <f>unique_contracts!AO16</f>
        <v>1</v>
      </c>
      <c r="N16" s="103">
        <f>unique_contracts!AP16</f>
        <v>2044</v>
      </c>
      <c r="O16" s="103">
        <f>unique_contracts!AQ16</f>
        <v>9</v>
      </c>
      <c r="P16" s="103">
        <f>unique_contracts!AR16</f>
        <v>30</v>
      </c>
      <c r="Q16" s="103" t="str">
        <f>unique_contracts!BP16</f>
        <v>EnergyCapacity</v>
      </c>
      <c r="R16" s="103">
        <f t="shared" si="8"/>
        <v>1</v>
      </c>
      <c r="S16" s="103" t="str">
        <f>IFERROR(IF(AND(I16&gt;0,E16="NotHybrid"),_xlfn.CONCAT(MAX(MIN(ROUNDDOWN(I16/D16,0),8),4),INDEX(resources!$G:$G,MATCH(B16,resources!$A:$A,0))),INDEX(resources!$G:$G,MATCH(B16,resources!$A:$A,0))),"n/a")</f>
        <v>geothermal</v>
      </c>
      <c r="T16" s="103" t="str">
        <f t="shared" si="9"/>
        <v>n/a</v>
      </c>
      <c r="U16" s="103" t="str">
        <f t="shared" si="10"/>
        <v>geothermal</v>
      </c>
      <c r="V16" s="103">
        <f t="shared" si="11"/>
        <v>2026</v>
      </c>
      <c r="W16" s="103">
        <f t="shared" si="12"/>
        <v>2043</v>
      </c>
      <c r="X16" s="119">
        <f t="shared" si="13"/>
        <v>1</v>
      </c>
      <c r="Y16" s="119">
        <f t="shared" si="14"/>
        <v>1</v>
      </c>
      <c r="Z16" s="168">
        <f>MIN((IFERROR(IF(AND($V16&lt;=Z$1,$W16&gt;=Z$1),INDEX(Reliability!E$23:E$50,MATCH($S16,Reliability!$C$23:$C$50,0)),0),0)*IF($T16="n/a",$D16*$Y16,$G16)+IFERROR(IF(AND($V16&lt;=Z$1,$W16&gt;=Z$1),INDEX(Reliability!E$23:E$50,MATCH($T16,Reliability!$C$23:$C$50,0)),0),0)*$H16*$X16*$Y16),$D16)*$R16</f>
        <v>0</v>
      </c>
      <c r="AA16" s="168">
        <f>MIN((IFERROR(IF(AND($V16&lt;=AA$1,$W16&gt;=AA$1),INDEX(Reliability!F$23:F$50,MATCH($S16,Reliability!$C$23:$C$50,0)),0),0)*IF($T16="n/a",$D16*$Y16,$G16)+IFERROR(IF(AND($V16&lt;=AA$1,$W16&gt;=AA$1),INDEX(Reliability!F$23:F$50,MATCH($T16,Reliability!$C$23:$C$50,0)),0),0)*$H16*$X16*$Y16),$D16)*$R16</f>
        <v>0</v>
      </c>
      <c r="AB16" s="168">
        <f>MIN((IFERROR(IF(AND($V16&lt;=AB$1,$W16&gt;=AB$1),INDEX(Reliability!G$23:G$50,MATCH($S16,Reliability!$C$23:$C$50,0)),0),0)*IF($T16="n/a",$D16*$Y16,$G16)+IFERROR(IF(AND($V16&lt;=AB$1,$W16&gt;=AB$1),INDEX(Reliability!G$23:G$50,MATCH($T16,Reliability!$C$23:$C$50,0)),0),0)*$H16*$X16*$Y16),$D16)*$R16</f>
        <v>0.55038759716018171</v>
      </c>
      <c r="AC16" s="168">
        <f>MIN((IFERROR(IF(AND($V16&lt;=AC$1,$W16&gt;=AC$1),INDEX(Reliability!H$23:H$50,MATCH($S16,Reliability!$C$23:$C$50,0)),0),0)*IF($T16="n/a",$D16*$Y16,$G16)+IFERROR(IF(AND($V16&lt;=AC$1,$W16&gt;=AC$1),INDEX(Reliability!H$23:H$50,MATCH($T16,Reliability!$C$23:$C$50,0)),0),0)*$H16*$X16*$Y16),$D16)*$R16</f>
        <v>0.56117798871536095</v>
      </c>
      <c r="AD16" s="168">
        <f>MIN((IFERROR(IF(AND($V16&lt;=AD$1,$W16&gt;=AD$1),INDEX(Reliability!I$23:I$50,MATCH($S16,Reliability!$C$23:$C$50,0)),0),0)*IF($T16="n/a",$D16*$Y16,$G16)+IFERROR(IF(AND($V16&lt;=AD$1,$W16&gt;=AD$1),INDEX(Reliability!I$23:I$50,MATCH($T16,Reliability!$C$23:$C$50,0)),0),0)*$H16*$X16*$Y16),$D16)*$R16</f>
        <v>0.57196838027054031</v>
      </c>
      <c r="AE16" s="168">
        <f>MIN((IFERROR(IF(AND($V16&lt;=AE$1,$W16&gt;=AE$1),INDEX(Reliability!J$23:J$50,MATCH($S16,Reliability!$C$23:$C$50,0)),0),0)*IF($T16="n/a",$D16*$Y16,$G16)+IFERROR(IF(AND($V16&lt;=AE$1,$W16&gt;=AE$1),INDEX(Reliability!J$23:J$50,MATCH($T16,Reliability!$C$23:$C$50,0)),0),0)*$H16*$X16*$Y16),$D16)*$R16</f>
        <v>0.56906363915898117</v>
      </c>
      <c r="AF16" s="168">
        <f>MIN((IFERROR(IF(AND($V16&lt;=AF$1,$W16&gt;=AF$1),INDEX(Reliability!K$23:K$50,MATCH($S16,Reliability!$C$23:$C$50,0)),0),0)*IF($T16="n/a",$D16*$Y16,$G16)+IFERROR(IF(AND($V16&lt;=AF$1,$W16&gt;=AF$1),INDEX(Reliability!K$23:K$50,MATCH($T16,Reliability!$C$23:$C$50,0)),0),0)*$H16*$X16*$Y16),$D16)*$R16</f>
        <v>0.56615889804742192</v>
      </c>
      <c r="AG16" s="168">
        <f>MIN((IFERROR(IF(AND($V16&lt;=AG$1,$W16&gt;=AG$1),INDEX(Reliability!L$23:L$50,MATCH($S16,Reliability!$C$23:$C$50,0)),0),0)*IF($T16="n/a",$D16*$Y16,$G16)+IFERROR(IF(AND($V16&lt;=AG$1,$W16&gt;=AG$1),INDEX(Reliability!L$23:L$50,MATCH($T16,Reliability!$C$23:$C$50,0)),0),0)*$H16*$X16*$Y16),$D16)*$R16</f>
        <v>0.57065391208414351</v>
      </c>
      <c r="AH16" s="168">
        <f>MIN((IFERROR(IF(AND($V16&lt;=AH$1,$W16&gt;=AH$1),INDEX(Reliability!M$23:M$50,MATCH($S16,Reliability!$C$23:$C$50,0)),0),0)*IF($T16="n/a",$D16*$Y16,$G16)+IFERROR(IF(AND($V16&lt;=AH$1,$W16&gt;=AH$1),INDEX(Reliability!M$23:M$50,MATCH($T16,Reliability!$C$23:$C$50,0)),0),0)*$H16*$X16*$Y16),$D16)*$R16</f>
        <v>0.5751489261208651</v>
      </c>
      <c r="AI16" s="168">
        <f>MIN((IFERROR(IF(AND($V16&lt;=AI$1,$W16&gt;=AI$1),INDEX(Reliability!N$23:N$50,MATCH($S16,Reliability!$C$23:$C$50,0)),0),0)*IF($T16="n/a",$D16*$Y16,$G16)+IFERROR(IF(AND($V16&lt;=AI$1,$W16&gt;=AI$1),INDEX(Reliability!N$23:N$50,MATCH($T16,Reliability!$C$23:$C$50,0)),0),0)*$H16*$X16*$Y16),$D16)*$R16</f>
        <v>0.57964394015758669</v>
      </c>
      <c r="AJ16" s="168">
        <f>MIN((IFERROR(IF(AND($V16&lt;=AJ$1,$W16&gt;=AJ$1),INDEX(Reliability!O$23:O$50,MATCH($S16,Reliability!$C$23:$C$50,0)),0),0)*IF($T16="n/a",$D16*$Y16,$G16)+IFERROR(IF(AND($V16&lt;=AJ$1,$W16&gt;=AJ$1),INDEX(Reliability!O$23:O$50,MATCH($T16,Reliability!$C$23:$C$50,0)),0),0)*$H16*$X16*$Y16),$D16)*$R16</f>
        <v>0.58413895419430817</v>
      </c>
      <c r="AK16" s="168">
        <f>MIN((IFERROR(IF(AND($V16&lt;=AK$1,$W16&gt;=AK$1),INDEX(Reliability!P$23:P$50,MATCH($S16,Reliability!$C$23:$C$50,0)),0),0)*IF($T16="n/a",$D16*$Y16,$G16)+IFERROR(IF(AND($V16&lt;=AK$1,$W16&gt;=AK$1),INDEX(Reliability!P$23:P$50,MATCH($T16,Reliability!$C$23:$C$50,0)),0),0)*$H16*$X16*$Y16),$D16)*$R16</f>
        <v>0.58863396823102976</v>
      </c>
      <c r="AM16" s="167">
        <f t="shared" si="15"/>
        <v>5.7</v>
      </c>
      <c r="AN16" t="str">
        <f>unique_contracts!C16</f>
        <v>Ormat Portfolio</v>
      </c>
    </row>
    <row r="17" spans="1:40" x14ac:dyDescent="0.25">
      <c r="A17" s="174"/>
      <c r="B17" s="121" t="str">
        <f>unique_contracts!B17</f>
        <v>_NEW_GENERIC_GEOTHERMAL</v>
      </c>
      <c r="C17" s="103" t="str">
        <f>unique_contracts!D17</f>
        <v>Development</v>
      </c>
      <c r="D17" s="120">
        <f>unique_contracts!J17</f>
        <v>0.6166666666666667</v>
      </c>
      <c r="E17" s="103">
        <f>unique_contracts!M17</f>
        <v>0</v>
      </c>
      <c r="F17" s="103">
        <f>unique_contracts!N17</f>
        <v>0</v>
      </c>
      <c r="G17" s="103">
        <f>unique_contracts!P17</f>
        <v>0</v>
      </c>
      <c r="H17" s="103">
        <f>unique_contracts!R17</f>
        <v>0</v>
      </c>
      <c r="I17" s="103">
        <f>unique_contracts!V17</f>
        <v>0</v>
      </c>
      <c r="J17" s="121" t="str">
        <f>unique_contracts!AB17</f>
        <v>Buy</v>
      </c>
      <c r="K17" s="103">
        <f>unique_contracts!AM17</f>
        <v>2025</v>
      </c>
      <c r="L17" s="103">
        <f>unique_contracts!AN17</f>
        <v>10</v>
      </c>
      <c r="M17" s="103">
        <f>unique_contracts!AO17</f>
        <v>1</v>
      </c>
      <c r="N17" s="103">
        <f>unique_contracts!AP17</f>
        <v>2044</v>
      </c>
      <c r="O17" s="103">
        <f>unique_contracts!AQ17</f>
        <v>9</v>
      </c>
      <c r="P17" s="103">
        <f>unique_contracts!AR17</f>
        <v>30</v>
      </c>
      <c r="Q17" s="103" t="str">
        <f>unique_contracts!BP17</f>
        <v>EnergyCapacity</v>
      </c>
      <c r="R17" s="103">
        <f t="shared" si="8"/>
        <v>1</v>
      </c>
      <c r="S17" s="103" t="str">
        <f>IFERROR(IF(AND(I17&gt;0,E17="NotHybrid"),_xlfn.CONCAT(MAX(MIN(ROUNDDOWN(I17/D17,0),8),4),INDEX(resources!$G:$G,MATCH(B17,resources!$A:$A,0))),INDEX(resources!$G:$G,MATCH(B17,resources!$A:$A,0))),"n/a")</f>
        <v>geothermal</v>
      </c>
      <c r="T17" s="103" t="str">
        <f t="shared" si="9"/>
        <v>n/a</v>
      </c>
      <c r="U17" s="103" t="str">
        <f t="shared" si="10"/>
        <v>geothermal</v>
      </c>
      <c r="V17" s="103">
        <f t="shared" si="11"/>
        <v>2026</v>
      </c>
      <c r="W17" s="103">
        <f t="shared" si="12"/>
        <v>2043</v>
      </c>
      <c r="X17" s="119">
        <f t="shared" si="13"/>
        <v>1</v>
      </c>
      <c r="Y17" s="119">
        <f t="shared" si="14"/>
        <v>1</v>
      </c>
      <c r="Z17" s="168">
        <f>MIN((IFERROR(IF(AND($V17&lt;=Z$1,$W17&gt;=Z$1),INDEX(Reliability!E$23:E$50,MATCH($S17,Reliability!$C$23:$C$50,0)),0),0)*IF($T17="n/a",$D17*$Y17,$G17)+IFERROR(IF(AND($V17&lt;=Z$1,$W17&gt;=Z$1),INDEX(Reliability!E$23:E$50,MATCH($T17,Reliability!$C$23:$C$50,0)),0),0)*$H17*$X17*$Y17),$D17)*$R17</f>
        <v>0</v>
      </c>
      <c r="AA17" s="168">
        <f>MIN((IFERROR(IF(AND($V17&lt;=AA$1,$W17&gt;=AA$1),INDEX(Reliability!F$23:F$50,MATCH($S17,Reliability!$C$23:$C$50,0)),0),0)*IF($T17="n/a",$D17*$Y17,$G17)+IFERROR(IF(AND($V17&lt;=AA$1,$W17&gt;=AA$1),INDEX(Reliability!F$23:F$50,MATCH($T17,Reliability!$C$23:$C$50,0)),0),0)*$H17*$X17*$Y17),$D17)*$R17</f>
        <v>0</v>
      </c>
      <c r="AB17" s="168">
        <f>MIN((IFERROR(IF(AND($V17&lt;=AB$1,$W17&gt;=AB$1),INDEX(Reliability!G$23:G$50,MATCH($S17,Reliability!$C$23:$C$50,0)),0),0)*IF($T17="n/a",$D17*$Y17,$G17)+IFERROR(IF(AND($V17&lt;=AB$1,$W17&gt;=AB$1),INDEX(Reliability!G$23:G$50,MATCH($T17,Reliability!$C$23:$C$50,0)),0),0)*$H17*$X17*$Y17),$D17)*$R17</f>
        <v>0.55038759716018171</v>
      </c>
      <c r="AC17" s="168">
        <f>MIN((IFERROR(IF(AND($V17&lt;=AC$1,$W17&gt;=AC$1),INDEX(Reliability!H$23:H$50,MATCH($S17,Reliability!$C$23:$C$50,0)),0),0)*IF($T17="n/a",$D17*$Y17,$G17)+IFERROR(IF(AND($V17&lt;=AC$1,$W17&gt;=AC$1),INDEX(Reliability!H$23:H$50,MATCH($T17,Reliability!$C$23:$C$50,0)),0),0)*$H17*$X17*$Y17),$D17)*$R17</f>
        <v>0.56117798871536095</v>
      </c>
      <c r="AD17" s="168">
        <f>MIN((IFERROR(IF(AND($V17&lt;=AD$1,$W17&gt;=AD$1),INDEX(Reliability!I$23:I$50,MATCH($S17,Reliability!$C$23:$C$50,0)),0),0)*IF($T17="n/a",$D17*$Y17,$G17)+IFERROR(IF(AND($V17&lt;=AD$1,$W17&gt;=AD$1),INDEX(Reliability!I$23:I$50,MATCH($T17,Reliability!$C$23:$C$50,0)),0),0)*$H17*$X17*$Y17),$D17)*$R17</f>
        <v>0.57196838027054031</v>
      </c>
      <c r="AE17" s="168">
        <f>MIN((IFERROR(IF(AND($V17&lt;=AE$1,$W17&gt;=AE$1),INDEX(Reliability!J$23:J$50,MATCH($S17,Reliability!$C$23:$C$50,0)),0),0)*IF($T17="n/a",$D17*$Y17,$G17)+IFERROR(IF(AND($V17&lt;=AE$1,$W17&gt;=AE$1),INDEX(Reliability!J$23:J$50,MATCH($T17,Reliability!$C$23:$C$50,0)),0),0)*$H17*$X17*$Y17),$D17)*$R17</f>
        <v>0.56906363915898117</v>
      </c>
      <c r="AF17" s="168">
        <f>MIN((IFERROR(IF(AND($V17&lt;=AF$1,$W17&gt;=AF$1),INDEX(Reliability!K$23:K$50,MATCH($S17,Reliability!$C$23:$C$50,0)),0),0)*IF($T17="n/a",$D17*$Y17,$G17)+IFERROR(IF(AND($V17&lt;=AF$1,$W17&gt;=AF$1),INDEX(Reliability!K$23:K$50,MATCH($T17,Reliability!$C$23:$C$50,0)),0),0)*$H17*$X17*$Y17),$D17)*$R17</f>
        <v>0.56615889804742192</v>
      </c>
      <c r="AG17" s="168">
        <f>MIN((IFERROR(IF(AND($V17&lt;=AG$1,$W17&gt;=AG$1),INDEX(Reliability!L$23:L$50,MATCH($S17,Reliability!$C$23:$C$50,0)),0),0)*IF($T17="n/a",$D17*$Y17,$G17)+IFERROR(IF(AND($V17&lt;=AG$1,$W17&gt;=AG$1),INDEX(Reliability!L$23:L$50,MATCH($T17,Reliability!$C$23:$C$50,0)),0),0)*$H17*$X17*$Y17),$D17)*$R17</f>
        <v>0.57065391208414351</v>
      </c>
      <c r="AH17" s="168">
        <f>MIN((IFERROR(IF(AND($V17&lt;=AH$1,$W17&gt;=AH$1),INDEX(Reliability!M$23:M$50,MATCH($S17,Reliability!$C$23:$C$50,0)),0),0)*IF($T17="n/a",$D17*$Y17,$G17)+IFERROR(IF(AND($V17&lt;=AH$1,$W17&gt;=AH$1),INDEX(Reliability!M$23:M$50,MATCH($T17,Reliability!$C$23:$C$50,0)),0),0)*$H17*$X17*$Y17),$D17)*$R17</f>
        <v>0.5751489261208651</v>
      </c>
      <c r="AI17" s="168">
        <f>MIN((IFERROR(IF(AND($V17&lt;=AI$1,$W17&gt;=AI$1),INDEX(Reliability!N$23:N$50,MATCH($S17,Reliability!$C$23:$C$50,0)),0),0)*IF($T17="n/a",$D17*$Y17,$G17)+IFERROR(IF(AND($V17&lt;=AI$1,$W17&gt;=AI$1),INDEX(Reliability!N$23:N$50,MATCH($T17,Reliability!$C$23:$C$50,0)),0),0)*$H17*$X17*$Y17),$D17)*$R17</f>
        <v>0.57964394015758669</v>
      </c>
      <c r="AJ17" s="168">
        <f>MIN((IFERROR(IF(AND($V17&lt;=AJ$1,$W17&gt;=AJ$1),INDEX(Reliability!O$23:O$50,MATCH($S17,Reliability!$C$23:$C$50,0)),0),0)*IF($T17="n/a",$D17*$Y17,$G17)+IFERROR(IF(AND($V17&lt;=AJ$1,$W17&gt;=AJ$1),INDEX(Reliability!O$23:O$50,MATCH($T17,Reliability!$C$23:$C$50,0)),0),0)*$H17*$X17*$Y17),$D17)*$R17</f>
        <v>0.58413895419430817</v>
      </c>
      <c r="AK17" s="168">
        <f>MIN((IFERROR(IF(AND($V17&lt;=AK$1,$W17&gt;=AK$1),INDEX(Reliability!P$23:P$50,MATCH($S17,Reliability!$C$23:$C$50,0)),0),0)*IF($T17="n/a",$D17*$Y17,$G17)+IFERROR(IF(AND($V17&lt;=AK$1,$W17&gt;=AK$1),INDEX(Reliability!P$23:P$50,MATCH($T17,Reliability!$C$23:$C$50,0)),0),0)*$H17*$X17*$Y17),$D17)*$R17</f>
        <v>0.58863396823102976</v>
      </c>
      <c r="AM17" s="167">
        <f t="shared" si="15"/>
        <v>5.7</v>
      </c>
      <c r="AN17" t="str">
        <f>unique_contracts!C17</f>
        <v>Ormat Portfolio</v>
      </c>
    </row>
    <row r="18" spans="1:40" x14ac:dyDescent="0.25">
      <c r="A18" s="174"/>
      <c r="B18" s="121" t="str">
        <f>unique_contracts!B18</f>
        <v>_NEW_GENERIC_GEOTHERMAL</v>
      </c>
      <c r="C18" s="103" t="str">
        <f>unique_contracts!D18</f>
        <v>Development</v>
      </c>
      <c r="D18" s="120">
        <f>unique_contracts!J18</f>
        <v>0.6166666666666667</v>
      </c>
      <c r="E18" s="103">
        <f>unique_contracts!M18</f>
        <v>0</v>
      </c>
      <c r="F18" s="103">
        <f>unique_contracts!N18</f>
        <v>0</v>
      </c>
      <c r="G18" s="103">
        <f>unique_contracts!P18</f>
        <v>0</v>
      </c>
      <c r="H18" s="103">
        <f>unique_contracts!R18</f>
        <v>0</v>
      </c>
      <c r="I18" s="103">
        <f>unique_contracts!V18</f>
        <v>0</v>
      </c>
      <c r="J18" s="121" t="str">
        <f>unique_contracts!AB18</f>
        <v>Buy</v>
      </c>
      <c r="K18" s="103">
        <f>unique_contracts!AM18</f>
        <v>2026</v>
      </c>
      <c r="L18" s="103">
        <f>unique_contracts!AN18</f>
        <v>1</v>
      </c>
      <c r="M18" s="103">
        <f>unique_contracts!AO18</f>
        <v>1</v>
      </c>
      <c r="N18" s="103">
        <f>unique_contracts!AP18</f>
        <v>2044</v>
      </c>
      <c r="O18" s="103">
        <f>unique_contracts!AQ18</f>
        <v>9</v>
      </c>
      <c r="P18" s="103">
        <f>unique_contracts!AR18</f>
        <v>30</v>
      </c>
      <c r="Q18" s="103" t="str">
        <f>unique_contracts!BP18</f>
        <v>EnergyCapacity</v>
      </c>
      <c r="R18" s="103">
        <f t="shared" si="8"/>
        <v>1</v>
      </c>
      <c r="S18" s="103" t="str">
        <f>IFERROR(IF(AND(I18&gt;0,E18="NotHybrid"),_xlfn.CONCAT(MAX(MIN(ROUNDDOWN(I18/D18,0),8),4),INDEX(resources!$G:$G,MATCH(B18,resources!$A:$A,0))),INDEX(resources!$G:$G,MATCH(B18,resources!$A:$A,0))),"n/a")</f>
        <v>geothermal</v>
      </c>
      <c r="T18" s="103" t="str">
        <f t="shared" si="9"/>
        <v>n/a</v>
      </c>
      <c r="U18" s="103" t="str">
        <f t="shared" si="10"/>
        <v>geothermal</v>
      </c>
      <c r="V18" s="103">
        <f t="shared" si="11"/>
        <v>2026</v>
      </c>
      <c r="W18" s="103">
        <f t="shared" si="12"/>
        <v>2043</v>
      </c>
      <c r="X18" s="119">
        <f t="shared" si="13"/>
        <v>1</v>
      </c>
      <c r="Y18" s="119">
        <f t="shared" si="14"/>
        <v>1</v>
      </c>
      <c r="Z18" s="168">
        <f>MIN((IFERROR(IF(AND($V18&lt;=Z$1,$W18&gt;=Z$1),INDEX(Reliability!E$23:E$50,MATCH($S18,Reliability!$C$23:$C$50,0)),0),0)*IF($T18="n/a",$D18*$Y18,$G18)+IFERROR(IF(AND($V18&lt;=Z$1,$W18&gt;=Z$1),INDEX(Reliability!E$23:E$50,MATCH($T18,Reliability!$C$23:$C$50,0)),0),0)*$H18*$X18*$Y18),$D18)*$R18</f>
        <v>0</v>
      </c>
      <c r="AA18" s="168">
        <f>MIN((IFERROR(IF(AND($V18&lt;=AA$1,$W18&gt;=AA$1),INDEX(Reliability!F$23:F$50,MATCH($S18,Reliability!$C$23:$C$50,0)),0),0)*IF($T18="n/a",$D18*$Y18,$G18)+IFERROR(IF(AND($V18&lt;=AA$1,$W18&gt;=AA$1),INDEX(Reliability!F$23:F$50,MATCH($T18,Reliability!$C$23:$C$50,0)),0),0)*$H18*$X18*$Y18),$D18)*$R18</f>
        <v>0</v>
      </c>
      <c r="AB18" s="168">
        <f>MIN((IFERROR(IF(AND($V18&lt;=AB$1,$W18&gt;=AB$1),INDEX(Reliability!G$23:G$50,MATCH($S18,Reliability!$C$23:$C$50,0)),0),0)*IF($T18="n/a",$D18*$Y18,$G18)+IFERROR(IF(AND($V18&lt;=AB$1,$W18&gt;=AB$1),INDEX(Reliability!G$23:G$50,MATCH($T18,Reliability!$C$23:$C$50,0)),0),0)*$H18*$X18*$Y18),$D18)*$R18</f>
        <v>0.55038759716018171</v>
      </c>
      <c r="AC18" s="168">
        <f>MIN((IFERROR(IF(AND($V18&lt;=AC$1,$W18&gt;=AC$1),INDEX(Reliability!H$23:H$50,MATCH($S18,Reliability!$C$23:$C$50,0)),0),0)*IF($T18="n/a",$D18*$Y18,$G18)+IFERROR(IF(AND($V18&lt;=AC$1,$W18&gt;=AC$1),INDEX(Reliability!H$23:H$50,MATCH($T18,Reliability!$C$23:$C$50,0)),0),0)*$H18*$X18*$Y18),$D18)*$R18</f>
        <v>0.56117798871536095</v>
      </c>
      <c r="AD18" s="168">
        <f>MIN((IFERROR(IF(AND($V18&lt;=AD$1,$W18&gt;=AD$1),INDEX(Reliability!I$23:I$50,MATCH($S18,Reliability!$C$23:$C$50,0)),0),0)*IF($T18="n/a",$D18*$Y18,$G18)+IFERROR(IF(AND($V18&lt;=AD$1,$W18&gt;=AD$1),INDEX(Reliability!I$23:I$50,MATCH($T18,Reliability!$C$23:$C$50,0)),0),0)*$H18*$X18*$Y18),$D18)*$R18</f>
        <v>0.57196838027054031</v>
      </c>
      <c r="AE18" s="168">
        <f>MIN((IFERROR(IF(AND($V18&lt;=AE$1,$W18&gt;=AE$1),INDEX(Reliability!J$23:J$50,MATCH($S18,Reliability!$C$23:$C$50,0)),0),0)*IF($T18="n/a",$D18*$Y18,$G18)+IFERROR(IF(AND($V18&lt;=AE$1,$W18&gt;=AE$1),INDEX(Reliability!J$23:J$50,MATCH($T18,Reliability!$C$23:$C$50,0)),0),0)*$H18*$X18*$Y18),$D18)*$R18</f>
        <v>0.56906363915898117</v>
      </c>
      <c r="AF18" s="168">
        <f>MIN((IFERROR(IF(AND($V18&lt;=AF$1,$W18&gt;=AF$1),INDEX(Reliability!K$23:K$50,MATCH($S18,Reliability!$C$23:$C$50,0)),0),0)*IF($T18="n/a",$D18*$Y18,$G18)+IFERROR(IF(AND($V18&lt;=AF$1,$W18&gt;=AF$1),INDEX(Reliability!K$23:K$50,MATCH($T18,Reliability!$C$23:$C$50,0)),0),0)*$H18*$X18*$Y18),$D18)*$R18</f>
        <v>0.56615889804742192</v>
      </c>
      <c r="AG18" s="168">
        <f>MIN((IFERROR(IF(AND($V18&lt;=AG$1,$W18&gt;=AG$1),INDEX(Reliability!L$23:L$50,MATCH($S18,Reliability!$C$23:$C$50,0)),0),0)*IF($T18="n/a",$D18*$Y18,$G18)+IFERROR(IF(AND($V18&lt;=AG$1,$W18&gt;=AG$1),INDEX(Reliability!L$23:L$50,MATCH($T18,Reliability!$C$23:$C$50,0)),0),0)*$H18*$X18*$Y18),$D18)*$R18</f>
        <v>0.57065391208414351</v>
      </c>
      <c r="AH18" s="168">
        <f>MIN((IFERROR(IF(AND($V18&lt;=AH$1,$W18&gt;=AH$1),INDEX(Reliability!M$23:M$50,MATCH($S18,Reliability!$C$23:$C$50,0)),0),0)*IF($T18="n/a",$D18*$Y18,$G18)+IFERROR(IF(AND($V18&lt;=AH$1,$W18&gt;=AH$1),INDEX(Reliability!M$23:M$50,MATCH($T18,Reliability!$C$23:$C$50,0)),0),0)*$H18*$X18*$Y18),$D18)*$R18</f>
        <v>0.5751489261208651</v>
      </c>
      <c r="AI18" s="168">
        <f>MIN((IFERROR(IF(AND($V18&lt;=AI$1,$W18&gt;=AI$1),INDEX(Reliability!N$23:N$50,MATCH($S18,Reliability!$C$23:$C$50,0)),0),0)*IF($T18="n/a",$D18*$Y18,$G18)+IFERROR(IF(AND($V18&lt;=AI$1,$W18&gt;=AI$1),INDEX(Reliability!N$23:N$50,MATCH($T18,Reliability!$C$23:$C$50,0)),0),0)*$H18*$X18*$Y18),$D18)*$R18</f>
        <v>0.57964394015758669</v>
      </c>
      <c r="AJ18" s="168">
        <f>MIN((IFERROR(IF(AND($V18&lt;=AJ$1,$W18&gt;=AJ$1),INDEX(Reliability!O$23:O$50,MATCH($S18,Reliability!$C$23:$C$50,0)),0),0)*IF($T18="n/a",$D18*$Y18,$G18)+IFERROR(IF(AND($V18&lt;=AJ$1,$W18&gt;=AJ$1),INDEX(Reliability!O$23:O$50,MATCH($T18,Reliability!$C$23:$C$50,0)),0),0)*$H18*$X18*$Y18),$D18)*$R18</f>
        <v>0.58413895419430817</v>
      </c>
      <c r="AK18" s="168">
        <f>MIN((IFERROR(IF(AND($V18&lt;=AK$1,$W18&gt;=AK$1),INDEX(Reliability!P$23:P$50,MATCH($S18,Reliability!$C$23:$C$50,0)),0),0)*IF($T18="n/a",$D18*$Y18,$G18)+IFERROR(IF(AND($V18&lt;=AK$1,$W18&gt;=AK$1),INDEX(Reliability!P$23:P$50,MATCH($T18,Reliability!$C$23:$C$50,0)),0),0)*$H18*$X18*$Y18),$D18)*$R18</f>
        <v>0.58863396823102976</v>
      </c>
      <c r="AM18" s="167">
        <f t="shared" si="15"/>
        <v>5.7</v>
      </c>
      <c r="AN18" t="str">
        <f>unique_contracts!C18</f>
        <v>Ormat Portfolio</v>
      </c>
    </row>
    <row r="19" spans="1:40" x14ac:dyDescent="0.25">
      <c r="A19" s="174"/>
      <c r="B19" s="121" t="str">
        <f>unique_contracts!B19</f>
        <v>_CREZ_GENERIC_SOLANO_GEOTHERMAL</v>
      </c>
      <c r="C19" s="103" t="str">
        <f>unique_contracts!D19</f>
        <v>Development</v>
      </c>
      <c r="D19" s="120">
        <f>unique_contracts!J19</f>
        <v>0.77083333333333337</v>
      </c>
      <c r="E19" s="103">
        <f>unique_contracts!M19</f>
        <v>0</v>
      </c>
      <c r="F19" s="103">
        <f>unique_contracts!N19</f>
        <v>0</v>
      </c>
      <c r="G19" s="103">
        <f>unique_contracts!P19</f>
        <v>0</v>
      </c>
      <c r="H19" s="103">
        <f>unique_contracts!R19</f>
        <v>0</v>
      </c>
      <c r="I19" s="103">
        <f>unique_contracts!V19</f>
        <v>0</v>
      </c>
      <c r="J19" s="121" t="str">
        <f>unique_contracts!AB19</f>
        <v>Buy</v>
      </c>
      <c r="K19" s="103">
        <f>unique_contracts!AM19</f>
        <v>2026</v>
      </c>
      <c r="L19" s="103">
        <f>unique_contracts!AN19</f>
        <v>12</v>
      </c>
      <c r="M19" s="103">
        <f>unique_contracts!AO19</f>
        <v>1</v>
      </c>
      <c r="N19" s="103">
        <f>unique_contracts!AP19</f>
        <v>2044</v>
      </c>
      <c r="O19" s="103">
        <f>unique_contracts!AQ19</f>
        <v>9</v>
      </c>
      <c r="P19" s="103">
        <f>unique_contracts!AR19</f>
        <v>30</v>
      </c>
      <c r="Q19" s="103" t="str">
        <f>unique_contracts!BP19</f>
        <v>EnergyCapacity</v>
      </c>
      <c r="R19" s="103">
        <f t="shared" si="8"/>
        <v>1</v>
      </c>
      <c r="S19" s="103" t="str">
        <f>IFERROR(IF(AND(I19&gt;0,E19="NotHybrid"),_xlfn.CONCAT(MAX(MIN(ROUNDDOWN(I19/D19,0),8),4),INDEX(resources!$G:$G,MATCH(B19,resources!$A:$A,0))),INDEX(resources!$G:$G,MATCH(B19,resources!$A:$A,0))),"n/a")</f>
        <v>geothermal</v>
      </c>
      <c r="T19" s="103" t="str">
        <f t="shared" si="9"/>
        <v>n/a</v>
      </c>
      <c r="U19" s="103" t="str">
        <f t="shared" si="10"/>
        <v>geothermal</v>
      </c>
      <c r="V19" s="103">
        <f t="shared" si="11"/>
        <v>2027</v>
      </c>
      <c r="W19" s="103">
        <f t="shared" si="12"/>
        <v>2043</v>
      </c>
      <c r="X19" s="119">
        <f t="shared" si="13"/>
        <v>1</v>
      </c>
      <c r="Y19" s="119">
        <f t="shared" si="14"/>
        <v>1</v>
      </c>
      <c r="Z19" s="168">
        <f>MIN((IFERROR(IF(AND($V19&lt;=Z$1,$W19&gt;=Z$1),INDEX(Reliability!E$23:E$50,MATCH($S19,Reliability!$C$23:$C$50,0)),0),0)*IF($T19="n/a",$D19*$Y19,$G19)+IFERROR(IF(AND($V19&lt;=Z$1,$W19&gt;=Z$1),INDEX(Reliability!E$23:E$50,MATCH($T19,Reliability!$C$23:$C$50,0)),0),0)*$H19*$X19*$Y19),$D19)*$R19</f>
        <v>0</v>
      </c>
      <c r="AA19" s="168">
        <f>MIN((IFERROR(IF(AND($V19&lt;=AA$1,$W19&gt;=AA$1),INDEX(Reliability!F$23:F$50,MATCH($S19,Reliability!$C$23:$C$50,0)),0),0)*IF($T19="n/a",$D19*$Y19,$G19)+IFERROR(IF(AND($V19&lt;=AA$1,$W19&gt;=AA$1),INDEX(Reliability!F$23:F$50,MATCH($T19,Reliability!$C$23:$C$50,0)),0),0)*$H19*$X19*$Y19),$D19)*$R19</f>
        <v>0</v>
      </c>
      <c r="AB19" s="168">
        <f>MIN((IFERROR(IF(AND($V19&lt;=AB$1,$W19&gt;=AB$1),INDEX(Reliability!G$23:G$50,MATCH($S19,Reliability!$C$23:$C$50,0)),0),0)*IF($T19="n/a",$D19*$Y19,$G19)+IFERROR(IF(AND($V19&lt;=AB$1,$W19&gt;=AB$1),INDEX(Reliability!G$23:G$50,MATCH($T19,Reliability!$C$23:$C$50,0)),0),0)*$H19*$X19*$Y19),$D19)*$R19</f>
        <v>0</v>
      </c>
      <c r="AC19" s="168">
        <f>MIN((IFERROR(IF(AND($V19&lt;=AC$1,$W19&gt;=AC$1),INDEX(Reliability!H$23:H$50,MATCH($S19,Reliability!$C$23:$C$50,0)),0),0)*IF($T19="n/a",$D19*$Y19,$G19)+IFERROR(IF(AND($V19&lt;=AC$1,$W19&gt;=AC$1),INDEX(Reliability!H$23:H$50,MATCH($T19,Reliability!$C$23:$C$50,0)),0),0)*$H19*$X19*$Y19),$D19)*$R19</f>
        <v>0.7014724858942013</v>
      </c>
      <c r="AD19" s="168">
        <f>MIN((IFERROR(IF(AND($V19&lt;=AD$1,$W19&gt;=AD$1),INDEX(Reliability!I$23:I$50,MATCH($S19,Reliability!$C$23:$C$50,0)),0),0)*IF($T19="n/a",$D19*$Y19,$G19)+IFERROR(IF(AND($V19&lt;=AD$1,$W19&gt;=AD$1),INDEX(Reliability!I$23:I$50,MATCH($T19,Reliability!$C$23:$C$50,0)),0),0)*$H19*$X19*$Y19),$D19)*$R19</f>
        <v>0.71496047533817542</v>
      </c>
      <c r="AE19" s="168">
        <f>MIN((IFERROR(IF(AND($V19&lt;=AE$1,$W19&gt;=AE$1),INDEX(Reliability!J$23:J$50,MATCH($S19,Reliability!$C$23:$C$50,0)),0),0)*IF($T19="n/a",$D19*$Y19,$G19)+IFERROR(IF(AND($V19&lt;=AE$1,$W19&gt;=AE$1),INDEX(Reliability!J$23:J$50,MATCH($T19,Reliability!$C$23:$C$50,0)),0),0)*$H19*$X19*$Y19),$D19)*$R19</f>
        <v>0.71132954894872646</v>
      </c>
      <c r="AF19" s="168">
        <f>MIN((IFERROR(IF(AND($V19&lt;=AF$1,$W19&gt;=AF$1),INDEX(Reliability!K$23:K$50,MATCH($S19,Reliability!$C$23:$C$50,0)),0),0)*IF($T19="n/a",$D19*$Y19,$G19)+IFERROR(IF(AND($V19&lt;=AF$1,$W19&gt;=AF$1),INDEX(Reliability!K$23:K$50,MATCH($T19,Reliability!$C$23:$C$50,0)),0),0)*$H19*$X19*$Y19),$D19)*$R19</f>
        <v>0.7076986225592774</v>
      </c>
      <c r="AG19" s="168">
        <f>MIN((IFERROR(IF(AND($V19&lt;=AG$1,$W19&gt;=AG$1),INDEX(Reliability!L$23:L$50,MATCH($S19,Reliability!$C$23:$C$50,0)),0),0)*IF($T19="n/a",$D19*$Y19,$G19)+IFERROR(IF(AND($V19&lt;=AG$1,$W19&gt;=AG$1),INDEX(Reliability!L$23:L$50,MATCH($T19,Reliability!$C$23:$C$50,0)),0),0)*$H19*$X19*$Y19),$D19)*$R19</f>
        <v>0.71331739010517936</v>
      </c>
      <c r="AH19" s="168">
        <f>MIN((IFERROR(IF(AND($V19&lt;=AH$1,$W19&gt;=AH$1),INDEX(Reliability!M$23:M$50,MATCH($S19,Reliability!$C$23:$C$50,0)),0),0)*IF($T19="n/a",$D19*$Y19,$G19)+IFERROR(IF(AND($V19&lt;=AH$1,$W19&gt;=AH$1),INDEX(Reliability!M$23:M$50,MATCH($T19,Reliability!$C$23:$C$50,0)),0),0)*$H19*$X19*$Y19),$D19)*$R19</f>
        <v>0.71893615765108132</v>
      </c>
      <c r="AI19" s="168">
        <f>MIN((IFERROR(IF(AND($V19&lt;=AI$1,$W19&gt;=AI$1),INDEX(Reliability!N$23:N$50,MATCH($S19,Reliability!$C$23:$C$50,0)),0),0)*IF($T19="n/a",$D19*$Y19,$G19)+IFERROR(IF(AND($V19&lt;=AI$1,$W19&gt;=AI$1),INDEX(Reliability!N$23:N$50,MATCH($T19,Reliability!$C$23:$C$50,0)),0),0)*$H19*$X19*$Y19),$D19)*$R19</f>
        <v>0.72455492519698328</v>
      </c>
      <c r="AJ19" s="168">
        <f>MIN((IFERROR(IF(AND($V19&lt;=AJ$1,$W19&gt;=AJ$1),INDEX(Reliability!O$23:O$50,MATCH($S19,Reliability!$C$23:$C$50,0)),0),0)*IF($T19="n/a",$D19*$Y19,$G19)+IFERROR(IF(AND($V19&lt;=AJ$1,$W19&gt;=AJ$1),INDEX(Reliability!O$23:O$50,MATCH($T19,Reliability!$C$23:$C$50,0)),0),0)*$H19*$X19*$Y19),$D19)*$R19</f>
        <v>0.73017369274288524</v>
      </c>
      <c r="AK19" s="168">
        <f>MIN((IFERROR(IF(AND($V19&lt;=AK$1,$W19&gt;=AK$1),INDEX(Reliability!P$23:P$50,MATCH($S19,Reliability!$C$23:$C$50,0)),0),0)*IF($T19="n/a",$D19*$Y19,$G19)+IFERROR(IF(AND($V19&lt;=AK$1,$W19&gt;=AK$1),INDEX(Reliability!P$23:P$50,MATCH($T19,Reliability!$C$23:$C$50,0)),0),0)*$H19*$X19*$Y19),$D19)*$R19</f>
        <v>0.7357924602887872</v>
      </c>
      <c r="AM19" s="167">
        <f t="shared" si="15"/>
        <v>6.5</v>
      </c>
      <c r="AN19" t="str">
        <f>unique_contracts!C19</f>
        <v>Ormat Portfolio</v>
      </c>
    </row>
    <row r="20" spans="1:40" x14ac:dyDescent="0.25">
      <c r="A20" s="174"/>
      <c r="B20" s="121" t="str">
        <f>unique_contracts!B20</f>
        <v>_CREZ_GENERIC_NORTHERN_CALIFORNIA_EX_WIND</v>
      </c>
      <c r="C20" s="103" t="str">
        <f>unique_contracts!D20</f>
        <v>PlannedNew</v>
      </c>
      <c r="D20" s="120">
        <f>unique_contracts!J20</f>
        <v>20</v>
      </c>
      <c r="E20" s="103" t="str">
        <f>unique_contracts!M20</f>
        <v>NotHybrid</v>
      </c>
      <c r="F20" s="103">
        <f>unique_contracts!N20</f>
        <v>0</v>
      </c>
      <c r="G20" s="103">
        <f>unique_contracts!P20</f>
        <v>0</v>
      </c>
      <c r="H20" s="103">
        <f>unique_contracts!R20</f>
        <v>0</v>
      </c>
      <c r="I20" s="103">
        <f>unique_contracts!V20</f>
        <v>0</v>
      </c>
      <c r="J20" s="121">
        <f>unique_contracts!AB20</f>
        <v>0</v>
      </c>
      <c r="K20" s="103">
        <f>unique_contracts!AM20</f>
        <v>2026</v>
      </c>
      <c r="L20" s="103">
        <f>unique_contracts!AN20</f>
        <v>1</v>
      </c>
      <c r="M20" s="103">
        <f>unique_contracts!AO20</f>
        <v>1</v>
      </c>
      <c r="N20" s="103">
        <f>unique_contracts!AP20</f>
        <v>2050</v>
      </c>
      <c r="O20" s="103">
        <f>unique_contracts!AQ20</f>
        <v>12</v>
      </c>
      <c r="P20" s="103">
        <f>unique_contracts!AR20</f>
        <v>31</v>
      </c>
      <c r="Q20" s="103" t="str">
        <f>unique_contracts!BP20</f>
        <v>EnergyCapacity</v>
      </c>
      <c r="R20" s="103">
        <f t="shared" si="8"/>
        <v>1</v>
      </c>
      <c r="S20" s="103" t="str">
        <f>IFERROR(IF(AND(I20&gt;0,E20="NotHybrid"),_xlfn.CONCAT(MAX(MIN(ROUNDDOWN(I20/D20,0),8),4),INDEX(resources!$G:$G,MATCH(B20,resources!$A:$A,0))),INDEX(resources!$G:$G,MATCH(B20,resources!$A:$A,0))),"n/a")</f>
        <v>in_state_wind_north</v>
      </c>
      <c r="T20" s="103" t="str">
        <f t="shared" si="9"/>
        <v>n/a</v>
      </c>
      <c r="U20" s="103" t="str">
        <f t="shared" si="10"/>
        <v>in_state_wind_north</v>
      </c>
      <c r="V20" s="103">
        <f t="shared" si="11"/>
        <v>2026</v>
      </c>
      <c r="W20" s="103">
        <f t="shared" si="12"/>
        <v>2050</v>
      </c>
      <c r="X20" s="119">
        <f t="shared" si="13"/>
        <v>1</v>
      </c>
      <c r="Y20" s="119">
        <f t="shared" si="14"/>
        <v>1</v>
      </c>
      <c r="Z20" s="168">
        <f>MIN((IFERROR(IF(AND($V20&lt;=Z$1,$W20&gt;=Z$1),INDEX(Reliability!E$23:E$50,MATCH($S20,Reliability!$C$23:$C$50,0)),0),0)*IF($T20="n/a",$D20*$Y20,$G20)+IFERROR(IF(AND($V20&lt;=Z$1,$W20&gt;=Z$1),INDEX(Reliability!E$23:E$50,MATCH($T20,Reliability!$C$23:$C$50,0)),0),0)*$H20*$X20*$Y20),$D20)*$R20</f>
        <v>0</v>
      </c>
      <c r="AA20" s="168">
        <f>MIN((IFERROR(IF(AND($V20&lt;=AA$1,$W20&gt;=AA$1),INDEX(Reliability!F$23:F$50,MATCH($S20,Reliability!$C$23:$C$50,0)),0),0)*IF($T20="n/a",$D20*$Y20,$G20)+IFERROR(IF(AND($V20&lt;=AA$1,$W20&gt;=AA$1),INDEX(Reliability!F$23:F$50,MATCH($T20,Reliability!$C$23:$C$50,0)),0),0)*$H20*$X20*$Y20),$D20)*$R20</f>
        <v>0</v>
      </c>
      <c r="AB20" s="168">
        <f>MIN((IFERROR(IF(AND($V20&lt;=AB$1,$W20&gt;=AB$1),INDEX(Reliability!G$23:G$50,MATCH($S20,Reliability!$C$23:$C$50,0)),0),0)*IF($T20="n/a",$D20*$Y20,$G20)+IFERROR(IF(AND($V20&lt;=AB$1,$W20&gt;=AB$1),INDEX(Reliability!G$23:G$50,MATCH($T20,Reliability!$C$23:$C$50,0)),0),0)*$H20*$X20*$Y20),$D20)*$R20</f>
        <v>6.1019009608361729</v>
      </c>
      <c r="AC20" s="168">
        <f>MIN((IFERROR(IF(AND($V20&lt;=AC$1,$W20&gt;=AC$1),INDEX(Reliability!H$23:H$50,MATCH($S20,Reliability!$C$23:$C$50,0)),0),0)*IF($T20="n/a",$D20*$Y20,$G20)+IFERROR(IF(AND($V20&lt;=AC$1,$W20&gt;=AC$1),INDEX(Reliability!H$23:H$50,MATCH($T20,Reliability!$C$23:$C$50,0)),0),0)*$H20*$X20*$Y20),$D20)*$R20</f>
        <v>4.7393304486206347</v>
      </c>
      <c r="AD20" s="168">
        <f>MIN((IFERROR(IF(AND($V20&lt;=AD$1,$W20&gt;=AD$1),INDEX(Reliability!I$23:I$50,MATCH($S20,Reliability!$C$23:$C$50,0)),0),0)*IF($T20="n/a",$D20*$Y20,$G20)+IFERROR(IF(AND($V20&lt;=AD$1,$W20&gt;=AD$1),INDEX(Reliability!I$23:I$50,MATCH($T20,Reliability!$C$23:$C$50,0)),0),0)*$H20*$X20*$Y20),$D20)*$R20</f>
        <v>3.3767599364050964</v>
      </c>
      <c r="AE20" s="168">
        <f>MIN((IFERROR(IF(AND($V20&lt;=AE$1,$W20&gt;=AE$1),INDEX(Reliability!J$23:J$50,MATCH($S20,Reliability!$C$23:$C$50,0)),0),0)*IF($T20="n/a",$D20*$Y20,$G20)+IFERROR(IF(AND($V20&lt;=AE$1,$W20&gt;=AE$1),INDEX(Reliability!J$23:J$50,MATCH($T20,Reliability!$C$23:$C$50,0)),0),0)*$H20*$X20*$Y20),$D20)*$R20</f>
        <v>3.3366753087596135</v>
      </c>
      <c r="AF20" s="168">
        <f>MIN((IFERROR(IF(AND($V20&lt;=AF$1,$W20&gt;=AF$1),INDEX(Reliability!K$23:K$50,MATCH($S20,Reliability!$C$23:$C$50,0)),0),0)*IF($T20="n/a",$D20*$Y20,$G20)+IFERROR(IF(AND($V20&lt;=AF$1,$W20&gt;=AF$1),INDEX(Reliability!K$23:K$50,MATCH($T20,Reliability!$C$23:$C$50,0)),0),0)*$H20*$X20*$Y20),$D20)*$R20</f>
        <v>3.296590681114131</v>
      </c>
      <c r="AG20" s="168">
        <f>MIN((IFERROR(IF(AND($V20&lt;=AG$1,$W20&gt;=AG$1),INDEX(Reliability!L$23:L$50,MATCH($S20,Reliability!$C$23:$C$50,0)),0),0)*IF($T20="n/a",$D20*$Y20,$G20)+IFERROR(IF(AND($V20&lt;=AG$1,$W20&gt;=AG$1),INDEX(Reliability!L$23:L$50,MATCH($T20,Reliability!$C$23:$C$50,0)),0),0)*$H20*$X20*$Y20),$D20)*$R20</f>
        <v>2.9931876449761936</v>
      </c>
      <c r="AH20" s="168">
        <f>MIN((IFERROR(IF(AND($V20&lt;=AH$1,$W20&gt;=AH$1),INDEX(Reliability!M$23:M$50,MATCH($S20,Reliability!$C$23:$C$50,0)),0),0)*IF($T20="n/a",$D20*$Y20,$G20)+IFERROR(IF(AND($V20&lt;=AH$1,$W20&gt;=AH$1),INDEX(Reliability!M$23:M$50,MATCH($T20,Reliability!$C$23:$C$50,0)),0),0)*$H20*$X20*$Y20),$D20)*$R20</f>
        <v>2.6897846088382558</v>
      </c>
      <c r="AI20" s="168">
        <f>MIN((IFERROR(IF(AND($V20&lt;=AI$1,$W20&gt;=AI$1),INDEX(Reliability!N$23:N$50,MATCH($S20,Reliability!$C$23:$C$50,0)),0),0)*IF($T20="n/a",$D20*$Y20,$G20)+IFERROR(IF(AND($V20&lt;=AI$1,$W20&gt;=AI$1),INDEX(Reliability!N$23:N$50,MATCH($T20,Reliability!$C$23:$C$50,0)),0),0)*$H20*$X20*$Y20),$D20)*$R20</f>
        <v>2.3863815727003184</v>
      </c>
      <c r="AJ20" s="168">
        <f>MIN((IFERROR(IF(AND($V20&lt;=AJ$1,$W20&gt;=AJ$1),INDEX(Reliability!O$23:O$50,MATCH($S20,Reliability!$C$23:$C$50,0)),0),0)*IF($T20="n/a",$D20*$Y20,$G20)+IFERROR(IF(AND($V20&lt;=AJ$1,$W20&gt;=AJ$1),INDEX(Reliability!O$23:O$50,MATCH($T20,Reliability!$C$23:$C$50,0)),0),0)*$H20*$X20*$Y20),$D20)*$R20</f>
        <v>2.0829785365623805</v>
      </c>
      <c r="AK20" s="168">
        <f>MIN((IFERROR(IF(AND($V20&lt;=AK$1,$W20&gt;=AK$1),INDEX(Reliability!P$23:P$50,MATCH($S20,Reliability!$C$23:$C$50,0)),0),0)*IF($T20="n/a",$D20*$Y20,$G20)+IFERROR(IF(AND($V20&lt;=AK$1,$W20&gt;=AK$1),INDEX(Reliability!P$23:P$50,MATCH($T20,Reliability!$C$23:$C$50,0)),0),0)*$H20*$X20*$Y20),$D20)*$R20</f>
        <v>1.7795755004244422</v>
      </c>
      <c r="AM20" s="167">
        <f t="shared" si="15"/>
        <v>32.799999999999997</v>
      </c>
      <c r="AN20" t="str">
        <f>unique_contracts!C20</f>
        <v>VCEA_IRP2022_N_CA_wind_26</v>
      </c>
    </row>
    <row r="21" spans="1:40" x14ac:dyDescent="0.25">
      <c r="A21" s="174"/>
      <c r="B21" s="121" t="str">
        <f>unique_contracts!B21</f>
        <v>_CREZ_GENERIC_NORTHERN_CALIFORNIA_EX_WIND</v>
      </c>
      <c r="C21" s="103" t="str">
        <f>unique_contracts!D21</f>
        <v>PlannedNew</v>
      </c>
      <c r="D21" s="120">
        <f>unique_contracts!J21</f>
        <v>19</v>
      </c>
      <c r="E21" s="103" t="str">
        <f>unique_contracts!M21</f>
        <v>NotHybrid</v>
      </c>
      <c r="F21" s="103">
        <f>unique_contracts!N21</f>
        <v>0</v>
      </c>
      <c r="G21" s="103">
        <f>unique_contracts!P21</f>
        <v>0</v>
      </c>
      <c r="H21" s="103">
        <f>unique_contracts!R21</f>
        <v>0</v>
      </c>
      <c r="I21" s="103">
        <f>unique_contracts!V21</f>
        <v>0</v>
      </c>
      <c r="J21" s="121">
        <f>unique_contracts!AB21</f>
        <v>0</v>
      </c>
      <c r="K21" s="103">
        <f>unique_contracts!AM21</f>
        <v>2030</v>
      </c>
      <c r="L21" s="103">
        <f>unique_contracts!AN21</f>
        <v>1</v>
      </c>
      <c r="M21" s="103">
        <f>unique_contracts!AO21</f>
        <v>1</v>
      </c>
      <c r="N21" s="103">
        <f>unique_contracts!AP21</f>
        <v>2050</v>
      </c>
      <c r="O21" s="103">
        <f>unique_contracts!AQ21</f>
        <v>12</v>
      </c>
      <c r="P21" s="103">
        <f>unique_contracts!AR21</f>
        <v>31</v>
      </c>
      <c r="Q21" s="103" t="str">
        <f>unique_contracts!BP21</f>
        <v>EnergyCapacity</v>
      </c>
      <c r="R21" s="103">
        <f t="shared" si="8"/>
        <v>1</v>
      </c>
      <c r="S21" s="103" t="str">
        <f>IFERROR(IF(AND(I21&gt;0,E21="NotHybrid"),_xlfn.CONCAT(MAX(MIN(ROUNDDOWN(I21/D21,0),8),4),INDEX(resources!$G:$G,MATCH(B21,resources!$A:$A,0))),INDEX(resources!$G:$G,MATCH(B21,resources!$A:$A,0))),"n/a")</f>
        <v>in_state_wind_north</v>
      </c>
      <c r="T21" s="103" t="str">
        <f t="shared" si="9"/>
        <v>n/a</v>
      </c>
      <c r="U21" s="103" t="str">
        <f t="shared" si="10"/>
        <v>in_state_wind_north</v>
      </c>
      <c r="V21" s="103">
        <f t="shared" si="11"/>
        <v>2030</v>
      </c>
      <c r="W21" s="103">
        <f t="shared" si="12"/>
        <v>2050</v>
      </c>
      <c r="X21" s="119">
        <f t="shared" si="13"/>
        <v>1</v>
      </c>
      <c r="Y21" s="119">
        <f t="shared" si="14"/>
        <v>1</v>
      </c>
      <c r="Z21" s="168">
        <f>MIN((IFERROR(IF(AND($V21&lt;=Z$1,$W21&gt;=Z$1),INDEX(Reliability!E$23:E$50,MATCH($S21,Reliability!$C$23:$C$50,0)),0),0)*IF($T21="n/a",$D21*$Y21,$G21)+IFERROR(IF(AND($V21&lt;=Z$1,$W21&gt;=Z$1),INDEX(Reliability!E$23:E$50,MATCH($T21,Reliability!$C$23:$C$50,0)),0),0)*$H21*$X21*$Y21),$D21)*$R21</f>
        <v>0</v>
      </c>
      <c r="AA21" s="168">
        <f>MIN((IFERROR(IF(AND($V21&lt;=AA$1,$W21&gt;=AA$1),INDEX(Reliability!F$23:F$50,MATCH($S21,Reliability!$C$23:$C$50,0)),0),0)*IF($T21="n/a",$D21*$Y21,$G21)+IFERROR(IF(AND($V21&lt;=AA$1,$W21&gt;=AA$1),INDEX(Reliability!F$23:F$50,MATCH($T21,Reliability!$C$23:$C$50,0)),0),0)*$H21*$X21*$Y21),$D21)*$R21</f>
        <v>0</v>
      </c>
      <c r="AB21" s="168">
        <f>MIN((IFERROR(IF(AND($V21&lt;=AB$1,$W21&gt;=AB$1),INDEX(Reliability!G$23:G$50,MATCH($S21,Reliability!$C$23:$C$50,0)),0),0)*IF($T21="n/a",$D21*$Y21,$G21)+IFERROR(IF(AND($V21&lt;=AB$1,$W21&gt;=AB$1),INDEX(Reliability!G$23:G$50,MATCH($T21,Reliability!$C$23:$C$50,0)),0),0)*$H21*$X21*$Y21),$D21)*$R21</f>
        <v>0</v>
      </c>
      <c r="AC21" s="168">
        <f>MIN((IFERROR(IF(AND($V21&lt;=AC$1,$W21&gt;=AC$1),INDEX(Reliability!H$23:H$50,MATCH($S21,Reliability!$C$23:$C$50,0)),0),0)*IF($T21="n/a",$D21*$Y21,$G21)+IFERROR(IF(AND($V21&lt;=AC$1,$W21&gt;=AC$1),INDEX(Reliability!H$23:H$50,MATCH($T21,Reliability!$C$23:$C$50,0)),0),0)*$H21*$X21*$Y21),$D21)*$R21</f>
        <v>0</v>
      </c>
      <c r="AD21" s="168">
        <f>MIN((IFERROR(IF(AND($V21&lt;=AD$1,$W21&gt;=AD$1),INDEX(Reliability!I$23:I$50,MATCH($S21,Reliability!$C$23:$C$50,0)),0),0)*IF($T21="n/a",$D21*$Y21,$G21)+IFERROR(IF(AND($V21&lt;=AD$1,$W21&gt;=AD$1),INDEX(Reliability!I$23:I$50,MATCH($T21,Reliability!$C$23:$C$50,0)),0),0)*$H21*$X21*$Y21),$D21)*$R21</f>
        <v>0</v>
      </c>
      <c r="AE21" s="168">
        <f>MIN((IFERROR(IF(AND($V21&lt;=AE$1,$W21&gt;=AE$1),INDEX(Reliability!J$23:J$50,MATCH($S21,Reliability!$C$23:$C$50,0)),0),0)*IF($T21="n/a",$D21*$Y21,$G21)+IFERROR(IF(AND($V21&lt;=AE$1,$W21&gt;=AE$1),INDEX(Reliability!J$23:J$50,MATCH($T21,Reliability!$C$23:$C$50,0)),0),0)*$H21*$X21*$Y21),$D21)*$R21</f>
        <v>0</v>
      </c>
      <c r="AF21" s="168">
        <f>MIN((IFERROR(IF(AND($V21&lt;=AF$1,$W21&gt;=AF$1),INDEX(Reliability!K$23:K$50,MATCH($S21,Reliability!$C$23:$C$50,0)),0),0)*IF($T21="n/a",$D21*$Y21,$G21)+IFERROR(IF(AND($V21&lt;=AF$1,$W21&gt;=AF$1),INDEX(Reliability!K$23:K$50,MATCH($T21,Reliability!$C$23:$C$50,0)),0),0)*$H21*$X21*$Y21),$D21)*$R21</f>
        <v>3.1317611470584246</v>
      </c>
      <c r="AG21" s="168">
        <f>MIN((IFERROR(IF(AND($V21&lt;=AG$1,$W21&gt;=AG$1),INDEX(Reliability!L$23:L$50,MATCH($S21,Reliability!$C$23:$C$50,0)),0),0)*IF($T21="n/a",$D21*$Y21,$G21)+IFERROR(IF(AND($V21&lt;=AG$1,$W21&gt;=AG$1),INDEX(Reliability!L$23:L$50,MATCH($T21,Reliability!$C$23:$C$50,0)),0),0)*$H21*$X21*$Y21),$D21)*$R21</f>
        <v>2.8435282627273839</v>
      </c>
      <c r="AH21" s="168">
        <f>MIN((IFERROR(IF(AND($V21&lt;=AH$1,$W21&gt;=AH$1),INDEX(Reliability!M$23:M$50,MATCH($S21,Reliability!$C$23:$C$50,0)),0),0)*IF($T21="n/a",$D21*$Y21,$G21)+IFERROR(IF(AND($V21&lt;=AH$1,$W21&gt;=AH$1),INDEX(Reliability!M$23:M$50,MATCH($T21,Reliability!$C$23:$C$50,0)),0),0)*$H21*$X21*$Y21),$D21)*$R21</f>
        <v>2.5552953783963432</v>
      </c>
      <c r="AI21" s="168">
        <f>MIN((IFERROR(IF(AND($V21&lt;=AI$1,$W21&gt;=AI$1),INDEX(Reliability!N$23:N$50,MATCH($S21,Reliability!$C$23:$C$50,0)),0),0)*IF($T21="n/a",$D21*$Y21,$G21)+IFERROR(IF(AND($V21&lt;=AI$1,$W21&gt;=AI$1),INDEX(Reliability!N$23:N$50,MATCH($T21,Reliability!$C$23:$C$50,0)),0),0)*$H21*$X21*$Y21),$D21)*$R21</f>
        <v>2.2670624940653021</v>
      </c>
      <c r="AJ21" s="168">
        <f>MIN((IFERROR(IF(AND($V21&lt;=AJ$1,$W21&gt;=AJ$1),INDEX(Reliability!O$23:O$50,MATCH($S21,Reliability!$C$23:$C$50,0)),0),0)*IF($T21="n/a",$D21*$Y21,$G21)+IFERROR(IF(AND($V21&lt;=AJ$1,$W21&gt;=AJ$1),INDEX(Reliability!O$23:O$50,MATCH($T21,Reliability!$C$23:$C$50,0)),0),0)*$H21*$X21*$Y21),$D21)*$R21</f>
        <v>1.9788296097342615</v>
      </c>
      <c r="AK21" s="168">
        <f>MIN((IFERROR(IF(AND($V21&lt;=AK$1,$W21&gt;=AK$1),INDEX(Reliability!P$23:P$50,MATCH($S21,Reliability!$C$23:$C$50,0)),0),0)*IF($T21="n/a",$D21*$Y21,$G21)+IFERROR(IF(AND($V21&lt;=AK$1,$W21&gt;=AK$1),INDEX(Reliability!P$23:P$50,MATCH($T21,Reliability!$C$23:$C$50,0)),0),0)*$H21*$X21*$Y21),$D21)*$R21</f>
        <v>1.6905967254032201</v>
      </c>
      <c r="AM21" s="167">
        <f t="shared" si="15"/>
        <v>14.5</v>
      </c>
      <c r="AN21" t="str">
        <f>unique_contracts!C21</f>
        <v>VCEA_IRP2022_N_CA_wind_30</v>
      </c>
    </row>
    <row r="22" spans="1:40" x14ac:dyDescent="0.25">
      <c r="B22" s="121" t="str">
        <f>unique_contracts!B22</f>
        <v>_CREZ_GENERIC_HUMBOLDT_BAY_OFFSHORE_WIND</v>
      </c>
      <c r="C22" s="103" t="str">
        <f>unique_contracts!D22</f>
        <v>PlannedNew</v>
      </c>
      <c r="D22" s="120">
        <f>unique_contracts!J22</f>
        <v>8.5</v>
      </c>
      <c r="E22" s="103" t="str">
        <f>unique_contracts!M22</f>
        <v>NotHybrid</v>
      </c>
      <c r="F22" s="103">
        <f>unique_contracts!N22</f>
        <v>0</v>
      </c>
      <c r="G22" s="103">
        <f>unique_contracts!P22</f>
        <v>0</v>
      </c>
      <c r="H22" s="103">
        <f>unique_contracts!R22</f>
        <v>0</v>
      </c>
      <c r="I22" s="103">
        <f>unique_contracts!V22</f>
        <v>0</v>
      </c>
      <c r="J22" s="121">
        <f>unique_contracts!AB22</f>
        <v>0</v>
      </c>
      <c r="K22" s="103">
        <f>unique_contracts!AM22</f>
        <v>2030</v>
      </c>
      <c r="L22" s="103">
        <f>unique_contracts!AN22</f>
        <v>1</v>
      </c>
      <c r="M22" s="103">
        <f>unique_contracts!AO22</f>
        <v>1</v>
      </c>
      <c r="N22" s="103">
        <f>unique_contracts!AP22</f>
        <v>2050</v>
      </c>
      <c r="O22" s="103">
        <f>unique_contracts!AQ22</f>
        <v>12</v>
      </c>
      <c r="P22" s="103">
        <f>unique_contracts!AR22</f>
        <v>31</v>
      </c>
      <c r="Q22" s="103" t="str">
        <f>unique_contracts!BP22</f>
        <v>EnergyCapacity</v>
      </c>
      <c r="R22" s="103">
        <f t="shared" si="8"/>
        <v>1</v>
      </c>
      <c r="S22" s="103" t="str">
        <f>IFERROR(IF(AND(I22&gt;0,E22="NotHybrid"),_xlfn.CONCAT(MAX(MIN(ROUNDDOWN(I22/D22,0),8),4),INDEX(resources!$G:$G,MATCH(B22,resources!$A:$A,0))),INDEX(resources!$G:$G,MATCH(B22,resources!$A:$A,0))),"n/a")</f>
        <v>offshore_wind</v>
      </c>
      <c r="T22" s="103" t="str">
        <f t="shared" si="9"/>
        <v>n/a</v>
      </c>
      <c r="U22" s="103" t="str">
        <f t="shared" si="10"/>
        <v>offshore_wind</v>
      </c>
      <c r="V22" s="103">
        <f t="shared" si="11"/>
        <v>2030</v>
      </c>
      <c r="W22" s="103">
        <f t="shared" si="12"/>
        <v>2050</v>
      </c>
      <c r="X22" s="119">
        <f t="shared" si="13"/>
        <v>1</v>
      </c>
      <c r="Y22" s="119">
        <f t="shared" si="14"/>
        <v>1</v>
      </c>
      <c r="Z22" s="168">
        <f>MIN((IFERROR(IF(AND($V22&lt;=Z$1,$W22&gt;=Z$1),INDEX(Reliability!E$23:E$50,MATCH($S22,Reliability!$C$23:$C$50,0)),0),0)*IF($T22="n/a",$D22*$Y22,$G22)+IFERROR(IF(AND($V22&lt;=Z$1,$W22&gt;=Z$1),INDEX(Reliability!E$23:E$50,MATCH($T22,Reliability!$C$23:$C$50,0)),0),0)*$H22*$X22*$Y22),$D22)*$R22</f>
        <v>0</v>
      </c>
      <c r="AA22" s="168">
        <f>MIN((IFERROR(IF(AND($V22&lt;=AA$1,$W22&gt;=AA$1),INDEX(Reliability!F$23:F$50,MATCH($S22,Reliability!$C$23:$C$50,0)),0),0)*IF($T22="n/a",$D22*$Y22,$G22)+IFERROR(IF(AND($V22&lt;=AA$1,$W22&gt;=AA$1),INDEX(Reliability!F$23:F$50,MATCH($T22,Reliability!$C$23:$C$50,0)),0),0)*$H22*$X22*$Y22),$D22)*$R22</f>
        <v>0</v>
      </c>
      <c r="AB22" s="168">
        <f>MIN((IFERROR(IF(AND($V22&lt;=AB$1,$W22&gt;=AB$1),INDEX(Reliability!G$23:G$50,MATCH($S22,Reliability!$C$23:$C$50,0)),0),0)*IF($T22="n/a",$D22*$Y22,$G22)+IFERROR(IF(AND($V22&lt;=AB$1,$W22&gt;=AB$1),INDEX(Reliability!G$23:G$50,MATCH($T22,Reliability!$C$23:$C$50,0)),0),0)*$H22*$X22*$Y22),$D22)*$R22</f>
        <v>0</v>
      </c>
      <c r="AC22" s="168">
        <f>MIN((IFERROR(IF(AND($V22&lt;=AC$1,$W22&gt;=AC$1),INDEX(Reliability!H$23:H$50,MATCH($S22,Reliability!$C$23:$C$50,0)),0),0)*IF($T22="n/a",$D22*$Y22,$G22)+IFERROR(IF(AND($V22&lt;=AC$1,$W22&gt;=AC$1),INDEX(Reliability!H$23:H$50,MATCH($T22,Reliability!$C$23:$C$50,0)),0),0)*$H22*$X22*$Y22),$D22)*$R22</f>
        <v>0</v>
      </c>
      <c r="AD22" s="168">
        <f>MIN((IFERROR(IF(AND($V22&lt;=AD$1,$W22&gt;=AD$1),INDEX(Reliability!I$23:I$50,MATCH($S22,Reliability!$C$23:$C$50,0)),0),0)*IF($T22="n/a",$D22*$Y22,$G22)+IFERROR(IF(AND($V22&lt;=AD$1,$W22&gt;=AD$1),INDEX(Reliability!I$23:I$50,MATCH($T22,Reliability!$C$23:$C$50,0)),0),0)*$H22*$X22*$Y22),$D22)*$R22</f>
        <v>0</v>
      </c>
      <c r="AE22" s="168">
        <f>MIN((IFERROR(IF(AND($V22&lt;=AE$1,$W22&gt;=AE$1),INDEX(Reliability!J$23:J$50,MATCH($S22,Reliability!$C$23:$C$50,0)),0),0)*IF($T22="n/a",$D22*$Y22,$G22)+IFERROR(IF(AND($V22&lt;=AE$1,$W22&gt;=AE$1),INDEX(Reliability!J$23:J$50,MATCH($T22,Reliability!$C$23:$C$50,0)),0),0)*$H22*$X22*$Y22),$D22)*$R22</f>
        <v>0</v>
      </c>
      <c r="AF22" s="168">
        <f>MIN((IFERROR(IF(AND($V22&lt;=AF$1,$W22&gt;=AF$1),INDEX(Reliability!K$23:K$50,MATCH($S22,Reliability!$C$23:$C$50,0)),0),0)*IF($T22="n/a",$D22*$Y22,$G22)+IFERROR(IF(AND($V22&lt;=AF$1,$W22&gt;=AF$1),INDEX(Reliability!K$23:K$50,MATCH($T22,Reliability!$C$23:$C$50,0)),0),0)*$H22*$X22*$Y22),$D22)*$R22</f>
        <v>3.621</v>
      </c>
      <c r="AG22" s="168">
        <f>MIN((IFERROR(IF(AND($V22&lt;=AG$1,$W22&gt;=AG$1),INDEX(Reliability!L$23:L$50,MATCH($S22,Reliability!$C$23:$C$50,0)),0),0)*IF($T22="n/a",$D22*$Y22,$G22)+IFERROR(IF(AND($V22&lt;=AG$1,$W22&gt;=AG$1),INDEX(Reliability!L$23:L$50,MATCH($T22,Reliability!$C$23:$C$50,0)),0),0)*$H22*$X22*$Y22),$D22)*$R22</f>
        <v>3.4407999999999999</v>
      </c>
      <c r="AH22" s="168">
        <f>MIN((IFERROR(IF(AND($V22&lt;=AH$1,$W22&gt;=AH$1),INDEX(Reliability!M$23:M$50,MATCH($S22,Reliability!$C$23:$C$50,0)),0),0)*IF($T22="n/a",$D22*$Y22,$G22)+IFERROR(IF(AND($V22&lt;=AH$1,$W22&gt;=AH$1),INDEX(Reliability!M$23:M$50,MATCH($T22,Reliability!$C$23:$C$50,0)),0),0)*$H22*$X22*$Y22),$D22)*$R22</f>
        <v>3.2606000000000002</v>
      </c>
      <c r="AI22" s="168">
        <f>MIN((IFERROR(IF(AND($V22&lt;=AI$1,$W22&gt;=AI$1),INDEX(Reliability!N$23:N$50,MATCH($S22,Reliability!$C$23:$C$50,0)),0),0)*IF($T22="n/a",$D22*$Y22,$G22)+IFERROR(IF(AND($V22&lt;=AI$1,$W22&gt;=AI$1),INDEX(Reliability!N$23:N$50,MATCH($T22,Reliability!$C$23:$C$50,0)),0),0)*$H22*$X22*$Y22),$D22)*$R22</f>
        <v>3.0804</v>
      </c>
      <c r="AJ22" s="168">
        <f>MIN((IFERROR(IF(AND($V22&lt;=AJ$1,$W22&gt;=AJ$1),INDEX(Reliability!O$23:O$50,MATCH($S22,Reliability!$C$23:$C$50,0)),0),0)*IF($T22="n/a",$D22*$Y22,$G22)+IFERROR(IF(AND($V22&lt;=AJ$1,$W22&gt;=AJ$1),INDEX(Reliability!O$23:O$50,MATCH($T22,Reliability!$C$23:$C$50,0)),0),0)*$H22*$X22*$Y22),$D22)*$R22</f>
        <v>2.9001999999999999</v>
      </c>
      <c r="AK22" s="168">
        <f>MIN((IFERROR(IF(AND($V22&lt;=AK$1,$W22&gt;=AK$1),INDEX(Reliability!P$23:P$50,MATCH($S22,Reliability!$C$23:$C$50,0)),0),0)*IF($T22="n/a",$D22*$Y22,$G22)+IFERROR(IF(AND($V22&lt;=AK$1,$W22&gt;=AK$1),INDEX(Reliability!P$23:P$50,MATCH($T22,Reliability!$C$23:$C$50,0)),0),0)*$H22*$X22*$Y22),$D22)*$R22</f>
        <v>2.72</v>
      </c>
      <c r="AM22" s="167">
        <f t="shared" si="15"/>
        <v>19</v>
      </c>
      <c r="AN22" t="str">
        <f>unique_contracts!C22</f>
        <v>VCEA_IRP2022_Offshore_wind_30</v>
      </c>
    </row>
    <row r="23" spans="1:40" x14ac:dyDescent="0.25">
      <c r="B23" s="121" t="str">
        <f>unique_contracts!B23</f>
        <v>_CREZ_GENERIC_HUMBOLDT_BAY_OFFSHORE_WIND</v>
      </c>
      <c r="C23" s="103" t="str">
        <f>unique_contracts!D23</f>
        <v>PlannedNew</v>
      </c>
      <c r="D23" s="120">
        <f>unique_contracts!J23</f>
        <v>26.5</v>
      </c>
      <c r="E23" s="103" t="str">
        <f>unique_contracts!M23</f>
        <v>NotHybrid</v>
      </c>
      <c r="F23" s="103">
        <f>unique_contracts!N23</f>
        <v>0</v>
      </c>
      <c r="G23" s="103">
        <f>unique_contracts!P23</f>
        <v>0</v>
      </c>
      <c r="H23" s="103">
        <f>unique_contracts!R23</f>
        <v>0</v>
      </c>
      <c r="I23" s="103">
        <f>unique_contracts!V23</f>
        <v>0</v>
      </c>
      <c r="J23" s="121">
        <f>unique_contracts!AB23</f>
        <v>0</v>
      </c>
      <c r="K23" s="103">
        <f>unique_contracts!AM23</f>
        <v>2035</v>
      </c>
      <c r="L23" s="103">
        <f>unique_contracts!AN23</f>
        <v>1</v>
      </c>
      <c r="M23" s="103">
        <f>unique_contracts!AO23</f>
        <v>1</v>
      </c>
      <c r="N23" s="103">
        <f>unique_contracts!AP23</f>
        <v>2050</v>
      </c>
      <c r="O23" s="103">
        <f>unique_contracts!AQ23</f>
        <v>12</v>
      </c>
      <c r="P23" s="103">
        <f>unique_contracts!AR23</f>
        <v>31</v>
      </c>
      <c r="Q23" s="103" t="str">
        <f>unique_contracts!BP23</f>
        <v>EnergyCapacity</v>
      </c>
      <c r="R23" s="103">
        <f t="shared" si="8"/>
        <v>1</v>
      </c>
      <c r="S23" s="103" t="str">
        <f>IFERROR(IF(AND(I23&gt;0,E23="NotHybrid"),_xlfn.CONCAT(MAX(MIN(ROUNDDOWN(I23/D23,0),8),4),INDEX(resources!$G:$G,MATCH(B23,resources!$A:$A,0))),INDEX(resources!$G:$G,MATCH(B23,resources!$A:$A,0))),"n/a")</f>
        <v>offshore_wind</v>
      </c>
      <c r="T23" s="103" t="str">
        <f t="shared" si="9"/>
        <v>n/a</v>
      </c>
      <c r="U23" s="103" t="str">
        <f t="shared" si="10"/>
        <v>offshore_wind</v>
      </c>
      <c r="V23" s="103">
        <f t="shared" si="11"/>
        <v>2035</v>
      </c>
      <c r="W23" s="103">
        <f t="shared" si="12"/>
        <v>2050</v>
      </c>
      <c r="X23" s="119">
        <f t="shared" si="13"/>
        <v>1</v>
      </c>
      <c r="Y23" s="119">
        <f t="shared" si="14"/>
        <v>1</v>
      </c>
      <c r="Z23" s="168">
        <f>MIN((IFERROR(IF(AND($V23&lt;=Z$1,$W23&gt;=Z$1),INDEX(Reliability!E$23:E$50,MATCH($S23,Reliability!$C$23:$C$50,0)),0),0)*IF($T23="n/a",$D23*$Y23,$G23)+IFERROR(IF(AND($V23&lt;=Z$1,$W23&gt;=Z$1),INDEX(Reliability!E$23:E$50,MATCH($T23,Reliability!$C$23:$C$50,0)),0),0)*$H23*$X23*$Y23),$D23)*$R23</f>
        <v>0</v>
      </c>
      <c r="AA23" s="168">
        <f>MIN((IFERROR(IF(AND($V23&lt;=AA$1,$W23&gt;=AA$1),INDEX(Reliability!F$23:F$50,MATCH($S23,Reliability!$C$23:$C$50,0)),0),0)*IF($T23="n/a",$D23*$Y23,$G23)+IFERROR(IF(AND($V23&lt;=AA$1,$W23&gt;=AA$1),INDEX(Reliability!F$23:F$50,MATCH($T23,Reliability!$C$23:$C$50,0)),0),0)*$H23*$X23*$Y23),$D23)*$R23</f>
        <v>0</v>
      </c>
      <c r="AB23" s="168">
        <f>MIN((IFERROR(IF(AND($V23&lt;=AB$1,$W23&gt;=AB$1),INDEX(Reliability!G$23:G$50,MATCH($S23,Reliability!$C$23:$C$50,0)),0),0)*IF($T23="n/a",$D23*$Y23,$G23)+IFERROR(IF(AND($V23&lt;=AB$1,$W23&gt;=AB$1),INDEX(Reliability!G$23:G$50,MATCH($T23,Reliability!$C$23:$C$50,0)),0),0)*$H23*$X23*$Y23),$D23)*$R23</f>
        <v>0</v>
      </c>
      <c r="AC23" s="168">
        <f>MIN((IFERROR(IF(AND($V23&lt;=AC$1,$W23&gt;=AC$1),INDEX(Reliability!H$23:H$50,MATCH($S23,Reliability!$C$23:$C$50,0)),0),0)*IF($T23="n/a",$D23*$Y23,$G23)+IFERROR(IF(AND($V23&lt;=AC$1,$W23&gt;=AC$1),INDEX(Reliability!H$23:H$50,MATCH($T23,Reliability!$C$23:$C$50,0)),0),0)*$H23*$X23*$Y23),$D23)*$R23</f>
        <v>0</v>
      </c>
      <c r="AD23" s="168">
        <f>MIN((IFERROR(IF(AND($V23&lt;=AD$1,$W23&gt;=AD$1),INDEX(Reliability!I$23:I$50,MATCH($S23,Reliability!$C$23:$C$50,0)),0),0)*IF($T23="n/a",$D23*$Y23,$G23)+IFERROR(IF(AND($V23&lt;=AD$1,$W23&gt;=AD$1),INDEX(Reliability!I$23:I$50,MATCH($T23,Reliability!$C$23:$C$50,0)),0),0)*$H23*$X23*$Y23),$D23)*$R23</f>
        <v>0</v>
      </c>
      <c r="AE23" s="168">
        <f>MIN((IFERROR(IF(AND($V23&lt;=AE$1,$W23&gt;=AE$1),INDEX(Reliability!J$23:J$50,MATCH($S23,Reliability!$C$23:$C$50,0)),0),0)*IF($T23="n/a",$D23*$Y23,$G23)+IFERROR(IF(AND($V23&lt;=AE$1,$W23&gt;=AE$1),INDEX(Reliability!J$23:J$50,MATCH($T23,Reliability!$C$23:$C$50,0)),0),0)*$H23*$X23*$Y23),$D23)*$R23</f>
        <v>0</v>
      </c>
      <c r="AF23" s="168">
        <f>MIN((IFERROR(IF(AND($V23&lt;=AF$1,$W23&gt;=AF$1),INDEX(Reliability!K$23:K$50,MATCH($S23,Reliability!$C$23:$C$50,0)),0),0)*IF($T23="n/a",$D23*$Y23,$G23)+IFERROR(IF(AND($V23&lt;=AF$1,$W23&gt;=AF$1),INDEX(Reliability!K$23:K$50,MATCH($T23,Reliability!$C$23:$C$50,0)),0),0)*$H23*$X23*$Y23),$D23)*$R23</f>
        <v>0</v>
      </c>
      <c r="AG23" s="168">
        <f>MIN((IFERROR(IF(AND($V23&lt;=AG$1,$W23&gt;=AG$1),INDEX(Reliability!L$23:L$50,MATCH($S23,Reliability!$C$23:$C$50,0)),0),0)*IF($T23="n/a",$D23*$Y23,$G23)+IFERROR(IF(AND($V23&lt;=AG$1,$W23&gt;=AG$1),INDEX(Reliability!L$23:L$50,MATCH($T23,Reliability!$C$23:$C$50,0)),0),0)*$H23*$X23*$Y23),$D23)*$R23</f>
        <v>0</v>
      </c>
      <c r="AH23" s="168">
        <f>MIN((IFERROR(IF(AND($V23&lt;=AH$1,$W23&gt;=AH$1),INDEX(Reliability!M$23:M$50,MATCH($S23,Reliability!$C$23:$C$50,0)),0),0)*IF($T23="n/a",$D23*$Y23,$G23)+IFERROR(IF(AND($V23&lt;=AH$1,$W23&gt;=AH$1),INDEX(Reliability!M$23:M$50,MATCH($T23,Reliability!$C$23:$C$50,0)),0),0)*$H23*$X23*$Y23),$D23)*$R23</f>
        <v>0</v>
      </c>
      <c r="AI23" s="168">
        <f>MIN((IFERROR(IF(AND($V23&lt;=AI$1,$W23&gt;=AI$1),INDEX(Reliability!N$23:N$50,MATCH($S23,Reliability!$C$23:$C$50,0)),0),0)*IF($T23="n/a",$D23*$Y23,$G23)+IFERROR(IF(AND($V23&lt;=AI$1,$W23&gt;=AI$1),INDEX(Reliability!N$23:N$50,MATCH($T23,Reliability!$C$23:$C$50,0)),0),0)*$H23*$X23*$Y23),$D23)*$R23</f>
        <v>0</v>
      </c>
      <c r="AJ23" s="168">
        <f>MIN((IFERROR(IF(AND($V23&lt;=AJ$1,$W23&gt;=AJ$1),INDEX(Reliability!O$23:O$50,MATCH($S23,Reliability!$C$23:$C$50,0)),0),0)*IF($T23="n/a",$D23*$Y23,$G23)+IFERROR(IF(AND($V23&lt;=AJ$1,$W23&gt;=AJ$1),INDEX(Reliability!O$23:O$50,MATCH($T23,Reliability!$C$23:$C$50,0)),0),0)*$H23*$X23*$Y23),$D23)*$R23</f>
        <v>0</v>
      </c>
      <c r="AK23" s="168">
        <f>MIN((IFERROR(IF(AND($V23&lt;=AK$1,$W23&gt;=AK$1),INDEX(Reliability!P$23:P$50,MATCH($S23,Reliability!$C$23:$C$50,0)),0),0)*IF($T23="n/a",$D23*$Y23,$G23)+IFERROR(IF(AND($V23&lt;=AK$1,$W23&gt;=AK$1),INDEX(Reliability!P$23:P$50,MATCH($T23,Reliability!$C$23:$C$50,0)),0),0)*$H23*$X23*$Y23),$D23)*$R23</f>
        <v>8.48</v>
      </c>
      <c r="AM23" s="167">
        <f t="shared" si="15"/>
        <v>8.5</v>
      </c>
      <c r="AN23" t="str">
        <f>unique_contracts!C23</f>
        <v>VCEA_IRP2022_Offshore_wind_35</v>
      </c>
    </row>
    <row r="24" spans="1:40" x14ac:dyDescent="0.25">
      <c r="B24" s="121" t="str">
        <f>unique_contracts!B24</f>
        <v>_EXISTING_GENERIC_COMBINED_CYCLE</v>
      </c>
      <c r="C24" s="103" t="str">
        <f>unique_contracts!D24</f>
        <v>PlannedExisting</v>
      </c>
      <c r="D24" s="120">
        <f>unique_contracts!J24</f>
        <v>33</v>
      </c>
      <c r="E24" s="103" t="str">
        <f>unique_contracts!M24</f>
        <v>NotHybrid</v>
      </c>
      <c r="F24" s="103">
        <f>unique_contracts!N24</f>
        <v>0</v>
      </c>
      <c r="G24" s="103">
        <f>unique_contracts!P24</f>
        <v>0</v>
      </c>
      <c r="H24" s="103">
        <f>unique_contracts!R24</f>
        <v>0</v>
      </c>
      <c r="I24" s="103">
        <f>unique_contracts!V24</f>
        <v>0</v>
      </c>
      <c r="J24" s="121">
        <f>unique_contracts!AB24</f>
        <v>0</v>
      </c>
      <c r="K24" s="103">
        <f>unique_contracts!AM24</f>
        <v>2024</v>
      </c>
      <c r="L24" s="103">
        <f>unique_contracts!AN24</f>
        <v>1</v>
      </c>
      <c r="M24" s="103">
        <f>unique_contracts!AO24</f>
        <v>1</v>
      </c>
      <c r="N24" s="103">
        <f>unique_contracts!AP24</f>
        <v>2024</v>
      </c>
      <c r="O24" s="103">
        <f>unique_contracts!AQ24</f>
        <v>12</v>
      </c>
      <c r="P24" s="103">
        <f>unique_contracts!AR24</f>
        <v>31</v>
      </c>
      <c r="Q24" s="103" t="str">
        <f>unique_contracts!BP24</f>
        <v>CapacityOnly</v>
      </c>
      <c r="R24" s="103">
        <f t="shared" si="8"/>
        <v>1</v>
      </c>
      <c r="S24" s="103" t="str">
        <f>IFERROR(IF(AND(I24&gt;0,E24="NotHybrid"),_xlfn.CONCAT(MAX(MIN(ROUNDDOWN(I24/D24,0),8),4),INDEX(resources!$G:$G,MATCH(B24,resources!$A:$A,0))),INDEX(resources!$G:$G,MATCH(B24,resources!$A:$A,0))),"n/a")</f>
        <v>gas_cc</v>
      </c>
      <c r="T24" s="103" t="str">
        <f t="shared" si="9"/>
        <v>n/a</v>
      </c>
      <c r="U24" s="103" t="str">
        <f t="shared" si="10"/>
        <v>gas_cc</v>
      </c>
      <c r="V24" s="103">
        <f t="shared" si="11"/>
        <v>2024</v>
      </c>
      <c r="W24" s="103">
        <f t="shared" si="12"/>
        <v>2024</v>
      </c>
      <c r="X24" s="119">
        <f t="shared" si="13"/>
        <v>1</v>
      </c>
      <c r="Y24" s="119">
        <f t="shared" si="14"/>
        <v>1</v>
      </c>
      <c r="Z24" s="168">
        <f>MIN((IFERROR(IF(AND($V24&lt;=Z$1,$W24&gt;=Z$1),INDEX(Reliability!E$23:E$50,MATCH($S24,Reliability!$C$23:$C$50,0)),0),0)*IF($T24="n/a",$D24*$Y24,$G24)+IFERROR(IF(AND($V24&lt;=Z$1,$W24&gt;=Z$1),INDEX(Reliability!E$23:E$50,MATCH($T24,Reliability!$C$23:$C$50,0)),0),0)*$H24*$X24*$Y24),$D24)*$R24</f>
        <v>27.988870131708925</v>
      </c>
      <c r="AA24" s="168">
        <f>MIN((IFERROR(IF(AND($V24&lt;=AA$1,$W24&gt;=AA$1),INDEX(Reliability!F$23:F$50,MATCH($S24,Reliability!$C$23:$C$50,0)),0),0)*IF($T24="n/a",$D24*$Y24,$G24)+IFERROR(IF(AND($V24&lt;=AA$1,$W24&gt;=AA$1),INDEX(Reliability!F$23:F$50,MATCH($T24,Reliability!$C$23:$C$50,0)),0),0)*$H24*$X24*$Y24),$D24)*$R24</f>
        <v>0</v>
      </c>
      <c r="AB24" s="168">
        <f>MIN((IFERROR(IF(AND($V24&lt;=AB$1,$W24&gt;=AB$1),INDEX(Reliability!G$23:G$50,MATCH($S24,Reliability!$C$23:$C$50,0)),0),0)*IF($T24="n/a",$D24*$Y24,$G24)+IFERROR(IF(AND($V24&lt;=AB$1,$W24&gt;=AB$1),INDEX(Reliability!G$23:G$50,MATCH($T24,Reliability!$C$23:$C$50,0)),0),0)*$H24*$X24*$Y24),$D24)*$R24</f>
        <v>0</v>
      </c>
      <c r="AC24" s="168">
        <f>MIN((IFERROR(IF(AND($V24&lt;=AC$1,$W24&gt;=AC$1),INDEX(Reliability!H$23:H$50,MATCH($S24,Reliability!$C$23:$C$50,0)),0),0)*IF($T24="n/a",$D24*$Y24,$G24)+IFERROR(IF(AND($V24&lt;=AC$1,$W24&gt;=AC$1),INDEX(Reliability!H$23:H$50,MATCH($T24,Reliability!$C$23:$C$50,0)),0),0)*$H24*$X24*$Y24),$D24)*$R24</f>
        <v>0</v>
      </c>
      <c r="AD24" s="168">
        <f>MIN((IFERROR(IF(AND($V24&lt;=AD$1,$W24&gt;=AD$1),INDEX(Reliability!I$23:I$50,MATCH($S24,Reliability!$C$23:$C$50,0)),0),0)*IF($T24="n/a",$D24*$Y24,$G24)+IFERROR(IF(AND($V24&lt;=AD$1,$W24&gt;=AD$1),INDEX(Reliability!I$23:I$50,MATCH($T24,Reliability!$C$23:$C$50,0)),0),0)*$H24*$X24*$Y24),$D24)*$R24</f>
        <v>0</v>
      </c>
      <c r="AE24" s="168">
        <f>MIN((IFERROR(IF(AND($V24&lt;=AE$1,$W24&gt;=AE$1),INDEX(Reliability!J$23:J$50,MATCH($S24,Reliability!$C$23:$C$50,0)),0),0)*IF($T24="n/a",$D24*$Y24,$G24)+IFERROR(IF(AND($V24&lt;=AE$1,$W24&gt;=AE$1),INDEX(Reliability!J$23:J$50,MATCH($T24,Reliability!$C$23:$C$50,0)),0),0)*$H24*$X24*$Y24),$D24)*$R24</f>
        <v>0</v>
      </c>
      <c r="AF24" s="168">
        <f>MIN((IFERROR(IF(AND($V24&lt;=AF$1,$W24&gt;=AF$1),INDEX(Reliability!K$23:K$50,MATCH($S24,Reliability!$C$23:$C$50,0)),0),0)*IF($T24="n/a",$D24*$Y24,$G24)+IFERROR(IF(AND($V24&lt;=AF$1,$W24&gt;=AF$1),INDEX(Reliability!K$23:K$50,MATCH($T24,Reliability!$C$23:$C$50,0)),0),0)*$H24*$X24*$Y24),$D24)*$R24</f>
        <v>0</v>
      </c>
      <c r="AG24" s="168">
        <f>MIN((IFERROR(IF(AND($V24&lt;=AG$1,$W24&gt;=AG$1),INDEX(Reliability!L$23:L$50,MATCH($S24,Reliability!$C$23:$C$50,0)),0),0)*IF($T24="n/a",$D24*$Y24,$G24)+IFERROR(IF(AND($V24&lt;=AG$1,$W24&gt;=AG$1),INDEX(Reliability!L$23:L$50,MATCH($T24,Reliability!$C$23:$C$50,0)),0),0)*$H24*$X24*$Y24),$D24)*$R24</f>
        <v>0</v>
      </c>
      <c r="AH24" s="168">
        <f>MIN((IFERROR(IF(AND($V24&lt;=AH$1,$W24&gt;=AH$1),INDEX(Reliability!M$23:M$50,MATCH($S24,Reliability!$C$23:$C$50,0)),0),0)*IF($T24="n/a",$D24*$Y24,$G24)+IFERROR(IF(AND($V24&lt;=AH$1,$W24&gt;=AH$1),INDEX(Reliability!M$23:M$50,MATCH($T24,Reliability!$C$23:$C$50,0)),0),0)*$H24*$X24*$Y24),$D24)*$R24</f>
        <v>0</v>
      </c>
      <c r="AI24" s="168">
        <f>MIN((IFERROR(IF(AND($V24&lt;=AI$1,$W24&gt;=AI$1),INDEX(Reliability!N$23:N$50,MATCH($S24,Reliability!$C$23:$C$50,0)),0),0)*IF($T24="n/a",$D24*$Y24,$G24)+IFERROR(IF(AND($V24&lt;=AI$1,$W24&gt;=AI$1),INDEX(Reliability!N$23:N$50,MATCH($T24,Reliability!$C$23:$C$50,0)),0),0)*$H24*$X24*$Y24),$D24)*$R24</f>
        <v>0</v>
      </c>
      <c r="AJ24" s="168">
        <f>MIN((IFERROR(IF(AND($V24&lt;=AJ$1,$W24&gt;=AJ$1),INDEX(Reliability!O$23:O$50,MATCH($S24,Reliability!$C$23:$C$50,0)),0),0)*IF($T24="n/a",$D24*$Y24,$G24)+IFERROR(IF(AND($V24&lt;=AJ$1,$W24&gt;=AJ$1),INDEX(Reliability!O$23:O$50,MATCH($T24,Reliability!$C$23:$C$50,0)),0),0)*$H24*$X24*$Y24),$D24)*$R24</f>
        <v>0</v>
      </c>
      <c r="AK24" s="168">
        <f>MIN((IFERROR(IF(AND($V24&lt;=AK$1,$W24&gt;=AK$1),INDEX(Reliability!P$23:P$50,MATCH($S24,Reliability!$C$23:$C$50,0)),0),0)*IF($T24="n/a",$D24*$Y24,$G24)+IFERROR(IF(AND($V24&lt;=AK$1,$W24&gt;=AK$1),INDEX(Reliability!P$23:P$50,MATCH($T24,Reliability!$C$23:$C$50,0)),0),0)*$H24*$X24*$Y24),$D24)*$R24</f>
        <v>0</v>
      </c>
      <c r="AM24" s="167">
        <f t="shared" si="15"/>
        <v>28</v>
      </c>
      <c r="AN24" t="str">
        <f>unique_contracts!C24</f>
        <v>VCEA_IRP2022_RA_Only_24</v>
      </c>
    </row>
    <row r="25" spans="1:40" x14ac:dyDescent="0.25">
      <c r="B25" s="121" t="str">
        <f>unique_contracts!B25</f>
        <v>_EXISTING_GENERIC_COMBINED_CYCLE</v>
      </c>
      <c r="C25" s="103" t="str">
        <f>unique_contracts!D25</f>
        <v>PlannedExisting</v>
      </c>
      <c r="D25" s="120">
        <f>unique_contracts!J25</f>
        <v>42.366866136522425</v>
      </c>
      <c r="E25" s="103" t="str">
        <f>unique_contracts!M25</f>
        <v>NotHybrid</v>
      </c>
      <c r="F25" s="103">
        <f>unique_contracts!N25</f>
        <v>0</v>
      </c>
      <c r="G25" s="103">
        <f>unique_contracts!P25</f>
        <v>0</v>
      </c>
      <c r="H25" s="103">
        <f>unique_contracts!R25</f>
        <v>0</v>
      </c>
      <c r="I25" s="103">
        <f>unique_contracts!V25</f>
        <v>0</v>
      </c>
      <c r="J25" s="121">
        <f>unique_contracts!AB25</f>
        <v>0</v>
      </c>
      <c r="K25" s="103">
        <f>unique_contracts!AM25</f>
        <v>2025</v>
      </c>
      <c r="L25" s="103">
        <f>unique_contracts!AN25</f>
        <v>1</v>
      </c>
      <c r="M25" s="103">
        <f>unique_contracts!AO25</f>
        <v>1</v>
      </c>
      <c r="N25" s="103">
        <f>unique_contracts!AP25</f>
        <v>2025</v>
      </c>
      <c r="O25" s="103">
        <f>unique_contracts!AQ25</f>
        <v>12</v>
      </c>
      <c r="P25" s="103">
        <f>unique_contracts!AR25</f>
        <v>31</v>
      </c>
      <c r="Q25" s="103" t="str">
        <f>unique_contracts!BP25</f>
        <v>CapacityOnly</v>
      </c>
      <c r="R25" s="103">
        <f t="shared" si="8"/>
        <v>1</v>
      </c>
      <c r="S25" s="103" t="str">
        <f>IFERROR(IF(AND(I25&gt;0,E25="NotHybrid"),_xlfn.CONCAT(MAX(MIN(ROUNDDOWN(I25/D25,0),8),4),INDEX(resources!$G:$G,MATCH(B25,resources!$A:$A,0))),INDEX(resources!$G:$G,MATCH(B25,resources!$A:$A,0))),"n/a")</f>
        <v>gas_cc</v>
      </c>
      <c r="T25" s="103" t="str">
        <f t="shared" si="9"/>
        <v>n/a</v>
      </c>
      <c r="U25" s="103" t="str">
        <f t="shared" si="10"/>
        <v>gas_cc</v>
      </c>
      <c r="V25" s="103">
        <f t="shared" si="11"/>
        <v>2025</v>
      </c>
      <c r="W25" s="103">
        <f t="shared" si="12"/>
        <v>2025</v>
      </c>
      <c r="X25" s="119">
        <f t="shared" si="13"/>
        <v>1</v>
      </c>
      <c r="Y25" s="119">
        <f t="shared" si="14"/>
        <v>1</v>
      </c>
      <c r="Z25" s="168">
        <f>MIN((IFERROR(IF(AND($V25&lt;=Z$1,$W25&gt;=Z$1),INDEX(Reliability!E$23:E$50,MATCH($S25,Reliability!$C$23:$C$50,0)),0),0)*IF($T25="n/a",$D25*$Y25,$G25)+IFERROR(IF(AND($V25&lt;=Z$1,$W25&gt;=Z$1),INDEX(Reliability!E$23:E$50,MATCH($T25,Reliability!$C$23:$C$50,0)),0),0)*$H25*$X25*$Y25),$D25)*$R25</f>
        <v>0</v>
      </c>
      <c r="AA25" s="168">
        <f>MIN((IFERROR(IF(AND($V25&lt;=AA$1,$W25&gt;=AA$1),INDEX(Reliability!F$23:F$50,MATCH($S25,Reliability!$C$23:$C$50,0)),0),0)*IF($T25="n/a",$D25*$Y25,$G25)+IFERROR(IF(AND($V25&lt;=AA$1,$W25&gt;=AA$1),INDEX(Reliability!F$23:F$50,MATCH($T25,Reliability!$C$23:$C$50,0)),0),0)*$H25*$X25*$Y25),$D25)*$R25</f>
        <v>36.547305533671519</v>
      </c>
      <c r="AB25" s="168">
        <f>MIN((IFERROR(IF(AND($V25&lt;=AB$1,$W25&gt;=AB$1),INDEX(Reliability!G$23:G$50,MATCH($S25,Reliability!$C$23:$C$50,0)),0),0)*IF($T25="n/a",$D25*$Y25,$G25)+IFERROR(IF(AND($V25&lt;=AB$1,$W25&gt;=AB$1),INDEX(Reliability!G$23:G$50,MATCH($T25,Reliability!$C$23:$C$50,0)),0),0)*$H25*$X25*$Y25),$D25)*$R25</f>
        <v>0</v>
      </c>
      <c r="AC25" s="168">
        <f>MIN((IFERROR(IF(AND($V25&lt;=AC$1,$W25&gt;=AC$1),INDEX(Reliability!H$23:H$50,MATCH($S25,Reliability!$C$23:$C$50,0)),0),0)*IF($T25="n/a",$D25*$Y25,$G25)+IFERROR(IF(AND($V25&lt;=AC$1,$W25&gt;=AC$1),INDEX(Reliability!H$23:H$50,MATCH($T25,Reliability!$C$23:$C$50,0)),0),0)*$H25*$X25*$Y25),$D25)*$R25</f>
        <v>0</v>
      </c>
      <c r="AD25" s="168">
        <f>MIN((IFERROR(IF(AND($V25&lt;=AD$1,$W25&gt;=AD$1),INDEX(Reliability!I$23:I$50,MATCH($S25,Reliability!$C$23:$C$50,0)),0),0)*IF($T25="n/a",$D25*$Y25,$G25)+IFERROR(IF(AND($V25&lt;=AD$1,$W25&gt;=AD$1),INDEX(Reliability!I$23:I$50,MATCH($T25,Reliability!$C$23:$C$50,0)),0),0)*$H25*$X25*$Y25),$D25)*$R25</f>
        <v>0</v>
      </c>
      <c r="AE25" s="168">
        <f>MIN((IFERROR(IF(AND($V25&lt;=AE$1,$W25&gt;=AE$1),INDEX(Reliability!J$23:J$50,MATCH($S25,Reliability!$C$23:$C$50,0)),0),0)*IF($T25="n/a",$D25*$Y25,$G25)+IFERROR(IF(AND($V25&lt;=AE$1,$W25&gt;=AE$1),INDEX(Reliability!J$23:J$50,MATCH($T25,Reliability!$C$23:$C$50,0)),0),0)*$H25*$X25*$Y25),$D25)*$R25</f>
        <v>0</v>
      </c>
      <c r="AF25" s="168">
        <f>MIN((IFERROR(IF(AND($V25&lt;=AF$1,$W25&gt;=AF$1),INDEX(Reliability!K$23:K$50,MATCH($S25,Reliability!$C$23:$C$50,0)),0),0)*IF($T25="n/a",$D25*$Y25,$G25)+IFERROR(IF(AND($V25&lt;=AF$1,$W25&gt;=AF$1),INDEX(Reliability!K$23:K$50,MATCH($T25,Reliability!$C$23:$C$50,0)),0),0)*$H25*$X25*$Y25),$D25)*$R25</f>
        <v>0</v>
      </c>
      <c r="AG25" s="168">
        <f>MIN((IFERROR(IF(AND($V25&lt;=AG$1,$W25&gt;=AG$1),INDEX(Reliability!L$23:L$50,MATCH($S25,Reliability!$C$23:$C$50,0)),0),0)*IF($T25="n/a",$D25*$Y25,$G25)+IFERROR(IF(AND($V25&lt;=AG$1,$W25&gt;=AG$1),INDEX(Reliability!L$23:L$50,MATCH($T25,Reliability!$C$23:$C$50,0)),0),0)*$H25*$X25*$Y25),$D25)*$R25</f>
        <v>0</v>
      </c>
      <c r="AH25" s="168">
        <f>MIN((IFERROR(IF(AND($V25&lt;=AH$1,$W25&gt;=AH$1),INDEX(Reliability!M$23:M$50,MATCH($S25,Reliability!$C$23:$C$50,0)),0),0)*IF($T25="n/a",$D25*$Y25,$G25)+IFERROR(IF(AND($V25&lt;=AH$1,$W25&gt;=AH$1),INDEX(Reliability!M$23:M$50,MATCH($T25,Reliability!$C$23:$C$50,0)),0),0)*$H25*$X25*$Y25),$D25)*$R25</f>
        <v>0</v>
      </c>
      <c r="AI25" s="168">
        <f>MIN((IFERROR(IF(AND($V25&lt;=AI$1,$W25&gt;=AI$1),INDEX(Reliability!N$23:N$50,MATCH($S25,Reliability!$C$23:$C$50,0)),0),0)*IF($T25="n/a",$D25*$Y25,$G25)+IFERROR(IF(AND($V25&lt;=AI$1,$W25&gt;=AI$1),INDEX(Reliability!N$23:N$50,MATCH($T25,Reliability!$C$23:$C$50,0)),0),0)*$H25*$X25*$Y25),$D25)*$R25</f>
        <v>0</v>
      </c>
      <c r="AJ25" s="168">
        <f>MIN((IFERROR(IF(AND($V25&lt;=AJ$1,$W25&gt;=AJ$1),INDEX(Reliability!O$23:O$50,MATCH($S25,Reliability!$C$23:$C$50,0)),0),0)*IF($T25="n/a",$D25*$Y25,$G25)+IFERROR(IF(AND($V25&lt;=AJ$1,$W25&gt;=AJ$1),INDEX(Reliability!O$23:O$50,MATCH($T25,Reliability!$C$23:$C$50,0)),0),0)*$H25*$X25*$Y25),$D25)*$R25</f>
        <v>0</v>
      </c>
      <c r="AK25" s="168">
        <f>MIN((IFERROR(IF(AND($V25&lt;=AK$1,$W25&gt;=AK$1),INDEX(Reliability!P$23:P$50,MATCH($S25,Reliability!$C$23:$C$50,0)),0),0)*IF($T25="n/a",$D25*$Y25,$G25)+IFERROR(IF(AND($V25&lt;=AK$1,$W25&gt;=AK$1),INDEX(Reliability!P$23:P$50,MATCH($T25,Reliability!$C$23:$C$50,0)),0),0)*$H25*$X25*$Y25),$D25)*$R25</f>
        <v>0</v>
      </c>
      <c r="AM25" s="167">
        <f t="shared" si="15"/>
        <v>36.5</v>
      </c>
      <c r="AN25" t="str">
        <f>unique_contracts!C25</f>
        <v>VCEA_IRP2022_RA_Only_25</v>
      </c>
    </row>
    <row r="26" spans="1:40" x14ac:dyDescent="0.25">
      <c r="B26" s="121" t="str">
        <f>unique_contracts!B26</f>
        <v>_EXISTING_GENERIC_COMBINED_CYCLE</v>
      </c>
      <c r="C26" s="103" t="str">
        <f>unique_contracts!D26</f>
        <v>PlannedExisting</v>
      </c>
      <c r="D26" s="120">
        <f>unique_contracts!J26</f>
        <v>42</v>
      </c>
      <c r="E26" s="103" t="str">
        <f>unique_contracts!M26</f>
        <v>NotHybrid</v>
      </c>
      <c r="F26" s="103">
        <f>unique_contracts!N26</f>
        <v>0</v>
      </c>
      <c r="G26" s="103">
        <f>unique_contracts!P26</f>
        <v>0</v>
      </c>
      <c r="H26" s="103">
        <f>unique_contracts!R26</f>
        <v>0</v>
      </c>
      <c r="I26" s="103">
        <f>unique_contracts!V26</f>
        <v>0</v>
      </c>
      <c r="J26" s="121">
        <f>unique_contracts!AB26</f>
        <v>0</v>
      </c>
      <c r="K26" s="103">
        <f>unique_contracts!AM26</f>
        <v>2026</v>
      </c>
      <c r="L26" s="103">
        <f>unique_contracts!AN26</f>
        <v>1</v>
      </c>
      <c r="M26" s="103">
        <f>unique_contracts!AO26</f>
        <v>1</v>
      </c>
      <c r="N26" s="103">
        <f>unique_contracts!AP26</f>
        <v>2026</v>
      </c>
      <c r="O26" s="103">
        <f>unique_contracts!AQ26</f>
        <v>12</v>
      </c>
      <c r="P26" s="103">
        <f>unique_contracts!AR26</f>
        <v>31</v>
      </c>
      <c r="Q26" s="103" t="str">
        <f>unique_contracts!BP26</f>
        <v>CapacityOnly</v>
      </c>
      <c r="R26" s="103">
        <f t="shared" si="8"/>
        <v>1</v>
      </c>
      <c r="S26" s="103" t="str">
        <f>IFERROR(IF(AND(I26&gt;0,E26="NotHybrid"),_xlfn.CONCAT(MAX(MIN(ROUNDDOWN(I26/D26,0),8),4),INDEX(resources!$G:$G,MATCH(B26,resources!$A:$A,0))),INDEX(resources!$G:$G,MATCH(B26,resources!$A:$A,0))),"n/a")</f>
        <v>gas_cc</v>
      </c>
      <c r="T26" s="103" t="str">
        <f t="shared" si="9"/>
        <v>n/a</v>
      </c>
      <c r="U26" s="103" t="str">
        <f t="shared" si="10"/>
        <v>gas_cc</v>
      </c>
      <c r="V26" s="103">
        <f t="shared" si="11"/>
        <v>2026</v>
      </c>
      <c r="W26" s="103">
        <f t="shared" si="12"/>
        <v>2026</v>
      </c>
      <c r="X26" s="119">
        <f t="shared" si="13"/>
        <v>1</v>
      </c>
      <c r="Y26" s="119">
        <f t="shared" si="14"/>
        <v>1</v>
      </c>
      <c r="Z26" s="168">
        <f>MIN((IFERROR(IF(AND($V26&lt;=Z$1,$W26&gt;=Z$1),INDEX(Reliability!E$23:E$50,MATCH($S26,Reliability!$C$23:$C$50,0)),0),0)*IF($T26="n/a",$D26*$Y26,$G26)+IFERROR(IF(AND($V26&lt;=Z$1,$W26&gt;=Z$1),INDEX(Reliability!E$23:E$50,MATCH($T26,Reliability!$C$23:$C$50,0)),0),0)*$H26*$X26*$Y26),$D26)*$R26</f>
        <v>0</v>
      </c>
      <c r="AA26" s="168">
        <f>MIN((IFERROR(IF(AND($V26&lt;=AA$1,$W26&gt;=AA$1),INDEX(Reliability!F$23:F$50,MATCH($S26,Reliability!$C$23:$C$50,0)),0),0)*IF($T26="n/a",$D26*$Y26,$G26)+IFERROR(IF(AND($V26&lt;=AA$1,$W26&gt;=AA$1),INDEX(Reliability!F$23:F$50,MATCH($T26,Reliability!$C$23:$C$50,0)),0),0)*$H26*$X26*$Y26),$D26)*$R26</f>
        <v>0</v>
      </c>
      <c r="AB26" s="168">
        <f>MIN((IFERROR(IF(AND($V26&lt;=AB$1,$W26&gt;=AB$1),INDEX(Reliability!G$23:G$50,MATCH($S26,Reliability!$C$23:$C$50,0)),0),0)*IF($T26="n/a",$D26*$Y26,$G26)+IFERROR(IF(AND($V26&lt;=AB$1,$W26&gt;=AB$1),INDEX(Reliability!G$23:G$50,MATCH($T26,Reliability!$C$23:$C$50,0)),0),0)*$H26*$X26*$Y26),$D26)*$R26</f>
        <v>36.839466738920272</v>
      </c>
      <c r="AC26" s="168">
        <f>MIN((IFERROR(IF(AND($V26&lt;=AC$1,$W26&gt;=AC$1),INDEX(Reliability!H$23:H$50,MATCH($S26,Reliability!$C$23:$C$50,0)),0),0)*IF($T26="n/a",$D26*$Y26,$G26)+IFERROR(IF(AND($V26&lt;=AC$1,$W26&gt;=AC$1),INDEX(Reliability!H$23:H$50,MATCH($T26,Reliability!$C$23:$C$50,0)),0),0)*$H26*$X26*$Y26),$D26)*$R26</f>
        <v>0</v>
      </c>
      <c r="AD26" s="168">
        <f>MIN((IFERROR(IF(AND($V26&lt;=AD$1,$W26&gt;=AD$1),INDEX(Reliability!I$23:I$50,MATCH($S26,Reliability!$C$23:$C$50,0)),0),0)*IF($T26="n/a",$D26*$Y26,$G26)+IFERROR(IF(AND($V26&lt;=AD$1,$W26&gt;=AD$1),INDEX(Reliability!I$23:I$50,MATCH($T26,Reliability!$C$23:$C$50,0)),0),0)*$H26*$X26*$Y26),$D26)*$R26</f>
        <v>0</v>
      </c>
      <c r="AE26" s="168">
        <f>MIN((IFERROR(IF(AND($V26&lt;=AE$1,$W26&gt;=AE$1),INDEX(Reliability!J$23:J$50,MATCH($S26,Reliability!$C$23:$C$50,0)),0),0)*IF($T26="n/a",$D26*$Y26,$G26)+IFERROR(IF(AND($V26&lt;=AE$1,$W26&gt;=AE$1),INDEX(Reliability!J$23:J$50,MATCH($T26,Reliability!$C$23:$C$50,0)),0),0)*$H26*$X26*$Y26),$D26)*$R26</f>
        <v>0</v>
      </c>
      <c r="AF26" s="168">
        <f>MIN((IFERROR(IF(AND($V26&lt;=AF$1,$W26&gt;=AF$1),INDEX(Reliability!K$23:K$50,MATCH($S26,Reliability!$C$23:$C$50,0)),0),0)*IF($T26="n/a",$D26*$Y26,$G26)+IFERROR(IF(AND($V26&lt;=AF$1,$W26&gt;=AF$1),INDEX(Reliability!K$23:K$50,MATCH($T26,Reliability!$C$23:$C$50,0)),0),0)*$H26*$X26*$Y26),$D26)*$R26</f>
        <v>0</v>
      </c>
      <c r="AG26" s="168">
        <f>MIN((IFERROR(IF(AND($V26&lt;=AG$1,$W26&gt;=AG$1),INDEX(Reliability!L$23:L$50,MATCH($S26,Reliability!$C$23:$C$50,0)),0),0)*IF($T26="n/a",$D26*$Y26,$G26)+IFERROR(IF(AND($V26&lt;=AG$1,$W26&gt;=AG$1),INDEX(Reliability!L$23:L$50,MATCH($T26,Reliability!$C$23:$C$50,0)),0),0)*$H26*$X26*$Y26),$D26)*$R26</f>
        <v>0</v>
      </c>
      <c r="AH26" s="168">
        <f>MIN((IFERROR(IF(AND($V26&lt;=AH$1,$W26&gt;=AH$1),INDEX(Reliability!M$23:M$50,MATCH($S26,Reliability!$C$23:$C$50,0)),0),0)*IF($T26="n/a",$D26*$Y26,$G26)+IFERROR(IF(AND($V26&lt;=AH$1,$W26&gt;=AH$1),INDEX(Reliability!M$23:M$50,MATCH($T26,Reliability!$C$23:$C$50,0)),0),0)*$H26*$X26*$Y26),$D26)*$R26</f>
        <v>0</v>
      </c>
      <c r="AI26" s="168">
        <f>MIN((IFERROR(IF(AND($V26&lt;=AI$1,$W26&gt;=AI$1),INDEX(Reliability!N$23:N$50,MATCH($S26,Reliability!$C$23:$C$50,0)),0),0)*IF($T26="n/a",$D26*$Y26,$G26)+IFERROR(IF(AND($V26&lt;=AI$1,$W26&gt;=AI$1),INDEX(Reliability!N$23:N$50,MATCH($T26,Reliability!$C$23:$C$50,0)),0),0)*$H26*$X26*$Y26),$D26)*$R26</f>
        <v>0</v>
      </c>
      <c r="AJ26" s="168">
        <f>MIN((IFERROR(IF(AND($V26&lt;=AJ$1,$W26&gt;=AJ$1),INDEX(Reliability!O$23:O$50,MATCH($S26,Reliability!$C$23:$C$50,0)),0),0)*IF($T26="n/a",$D26*$Y26,$G26)+IFERROR(IF(AND($V26&lt;=AJ$1,$W26&gt;=AJ$1),INDEX(Reliability!O$23:O$50,MATCH($T26,Reliability!$C$23:$C$50,0)),0),0)*$H26*$X26*$Y26),$D26)*$R26</f>
        <v>0</v>
      </c>
      <c r="AK26" s="168">
        <f>MIN((IFERROR(IF(AND($V26&lt;=AK$1,$W26&gt;=AK$1),INDEX(Reliability!P$23:P$50,MATCH($S26,Reliability!$C$23:$C$50,0)),0),0)*IF($T26="n/a",$D26*$Y26,$G26)+IFERROR(IF(AND($V26&lt;=AK$1,$W26&gt;=AK$1),INDEX(Reliability!P$23:P$50,MATCH($T26,Reliability!$C$23:$C$50,0)),0),0)*$H26*$X26*$Y26),$D26)*$R26</f>
        <v>0</v>
      </c>
      <c r="AM26" s="167">
        <f t="shared" si="15"/>
        <v>36.799999999999997</v>
      </c>
      <c r="AN26" t="str">
        <f>unique_contracts!C26</f>
        <v>VCEA_IRP2022_RA_Only_26</v>
      </c>
    </row>
    <row r="27" spans="1:40" x14ac:dyDescent="0.25">
      <c r="B27" s="121" t="str">
        <f>unique_contracts!B27</f>
        <v>_EXISTING_GENERIC_COMBINED_CYCLE</v>
      </c>
      <c r="C27" s="103" t="str">
        <f>unique_contracts!D27</f>
        <v>PlannedExisting</v>
      </c>
      <c r="D27" s="120">
        <f>unique_contracts!J27</f>
        <v>57.056491019442099</v>
      </c>
      <c r="E27" s="103" t="str">
        <f>unique_contracts!M27</f>
        <v>NotHybrid</v>
      </c>
      <c r="F27" s="103">
        <f>unique_contracts!N27</f>
        <v>0</v>
      </c>
      <c r="G27" s="103">
        <f>unique_contracts!P27</f>
        <v>0</v>
      </c>
      <c r="H27" s="103">
        <f>unique_contracts!R27</f>
        <v>0</v>
      </c>
      <c r="I27" s="103">
        <f>unique_contracts!V27</f>
        <v>0</v>
      </c>
      <c r="J27" s="121">
        <f>unique_contracts!AB27</f>
        <v>0</v>
      </c>
      <c r="K27" s="103">
        <f>unique_contracts!AM27</f>
        <v>2027</v>
      </c>
      <c r="L27" s="103">
        <f>unique_contracts!AN27</f>
        <v>1</v>
      </c>
      <c r="M27" s="103">
        <f>unique_contracts!AO27</f>
        <v>1</v>
      </c>
      <c r="N27" s="103">
        <f>unique_contracts!AP27</f>
        <v>2027</v>
      </c>
      <c r="O27" s="103">
        <f>unique_contracts!AQ27</f>
        <v>12</v>
      </c>
      <c r="P27" s="103">
        <f>unique_contracts!AR27</f>
        <v>31</v>
      </c>
      <c r="Q27" s="103" t="str">
        <f>unique_contracts!BP27</f>
        <v>CapacityOnly</v>
      </c>
      <c r="R27" s="103">
        <f t="shared" si="8"/>
        <v>1</v>
      </c>
      <c r="S27" s="103" t="str">
        <f>IFERROR(IF(AND(I27&gt;0,E27="NotHybrid"),_xlfn.CONCAT(MAX(MIN(ROUNDDOWN(I27/D27,0),8),4),INDEX(resources!$G:$G,MATCH(B27,resources!$A:$A,0))),INDEX(resources!$G:$G,MATCH(B27,resources!$A:$A,0))),"n/a")</f>
        <v>gas_cc</v>
      </c>
      <c r="T27" s="103" t="str">
        <f t="shared" si="9"/>
        <v>n/a</v>
      </c>
      <c r="U27" s="103" t="str">
        <f t="shared" si="10"/>
        <v>gas_cc</v>
      </c>
      <c r="V27" s="103">
        <f t="shared" si="11"/>
        <v>2027</v>
      </c>
      <c r="W27" s="103">
        <f t="shared" si="12"/>
        <v>2027</v>
      </c>
      <c r="X27" s="119">
        <f t="shared" si="13"/>
        <v>1</v>
      </c>
      <c r="Y27" s="119">
        <f t="shared" si="14"/>
        <v>1</v>
      </c>
      <c r="Z27" s="168">
        <f>MIN((IFERROR(IF(AND($V27&lt;=Z$1,$W27&gt;=Z$1),INDEX(Reliability!E$23:E$50,MATCH($S27,Reliability!$C$23:$C$50,0)),0),0)*IF($T27="n/a",$D27*$Y27,$G27)+IFERROR(IF(AND($V27&lt;=Z$1,$W27&gt;=Z$1),INDEX(Reliability!E$23:E$50,MATCH($T27,Reliability!$C$23:$C$50,0)),0),0)*$H27*$X27*$Y27),$D27)*$R27</f>
        <v>0</v>
      </c>
      <c r="AA27" s="168">
        <f>MIN((IFERROR(IF(AND($V27&lt;=AA$1,$W27&gt;=AA$1),INDEX(Reliability!F$23:F$50,MATCH($S27,Reliability!$C$23:$C$50,0)),0),0)*IF($T27="n/a",$D27*$Y27,$G27)+IFERROR(IF(AND($V27&lt;=AA$1,$W27&gt;=AA$1),INDEX(Reliability!F$23:F$50,MATCH($T27,Reliability!$C$23:$C$50,0)),0),0)*$H27*$X27*$Y27),$D27)*$R27</f>
        <v>0</v>
      </c>
      <c r="AB27" s="168">
        <f>MIN((IFERROR(IF(AND($V27&lt;=AB$1,$W27&gt;=AB$1),INDEX(Reliability!G$23:G$50,MATCH($S27,Reliability!$C$23:$C$50,0)),0),0)*IF($T27="n/a",$D27*$Y27,$G27)+IFERROR(IF(AND($V27&lt;=AB$1,$W27&gt;=AB$1),INDEX(Reliability!G$23:G$50,MATCH($T27,Reliability!$C$23:$C$50,0)),0),0)*$H27*$X27*$Y27),$D27)*$R27</f>
        <v>0</v>
      </c>
      <c r="AC27" s="168">
        <f>MIN((IFERROR(IF(AND($V27&lt;=AC$1,$W27&gt;=AC$1),INDEX(Reliability!H$23:H$50,MATCH($S27,Reliability!$C$23:$C$50,0)),0),0)*IF($T27="n/a",$D27*$Y27,$G27)+IFERROR(IF(AND($V27&lt;=AC$1,$W27&gt;=AC$1),INDEX(Reliability!H$23:H$50,MATCH($T27,Reliability!$C$23:$C$50,0)),0),0)*$H27*$X27*$Y27),$D27)*$R27</f>
        <v>49.877607328154497</v>
      </c>
      <c r="AD27" s="168">
        <f>MIN((IFERROR(IF(AND($V27&lt;=AD$1,$W27&gt;=AD$1),INDEX(Reliability!I$23:I$50,MATCH($S27,Reliability!$C$23:$C$50,0)),0),0)*IF($T27="n/a",$D27*$Y27,$G27)+IFERROR(IF(AND($V27&lt;=AD$1,$W27&gt;=AD$1),INDEX(Reliability!I$23:I$50,MATCH($T27,Reliability!$C$23:$C$50,0)),0),0)*$H27*$X27*$Y27),$D27)*$R27</f>
        <v>0</v>
      </c>
      <c r="AE27" s="168">
        <f>MIN((IFERROR(IF(AND($V27&lt;=AE$1,$W27&gt;=AE$1),INDEX(Reliability!J$23:J$50,MATCH($S27,Reliability!$C$23:$C$50,0)),0),0)*IF($T27="n/a",$D27*$Y27,$G27)+IFERROR(IF(AND($V27&lt;=AE$1,$W27&gt;=AE$1),INDEX(Reliability!J$23:J$50,MATCH($T27,Reliability!$C$23:$C$50,0)),0),0)*$H27*$X27*$Y27),$D27)*$R27</f>
        <v>0</v>
      </c>
      <c r="AF27" s="168">
        <f>MIN((IFERROR(IF(AND($V27&lt;=AF$1,$W27&gt;=AF$1),INDEX(Reliability!K$23:K$50,MATCH($S27,Reliability!$C$23:$C$50,0)),0),0)*IF($T27="n/a",$D27*$Y27,$G27)+IFERROR(IF(AND($V27&lt;=AF$1,$W27&gt;=AF$1),INDEX(Reliability!K$23:K$50,MATCH($T27,Reliability!$C$23:$C$50,0)),0),0)*$H27*$X27*$Y27),$D27)*$R27</f>
        <v>0</v>
      </c>
      <c r="AG27" s="168">
        <f>MIN((IFERROR(IF(AND($V27&lt;=AG$1,$W27&gt;=AG$1),INDEX(Reliability!L$23:L$50,MATCH($S27,Reliability!$C$23:$C$50,0)),0),0)*IF($T27="n/a",$D27*$Y27,$G27)+IFERROR(IF(AND($V27&lt;=AG$1,$W27&gt;=AG$1),INDEX(Reliability!L$23:L$50,MATCH($T27,Reliability!$C$23:$C$50,0)),0),0)*$H27*$X27*$Y27),$D27)*$R27</f>
        <v>0</v>
      </c>
      <c r="AH27" s="168">
        <f>MIN((IFERROR(IF(AND($V27&lt;=AH$1,$W27&gt;=AH$1),INDEX(Reliability!M$23:M$50,MATCH($S27,Reliability!$C$23:$C$50,0)),0),0)*IF($T27="n/a",$D27*$Y27,$G27)+IFERROR(IF(AND($V27&lt;=AH$1,$W27&gt;=AH$1),INDEX(Reliability!M$23:M$50,MATCH($T27,Reliability!$C$23:$C$50,0)),0),0)*$H27*$X27*$Y27),$D27)*$R27</f>
        <v>0</v>
      </c>
      <c r="AI27" s="168">
        <f>MIN((IFERROR(IF(AND($V27&lt;=AI$1,$W27&gt;=AI$1),INDEX(Reliability!N$23:N$50,MATCH($S27,Reliability!$C$23:$C$50,0)),0),0)*IF($T27="n/a",$D27*$Y27,$G27)+IFERROR(IF(AND($V27&lt;=AI$1,$W27&gt;=AI$1),INDEX(Reliability!N$23:N$50,MATCH($T27,Reliability!$C$23:$C$50,0)),0),0)*$H27*$X27*$Y27),$D27)*$R27</f>
        <v>0</v>
      </c>
      <c r="AJ27" s="168">
        <f>MIN((IFERROR(IF(AND($V27&lt;=AJ$1,$W27&gt;=AJ$1),INDEX(Reliability!O$23:O$50,MATCH($S27,Reliability!$C$23:$C$50,0)),0),0)*IF($T27="n/a",$D27*$Y27,$G27)+IFERROR(IF(AND($V27&lt;=AJ$1,$W27&gt;=AJ$1),INDEX(Reliability!O$23:O$50,MATCH($T27,Reliability!$C$23:$C$50,0)),0),0)*$H27*$X27*$Y27),$D27)*$R27</f>
        <v>0</v>
      </c>
      <c r="AK27" s="168">
        <f>MIN((IFERROR(IF(AND($V27&lt;=AK$1,$W27&gt;=AK$1),INDEX(Reliability!P$23:P$50,MATCH($S27,Reliability!$C$23:$C$50,0)),0),0)*IF($T27="n/a",$D27*$Y27,$G27)+IFERROR(IF(AND($V27&lt;=AK$1,$W27&gt;=AK$1),INDEX(Reliability!P$23:P$50,MATCH($T27,Reliability!$C$23:$C$50,0)),0),0)*$H27*$X27*$Y27),$D27)*$R27</f>
        <v>0</v>
      </c>
      <c r="AM27" s="167">
        <f t="shared" si="15"/>
        <v>49.9</v>
      </c>
      <c r="AN27" t="str">
        <f>unique_contracts!C27</f>
        <v>VCEA_IRP2022_RA_Only_27</v>
      </c>
    </row>
    <row r="28" spans="1:40" x14ac:dyDescent="0.25">
      <c r="B28" s="121" t="str">
        <f>unique_contracts!B28</f>
        <v>_EXISTING_GENERIC_COMBINED_CYCLE</v>
      </c>
      <c r="C28" s="103" t="str">
        <f>unique_contracts!D28</f>
        <v>PlannedExisting</v>
      </c>
      <c r="D28" s="120">
        <f>unique_contracts!J28</f>
        <v>69.719981325813009</v>
      </c>
      <c r="E28" s="103" t="str">
        <f>unique_contracts!M28</f>
        <v>NotHybrid</v>
      </c>
      <c r="F28" s="103">
        <f>unique_contracts!N28</f>
        <v>0</v>
      </c>
      <c r="G28" s="103">
        <f>unique_contracts!P28</f>
        <v>0</v>
      </c>
      <c r="H28" s="103">
        <f>unique_contracts!R28</f>
        <v>0</v>
      </c>
      <c r="I28" s="103">
        <f>unique_contracts!V28</f>
        <v>0</v>
      </c>
      <c r="J28" s="121">
        <f>unique_contracts!AB28</f>
        <v>0</v>
      </c>
      <c r="K28" s="103">
        <f>unique_contracts!AM28</f>
        <v>2028</v>
      </c>
      <c r="L28" s="103">
        <f>unique_contracts!AN28</f>
        <v>1</v>
      </c>
      <c r="M28" s="103">
        <f>unique_contracts!AO28</f>
        <v>1</v>
      </c>
      <c r="N28" s="103">
        <f>unique_contracts!AP28</f>
        <v>2028</v>
      </c>
      <c r="O28" s="103">
        <f>unique_contracts!AQ28</f>
        <v>12</v>
      </c>
      <c r="P28" s="103">
        <f>unique_contracts!AR28</f>
        <v>31</v>
      </c>
      <c r="Q28" s="103" t="str">
        <f>unique_contracts!BP28</f>
        <v>CapacityOnly</v>
      </c>
      <c r="R28" s="103">
        <f t="shared" si="8"/>
        <v>1</v>
      </c>
      <c r="S28" s="103" t="str">
        <f>IFERROR(IF(AND(I28&gt;0,E28="NotHybrid"),_xlfn.CONCAT(MAX(MIN(ROUNDDOWN(I28/D28,0),8),4),INDEX(resources!$G:$G,MATCH(B28,resources!$A:$A,0))),INDEX(resources!$G:$G,MATCH(B28,resources!$A:$A,0))),"n/a")</f>
        <v>gas_cc</v>
      </c>
      <c r="T28" s="103" t="str">
        <f t="shared" si="9"/>
        <v>n/a</v>
      </c>
      <c r="U28" s="103" t="str">
        <f t="shared" si="10"/>
        <v>gas_cc</v>
      </c>
      <c r="V28" s="103">
        <f t="shared" si="11"/>
        <v>2028</v>
      </c>
      <c r="W28" s="103">
        <f t="shared" si="12"/>
        <v>2028</v>
      </c>
      <c r="X28" s="119">
        <f t="shared" si="13"/>
        <v>1</v>
      </c>
      <c r="Y28" s="119">
        <f t="shared" si="14"/>
        <v>1</v>
      </c>
      <c r="Z28" s="168">
        <f>MIN((IFERROR(IF(AND($V28&lt;=Z$1,$W28&gt;=Z$1),INDEX(Reliability!E$23:E$50,MATCH($S28,Reliability!$C$23:$C$50,0)),0),0)*IF($T28="n/a",$D28*$Y28,$G28)+IFERROR(IF(AND($V28&lt;=Z$1,$W28&gt;=Z$1),INDEX(Reliability!E$23:E$50,MATCH($T28,Reliability!$C$23:$C$50,0)),0),0)*$H28*$X28*$Y28),$D28)*$R28</f>
        <v>0</v>
      </c>
      <c r="AA28" s="168">
        <f>MIN((IFERROR(IF(AND($V28&lt;=AA$1,$W28&gt;=AA$1),INDEX(Reliability!F$23:F$50,MATCH($S28,Reliability!$C$23:$C$50,0)),0),0)*IF($T28="n/a",$D28*$Y28,$G28)+IFERROR(IF(AND($V28&lt;=AA$1,$W28&gt;=AA$1),INDEX(Reliability!F$23:F$50,MATCH($T28,Reliability!$C$23:$C$50,0)),0),0)*$H28*$X28*$Y28),$D28)*$R28</f>
        <v>0</v>
      </c>
      <c r="AB28" s="168">
        <f>MIN((IFERROR(IF(AND($V28&lt;=AB$1,$W28&gt;=AB$1),INDEX(Reliability!G$23:G$50,MATCH($S28,Reliability!$C$23:$C$50,0)),0),0)*IF($T28="n/a",$D28*$Y28,$G28)+IFERROR(IF(AND($V28&lt;=AB$1,$W28&gt;=AB$1),INDEX(Reliability!G$23:G$50,MATCH($T28,Reliability!$C$23:$C$50,0)),0),0)*$H28*$X28*$Y28),$D28)*$R28</f>
        <v>0</v>
      </c>
      <c r="AC28" s="168">
        <f>MIN((IFERROR(IF(AND($V28&lt;=AC$1,$W28&gt;=AC$1),INDEX(Reliability!H$23:H$50,MATCH($S28,Reliability!$C$23:$C$50,0)),0),0)*IF($T28="n/a",$D28*$Y28,$G28)+IFERROR(IF(AND($V28&lt;=AC$1,$W28&gt;=AC$1),INDEX(Reliability!H$23:H$50,MATCH($T28,Reliability!$C$23:$C$50,0)),0),0)*$H28*$X28*$Y28),$D28)*$R28</f>
        <v>0</v>
      </c>
      <c r="AD28" s="168">
        <f>MIN((IFERROR(IF(AND($V28&lt;=AD$1,$W28&gt;=AD$1),INDEX(Reliability!I$23:I$50,MATCH($S28,Reliability!$C$23:$C$50,0)),0),0)*IF($T28="n/a",$D28*$Y28,$G28)+IFERROR(IF(AND($V28&lt;=AD$1,$W28&gt;=AD$1),INDEX(Reliability!I$23:I$50,MATCH($T28,Reliability!$C$23:$C$50,0)),0),0)*$H28*$X28*$Y28),$D28)*$R28</f>
        <v>60.742040185187065</v>
      </c>
      <c r="AE28" s="168">
        <f>MIN((IFERROR(IF(AND($V28&lt;=AE$1,$W28&gt;=AE$1),INDEX(Reliability!J$23:J$50,MATCH($S28,Reliability!$C$23:$C$50,0)),0),0)*IF($T28="n/a",$D28*$Y28,$G28)+IFERROR(IF(AND($V28&lt;=AE$1,$W28&gt;=AE$1),INDEX(Reliability!J$23:J$50,MATCH($T28,Reliability!$C$23:$C$50,0)),0),0)*$H28*$X28*$Y28),$D28)*$R28</f>
        <v>0</v>
      </c>
      <c r="AF28" s="168">
        <f>MIN((IFERROR(IF(AND($V28&lt;=AF$1,$W28&gt;=AF$1),INDEX(Reliability!K$23:K$50,MATCH($S28,Reliability!$C$23:$C$50,0)),0),0)*IF($T28="n/a",$D28*$Y28,$G28)+IFERROR(IF(AND($V28&lt;=AF$1,$W28&gt;=AF$1),INDEX(Reliability!K$23:K$50,MATCH($T28,Reliability!$C$23:$C$50,0)),0),0)*$H28*$X28*$Y28),$D28)*$R28</f>
        <v>0</v>
      </c>
      <c r="AG28" s="168">
        <f>MIN((IFERROR(IF(AND($V28&lt;=AG$1,$W28&gt;=AG$1),INDEX(Reliability!L$23:L$50,MATCH($S28,Reliability!$C$23:$C$50,0)),0),0)*IF($T28="n/a",$D28*$Y28,$G28)+IFERROR(IF(AND($V28&lt;=AG$1,$W28&gt;=AG$1),INDEX(Reliability!L$23:L$50,MATCH($T28,Reliability!$C$23:$C$50,0)),0),0)*$H28*$X28*$Y28),$D28)*$R28</f>
        <v>0</v>
      </c>
      <c r="AH28" s="168">
        <f>MIN((IFERROR(IF(AND($V28&lt;=AH$1,$W28&gt;=AH$1),INDEX(Reliability!M$23:M$50,MATCH($S28,Reliability!$C$23:$C$50,0)),0),0)*IF($T28="n/a",$D28*$Y28,$G28)+IFERROR(IF(AND($V28&lt;=AH$1,$W28&gt;=AH$1),INDEX(Reliability!M$23:M$50,MATCH($T28,Reliability!$C$23:$C$50,0)),0),0)*$H28*$X28*$Y28),$D28)*$R28</f>
        <v>0</v>
      </c>
      <c r="AI28" s="168">
        <f>MIN((IFERROR(IF(AND($V28&lt;=AI$1,$W28&gt;=AI$1),INDEX(Reliability!N$23:N$50,MATCH($S28,Reliability!$C$23:$C$50,0)),0),0)*IF($T28="n/a",$D28*$Y28,$G28)+IFERROR(IF(AND($V28&lt;=AI$1,$W28&gt;=AI$1),INDEX(Reliability!N$23:N$50,MATCH($T28,Reliability!$C$23:$C$50,0)),0),0)*$H28*$X28*$Y28),$D28)*$R28</f>
        <v>0</v>
      </c>
      <c r="AJ28" s="168">
        <f>MIN((IFERROR(IF(AND($V28&lt;=AJ$1,$W28&gt;=AJ$1),INDEX(Reliability!O$23:O$50,MATCH($S28,Reliability!$C$23:$C$50,0)),0),0)*IF($T28="n/a",$D28*$Y28,$G28)+IFERROR(IF(AND($V28&lt;=AJ$1,$W28&gt;=AJ$1),INDEX(Reliability!O$23:O$50,MATCH($T28,Reliability!$C$23:$C$50,0)),0),0)*$H28*$X28*$Y28),$D28)*$R28</f>
        <v>0</v>
      </c>
      <c r="AK28" s="168">
        <f>MIN((IFERROR(IF(AND($V28&lt;=AK$1,$W28&gt;=AK$1),INDEX(Reliability!P$23:P$50,MATCH($S28,Reliability!$C$23:$C$50,0)),0),0)*IF($T28="n/a",$D28*$Y28,$G28)+IFERROR(IF(AND($V28&lt;=AK$1,$W28&gt;=AK$1),INDEX(Reliability!P$23:P$50,MATCH($T28,Reliability!$C$23:$C$50,0)),0),0)*$H28*$X28*$Y28),$D28)*$R28</f>
        <v>0</v>
      </c>
      <c r="AM28" s="167">
        <f t="shared" si="15"/>
        <v>60.7</v>
      </c>
      <c r="AN28" t="str">
        <f>unique_contracts!C28</f>
        <v>VCEA_IRP2022_RA_Only_28</v>
      </c>
    </row>
    <row r="29" spans="1:40" x14ac:dyDescent="0.25">
      <c r="B29" s="121" t="str">
        <f>unique_contracts!B29</f>
        <v>_EXISTING_GENERIC_COMBINED_CYCLE</v>
      </c>
      <c r="C29" s="103" t="str">
        <f>unique_contracts!D29</f>
        <v>PlannedExisting</v>
      </c>
      <c r="D29" s="120">
        <f>unique_contracts!J29</f>
        <v>75.912028851652664</v>
      </c>
      <c r="E29" s="103" t="str">
        <f>unique_contracts!M29</f>
        <v>NotHybrid</v>
      </c>
      <c r="F29" s="103">
        <f>unique_contracts!N29</f>
        <v>0</v>
      </c>
      <c r="G29" s="103">
        <f>unique_contracts!P29</f>
        <v>0</v>
      </c>
      <c r="H29" s="103">
        <f>unique_contracts!R29</f>
        <v>0</v>
      </c>
      <c r="I29" s="103">
        <f>unique_contracts!V29</f>
        <v>0</v>
      </c>
      <c r="J29" s="121">
        <f>unique_contracts!AB29</f>
        <v>0</v>
      </c>
      <c r="K29" s="103">
        <f>unique_contracts!AM29</f>
        <v>2029</v>
      </c>
      <c r="L29" s="103">
        <f>unique_contracts!AN29</f>
        <v>1</v>
      </c>
      <c r="M29" s="103">
        <f>unique_contracts!AO29</f>
        <v>1</v>
      </c>
      <c r="N29" s="103">
        <f>unique_contracts!AP29</f>
        <v>2029</v>
      </c>
      <c r="O29" s="103">
        <f>unique_contracts!AQ29</f>
        <v>12</v>
      </c>
      <c r="P29" s="103">
        <f>unique_contracts!AR29</f>
        <v>31</v>
      </c>
      <c r="Q29" s="103" t="str">
        <f>unique_contracts!BP29</f>
        <v>CapacityOnly</v>
      </c>
      <c r="R29" s="103">
        <f t="shared" si="8"/>
        <v>1</v>
      </c>
      <c r="S29" s="103" t="str">
        <f>IFERROR(IF(AND(I29&gt;0,E29="NotHybrid"),_xlfn.CONCAT(MAX(MIN(ROUNDDOWN(I29/D29,0),8),4),INDEX(resources!$G:$G,MATCH(B29,resources!$A:$A,0))),INDEX(resources!$G:$G,MATCH(B29,resources!$A:$A,0))),"n/a")</f>
        <v>gas_cc</v>
      </c>
      <c r="T29" s="103" t="str">
        <f t="shared" si="9"/>
        <v>n/a</v>
      </c>
      <c r="U29" s="103" t="str">
        <f t="shared" si="10"/>
        <v>gas_cc</v>
      </c>
      <c r="V29" s="103">
        <f t="shared" si="11"/>
        <v>2029</v>
      </c>
      <c r="W29" s="103">
        <f t="shared" si="12"/>
        <v>2029</v>
      </c>
      <c r="X29" s="119">
        <f t="shared" si="13"/>
        <v>1</v>
      </c>
      <c r="Y29" s="119">
        <f t="shared" si="14"/>
        <v>1</v>
      </c>
      <c r="Z29" s="168">
        <f>MIN((IFERROR(IF(AND($V29&lt;=Z$1,$W29&gt;=Z$1),INDEX(Reliability!E$23:E$50,MATCH($S29,Reliability!$C$23:$C$50,0)),0),0)*IF($T29="n/a",$D29*$Y29,$G29)+IFERROR(IF(AND($V29&lt;=Z$1,$W29&gt;=Z$1),INDEX(Reliability!E$23:E$50,MATCH($T29,Reliability!$C$23:$C$50,0)),0),0)*$H29*$X29*$Y29),$D29)*$R29</f>
        <v>0</v>
      </c>
      <c r="AA29" s="168">
        <f>MIN((IFERROR(IF(AND($V29&lt;=AA$1,$W29&gt;=AA$1),INDEX(Reliability!F$23:F$50,MATCH($S29,Reliability!$C$23:$C$50,0)),0),0)*IF($T29="n/a",$D29*$Y29,$G29)+IFERROR(IF(AND($V29&lt;=AA$1,$W29&gt;=AA$1),INDEX(Reliability!F$23:F$50,MATCH($T29,Reliability!$C$23:$C$50,0)),0),0)*$H29*$X29*$Y29),$D29)*$R29</f>
        <v>0</v>
      </c>
      <c r="AB29" s="168">
        <f>MIN((IFERROR(IF(AND($V29&lt;=AB$1,$W29&gt;=AB$1),INDEX(Reliability!G$23:G$50,MATCH($S29,Reliability!$C$23:$C$50,0)),0),0)*IF($T29="n/a",$D29*$Y29,$G29)+IFERROR(IF(AND($V29&lt;=AB$1,$W29&gt;=AB$1),INDEX(Reliability!G$23:G$50,MATCH($T29,Reliability!$C$23:$C$50,0)),0),0)*$H29*$X29*$Y29),$D29)*$R29</f>
        <v>0</v>
      </c>
      <c r="AC29" s="168">
        <f>MIN((IFERROR(IF(AND($V29&lt;=AC$1,$W29&gt;=AC$1),INDEX(Reliability!H$23:H$50,MATCH($S29,Reliability!$C$23:$C$50,0)),0),0)*IF($T29="n/a",$D29*$Y29,$G29)+IFERROR(IF(AND($V29&lt;=AC$1,$W29&gt;=AC$1),INDEX(Reliability!H$23:H$50,MATCH($T29,Reliability!$C$23:$C$50,0)),0),0)*$H29*$X29*$Y29),$D29)*$R29</f>
        <v>0</v>
      </c>
      <c r="AD29" s="168">
        <f>MIN((IFERROR(IF(AND($V29&lt;=AD$1,$W29&gt;=AD$1),INDEX(Reliability!I$23:I$50,MATCH($S29,Reliability!$C$23:$C$50,0)),0),0)*IF($T29="n/a",$D29*$Y29,$G29)+IFERROR(IF(AND($V29&lt;=AD$1,$W29&gt;=AD$1),INDEX(Reliability!I$23:I$50,MATCH($T29,Reliability!$C$23:$C$50,0)),0),0)*$H29*$X29*$Y29),$D29)*$R29</f>
        <v>0</v>
      </c>
      <c r="AE29" s="168">
        <f>MIN((IFERROR(IF(AND($V29&lt;=AE$1,$W29&gt;=AE$1),INDEX(Reliability!J$23:J$50,MATCH($S29,Reliability!$C$23:$C$50,0)),0),0)*IF($T29="n/a",$D29*$Y29,$G29)+IFERROR(IF(AND($V29&lt;=AE$1,$W29&gt;=AE$1),INDEX(Reliability!J$23:J$50,MATCH($T29,Reliability!$C$23:$C$50,0)),0),0)*$H29*$X29*$Y29),$D29)*$R29</f>
        <v>65.352037303529116</v>
      </c>
      <c r="AF29" s="168">
        <f>MIN((IFERROR(IF(AND($V29&lt;=AF$1,$W29&gt;=AF$1),INDEX(Reliability!K$23:K$50,MATCH($S29,Reliability!$C$23:$C$50,0)),0),0)*IF($T29="n/a",$D29*$Y29,$G29)+IFERROR(IF(AND($V29&lt;=AF$1,$W29&gt;=AF$1),INDEX(Reliability!K$23:K$50,MATCH($T29,Reliability!$C$23:$C$50,0)),0),0)*$H29*$X29*$Y29),$D29)*$R29</f>
        <v>0</v>
      </c>
      <c r="AG29" s="168">
        <f>MIN((IFERROR(IF(AND($V29&lt;=AG$1,$W29&gt;=AG$1),INDEX(Reliability!L$23:L$50,MATCH($S29,Reliability!$C$23:$C$50,0)),0),0)*IF($T29="n/a",$D29*$Y29,$G29)+IFERROR(IF(AND($V29&lt;=AG$1,$W29&gt;=AG$1),INDEX(Reliability!L$23:L$50,MATCH($T29,Reliability!$C$23:$C$50,0)),0),0)*$H29*$X29*$Y29),$D29)*$R29</f>
        <v>0</v>
      </c>
      <c r="AH29" s="168">
        <f>MIN((IFERROR(IF(AND($V29&lt;=AH$1,$W29&gt;=AH$1),INDEX(Reliability!M$23:M$50,MATCH($S29,Reliability!$C$23:$C$50,0)),0),0)*IF($T29="n/a",$D29*$Y29,$G29)+IFERROR(IF(AND($V29&lt;=AH$1,$W29&gt;=AH$1),INDEX(Reliability!M$23:M$50,MATCH($T29,Reliability!$C$23:$C$50,0)),0),0)*$H29*$X29*$Y29),$D29)*$R29</f>
        <v>0</v>
      </c>
      <c r="AI29" s="168">
        <f>MIN((IFERROR(IF(AND($V29&lt;=AI$1,$W29&gt;=AI$1),INDEX(Reliability!N$23:N$50,MATCH($S29,Reliability!$C$23:$C$50,0)),0),0)*IF($T29="n/a",$D29*$Y29,$G29)+IFERROR(IF(AND($V29&lt;=AI$1,$W29&gt;=AI$1),INDEX(Reliability!N$23:N$50,MATCH($T29,Reliability!$C$23:$C$50,0)),0),0)*$H29*$X29*$Y29),$D29)*$R29</f>
        <v>0</v>
      </c>
      <c r="AJ29" s="168">
        <f>MIN((IFERROR(IF(AND($V29&lt;=AJ$1,$W29&gt;=AJ$1),INDEX(Reliability!O$23:O$50,MATCH($S29,Reliability!$C$23:$C$50,0)),0),0)*IF($T29="n/a",$D29*$Y29,$G29)+IFERROR(IF(AND($V29&lt;=AJ$1,$W29&gt;=AJ$1),INDEX(Reliability!O$23:O$50,MATCH($T29,Reliability!$C$23:$C$50,0)),0),0)*$H29*$X29*$Y29),$D29)*$R29</f>
        <v>0</v>
      </c>
      <c r="AK29" s="168">
        <f>MIN((IFERROR(IF(AND($V29&lt;=AK$1,$W29&gt;=AK$1),INDEX(Reliability!P$23:P$50,MATCH($S29,Reliability!$C$23:$C$50,0)),0),0)*IF($T29="n/a",$D29*$Y29,$G29)+IFERROR(IF(AND($V29&lt;=AK$1,$W29&gt;=AK$1),INDEX(Reliability!P$23:P$50,MATCH($T29,Reliability!$C$23:$C$50,0)),0),0)*$H29*$X29*$Y29),$D29)*$R29</f>
        <v>0</v>
      </c>
      <c r="AM29" s="167">
        <f t="shared" si="15"/>
        <v>65.400000000000006</v>
      </c>
      <c r="AN29" t="str">
        <f>unique_contracts!C29</f>
        <v>VCEA_IRP2022_RA_Only_29</v>
      </c>
    </row>
    <row r="30" spans="1:40" x14ac:dyDescent="0.25">
      <c r="B30" s="121" t="str">
        <f>unique_contracts!B30</f>
        <v>_EXISTING_GENERIC_COMBINED_CYCLE</v>
      </c>
      <c r="C30" s="103" t="str">
        <f>unique_contracts!D30</f>
        <v>PlannedExisting</v>
      </c>
      <c r="D30" s="120">
        <f>unique_contracts!J30</f>
        <v>26.707275035803058</v>
      </c>
      <c r="E30" s="103" t="str">
        <f>unique_contracts!M30</f>
        <v>NotHybrid</v>
      </c>
      <c r="F30" s="103">
        <f>unique_contracts!N30</f>
        <v>0</v>
      </c>
      <c r="G30" s="103">
        <f>unique_contracts!P30</f>
        <v>0</v>
      </c>
      <c r="H30" s="103">
        <f>unique_contracts!R30</f>
        <v>0</v>
      </c>
      <c r="I30" s="103">
        <f>unique_contracts!V30</f>
        <v>0</v>
      </c>
      <c r="J30" s="121">
        <f>unique_contracts!AB30</f>
        <v>0</v>
      </c>
      <c r="K30" s="103">
        <f>unique_contracts!AM30</f>
        <v>2030</v>
      </c>
      <c r="L30" s="103">
        <f>unique_contracts!AN30</f>
        <v>1</v>
      </c>
      <c r="M30" s="103">
        <f>unique_contracts!AO30</f>
        <v>1</v>
      </c>
      <c r="N30" s="103">
        <f>unique_contracts!AP30</f>
        <v>2030</v>
      </c>
      <c r="O30" s="103">
        <f>unique_contracts!AQ30</f>
        <v>12</v>
      </c>
      <c r="P30" s="103">
        <f>unique_contracts!AR30</f>
        <v>31</v>
      </c>
      <c r="Q30" s="103" t="str">
        <f>unique_contracts!BP30</f>
        <v>CapacityOnly</v>
      </c>
      <c r="R30" s="103">
        <f t="shared" si="8"/>
        <v>1</v>
      </c>
      <c r="S30" s="103" t="str">
        <f>IFERROR(IF(AND(I30&gt;0,E30="NotHybrid"),_xlfn.CONCAT(MAX(MIN(ROUNDDOWN(I30/D30,0),8),4),INDEX(resources!$G:$G,MATCH(B30,resources!$A:$A,0))),INDEX(resources!$G:$G,MATCH(B30,resources!$A:$A,0))),"n/a")</f>
        <v>gas_cc</v>
      </c>
      <c r="T30" s="103" t="str">
        <f t="shared" si="9"/>
        <v>n/a</v>
      </c>
      <c r="U30" s="103" t="str">
        <f t="shared" si="10"/>
        <v>gas_cc</v>
      </c>
      <c r="V30" s="103">
        <f t="shared" si="11"/>
        <v>2030</v>
      </c>
      <c r="W30" s="103">
        <f t="shared" si="12"/>
        <v>2030</v>
      </c>
      <c r="X30" s="119">
        <f t="shared" si="13"/>
        <v>1</v>
      </c>
      <c r="Y30" s="119">
        <f t="shared" si="14"/>
        <v>1</v>
      </c>
      <c r="Z30" s="168">
        <f>MIN((IFERROR(IF(AND($V30&lt;=Z$1,$W30&gt;=Z$1),INDEX(Reliability!E$23:E$50,MATCH($S30,Reliability!$C$23:$C$50,0)),0),0)*IF($T30="n/a",$D30*$Y30,$G30)+IFERROR(IF(AND($V30&lt;=Z$1,$W30&gt;=Z$1),INDEX(Reliability!E$23:E$50,MATCH($T30,Reliability!$C$23:$C$50,0)),0),0)*$H30*$X30*$Y30),$D30)*$R30</f>
        <v>0</v>
      </c>
      <c r="AA30" s="168">
        <f>MIN((IFERROR(IF(AND($V30&lt;=AA$1,$W30&gt;=AA$1),INDEX(Reliability!F$23:F$50,MATCH($S30,Reliability!$C$23:$C$50,0)),0),0)*IF($T30="n/a",$D30*$Y30,$G30)+IFERROR(IF(AND($V30&lt;=AA$1,$W30&gt;=AA$1),INDEX(Reliability!F$23:F$50,MATCH($T30,Reliability!$C$23:$C$50,0)),0),0)*$H30*$X30*$Y30),$D30)*$R30</f>
        <v>0</v>
      </c>
      <c r="AB30" s="168">
        <f>MIN((IFERROR(IF(AND($V30&lt;=AB$1,$W30&gt;=AB$1),INDEX(Reliability!G$23:G$50,MATCH($S30,Reliability!$C$23:$C$50,0)),0),0)*IF($T30="n/a",$D30*$Y30,$G30)+IFERROR(IF(AND($V30&lt;=AB$1,$W30&gt;=AB$1),INDEX(Reliability!G$23:G$50,MATCH($T30,Reliability!$C$23:$C$50,0)),0),0)*$H30*$X30*$Y30),$D30)*$R30</f>
        <v>0</v>
      </c>
      <c r="AC30" s="168">
        <f>MIN((IFERROR(IF(AND($V30&lt;=AC$1,$W30&gt;=AC$1),INDEX(Reliability!H$23:H$50,MATCH($S30,Reliability!$C$23:$C$50,0)),0),0)*IF($T30="n/a",$D30*$Y30,$G30)+IFERROR(IF(AND($V30&lt;=AC$1,$W30&gt;=AC$1),INDEX(Reliability!H$23:H$50,MATCH($T30,Reliability!$C$23:$C$50,0)),0),0)*$H30*$X30*$Y30),$D30)*$R30</f>
        <v>0</v>
      </c>
      <c r="AD30" s="168">
        <f>MIN((IFERROR(IF(AND($V30&lt;=AD$1,$W30&gt;=AD$1),INDEX(Reliability!I$23:I$50,MATCH($S30,Reliability!$C$23:$C$50,0)),0),0)*IF($T30="n/a",$D30*$Y30,$G30)+IFERROR(IF(AND($V30&lt;=AD$1,$W30&gt;=AD$1),INDEX(Reliability!I$23:I$50,MATCH($T30,Reliability!$C$23:$C$50,0)),0),0)*$H30*$X30*$Y30),$D30)*$R30</f>
        <v>0</v>
      </c>
      <c r="AE30" s="168">
        <f>MIN((IFERROR(IF(AND($V30&lt;=AE$1,$W30&gt;=AE$1),INDEX(Reliability!J$23:J$50,MATCH($S30,Reliability!$C$23:$C$50,0)),0),0)*IF($T30="n/a",$D30*$Y30,$G30)+IFERROR(IF(AND($V30&lt;=AE$1,$W30&gt;=AE$1),INDEX(Reliability!J$23:J$50,MATCH($T30,Reliability!$C$23:$C$50,0)),0),0)*$H30*$X30*$Y30),$D30)*$R30</f>
        <v>0</v>
      </c>
      <c r="AF30" s="168">
        <f>MIN((IFERROR(IF(AND($V30&lt;=AF$1,$W30&gt;=AF$1),INDEX(Reliability!K$23:K$50,MATCH($S30,Reliability!$C$23:$C$50,0)),0),0)*IF($T30="n/a",$D30*$Y30,$G30)+IFERROR(IF(AND($V30&lt;=AF$1,$W30&gt;=AF$1),INDEX(Reliability!K$23:K$50,MATCH($T30,Reliability!$C$23:$C$50,0)),0),0)*$H30*$X30*$Y30),$D30)*$R30</f>
        <v>22.716002786316029</v>
      </c>
      <c r="AG30" s="168">
        <f>MIN((IFERROR(IF(AND($V30&lt;=AG$1,$W30&gt;=AG$1),INDEX(Reliability!L$23:L$50,MATCH($S30,Reliability!$C$23:$C$50,0)),0),0)*IF($T30="n/a",$D30*$Y30,$G30)+IFERROR(IF(AND($V30&lt;=AG$1,$W30&gt;=AG$1),INDEX(Reliability!L$23:L$50,MATCH($T30,Reliability!$C$23:$C$50,0)),0),0)*$H30*$X30*$Y30),$D30)*$R30</f>
        <v>0</v>
      </c>
      <c r="AH30" s="168">
        <f>MIN((IFERROR(IF(AND($V30&lt;=AH$1,$W30&gt;=AH$1),INDEX(Reliability!M$23:M$50,MATCH($S30,Reliability!$C$23:$C$50,0)),0),0)*IF($T30="n/a",$D30*$Y30,$G30)+IFERROR(IF(AND($V30&lt;=AH$1,$W30&gt;=AH$1),INDEX(Reliability!M$23:M$50,MATCH($T30,Reliability!$C$23:$C$50,0)),0),0)*$H30*$X30*$Y30),$D30)*$R30</f>
        <v>0</v>
      </c>
      <c r="AI30" s="168">
        <f>MIN((IFERROR(IF(AND($V30&lt;=AI$1,$W30&gt;=AI$1),INDEX(Reliability!N$23:N$50,MATCH($S30,Reliability!$C$23:$C$50,0)),0),0)*IF($T30="n/a",$D30*$Y30,$G30)+IFERROR(IF(AND($V30&lt;=AI$1,$W30&gt;=AI$1),INDEX(Reliability!N$23:N$50,MATCH($T30,Reliability!$C$23:$C$50,0)),0),0)*$H30*$X30*$Y30),$D30)*$R30</f>
        <v>0</v>
      </c>
      <c r="AJ30" s="168">
        <f>MIN((IFERROR(IF(AND($V30&lt;=AJ$1,$W30&gt;=AJ$1),INDEX(Reliability!O$23:O$50,MATCH($S30,Reliability!$C$23:$C$50,0)),0),0)*IF($T30="n/a",$D30*$Y30,$G30)+IFERROR(IF(AND($V30&lt;=AJ$1,$W30&gt;=AJ$1),INDEX(Reliability!O$23:O$50,MATCH($T30,Reliability!$C$23:$C$50,0)),0),0)*$H30*$X30*$Y30),$D30)*$R30</f>
        <v>0</v>
      </c>
      <c r="AK30" s="168">
        <f>MIN((IFERROR(IF(AND($V30&lt;=AK$1,$W30&gt;=AK$1),INDEX(Reliability!P$23:P$50,MATCH($S30,Reliability!$C$23:$C$50,0)),0),0)*IF($T30="n/a",$D30*$Y30,$G30)+IFERROR(IF(AND($V30&lt;=AK$1,$W30&gt;=AK$1),INDEX(Reliability!P$23:P$50,MATCH($T30,Reliability!$C$23:$C$50,0)),0),0)*$H30*$X30*$Y30),$D30)*$R30</f>
        <v>0</v>
      </c>
      <c r="AM30" s="167">
        <f t="shared" si="15"/>
        <v>22.7</v>
      </c>
      <c r="AN30" t="str">
        <f>unique_contracts!C30</f>
        <v>VCEA_IRP2022_RA_Only_30</v>
      </c>
    </row>
    <row r="31" spans="1:40" x14ac:dyDescent="0.25">
      <c r="B31" s="121" t="str">
        <f>unique_contracts!B31</f>
        <v>_EXISTING_GENERIC_COMBINED_CYCLE</v>
      </c>
      <c r="C31" s="103" t="str">
        <f>unique_contracts!D31</f>
        <v>PlannedExisting</v>
      </c>
      <c r="D31" s="120">
        <f>unique_contracts!J31</f>
        <v>44.16580634260167</v>
      </c>
      <c r="E31" s="103" t="str">
        <f>unique_contracts!M31</f>
        <v>NotHybrid</v>
      </c>
      <c r="F31" s="103">
        <f>unique_contracts!N31</f>
        <v>0</v>
      </c>
      <c r="G31" s="103">
        <f>unique_contracts!P31</f>
        <v>0</v>
      </c>
      <c r="H31" s="103">
        <f>unique_contracts!R31</f>
        <v>0</v>
      </c>
      <c r="I31" s="103">
        <f>unique_contracts!V31</f>
        <v>0</v>
      </c>
      <c r="J31" s="121">
        <f>unique_contracts!AB31</f>
        <v>0</v>
      </c>
      <c r="K31" s="103">
        <f>unique_contracts!AM31</f>
        <v>2031</v>
      </c>
      <c r="L31" s="103">
        <f>unique_contracts!AN31</f>
        <v>1</v>
      </c>
      <c r="M31" s="103">
        <f>unique_contracts!AO31</f>
        <v>1</v>
      </c>
      <c r="N31" s="103">
        <f>unique_contracts!AP31</f>
        <v>2031</v>
      </c>
      <c r="O31" s="103">
        <f>unique_contracts!AQ31</f>
        <v>12</v>
      </c>
      <c r="P31" s="103">
        <f>unique_contracts!AR31</f>
        <v>31</v>
      </c>
      <c r="Q31" s="103" t="str">
        <f>unique_contracts!BP31</f>
        <v>CapacityOnly</v>
      </c>
      <c r="R31" s="103">
        <f t="shared" si="8"/>
        <v>1</v>
      </c>
      <c r="S31" s="103" t="str">
        <f>IFERROR(IF(AND(I31&gt;0,E31="NotHybrid"),_xlfn.CONCAT(MAX(MIN(ROUNDDOWN(I31/D31,0),8),4),INDEX(resources!$G:$G,MATCH(B31,resources!$A:$A,0))),INDEX(resources!$G:$G,MATCH(B31,resources!$A:$A,0))),"n/a")</f>
        <v>gas_cc</v>
      </c>
      <c r="T31" s="103" t="str">
        <f t="shared" si="9"/>
        <v>n/a</v>
      </c>
      <c r="U31" s="103" t="str">
        <f t="shared" si="10"/>
        <v>gas_cc</v>
      </c>
      <c r="V31" s="103">
        <f t="shared" si="11"/>
        <v>2031</v>
      </c>
      <c r="W31" s="103">
        <f t="shared" si="12"/>
        <v>2031</v>
      </c>
      <c r="X31" s="119">
        <f t="shared" si="13"/>
        <v>1</v>
      </c>
      <c r="Y31" s="119">
        <f t="shared" si="14"/>
        <v>1</v>
      </c>
      <c r="Z31" s="168">
        <f>MIN((IFERROR(IF(AND($V31&lt;=Z$1,$W31&gt;=Z$1),INDEX(Reliability!E$23:E$50,MATCH($S31,Reliability!$C$23:$C$50,0)),0),0)*IF($T31="n/a",$D31*$Y31,$G31)+IFERROR(IF(AND($V31&lt;=Z$1,$W31&gt;=Z$1),INDEX(Reliability!E$23:E$50,MATCH($T31,Reliability!$C$23:$C$50,0)),0),0)*$H31*$X31*$Y31),$D31)*$R31</f>
        <v>0</v>
      </c>
      <c r="AA31" s="168">
        <f>MIN((IFERROR(IF(AND($V31&lt;=AA$1,$W31&gt;=AA$1),INDEX(Reliability!F$23:F$50,MATCH($S31,Reliability!$C$23:$C$50,0)),0),0)*IF($T31="n/a",$D31*$Y31,$G31)+IFERROR(IF(AND($V31&lt;=AA$1,$W31&gt;=AA$1),INDEX(Reliability!F$23:F$50,MATCH($T31,Reliability!$C$23:$C$50,0)),0),0)*$H31*$X31*$Y31),$D31)*$R31</f>
        <v>0</v>
      </c>
      <c r="AB31" s="168">
        <f>MIN((IFERROR(IF(AND($V31&lt;=AB$1,$W31&gt;=AB$1),INDEX(Reliability!G$23:G$50,MATCH($S31,Reliability!$C$23:$C$50,0)),0),0)*IF($T31="n/a",$D31*$Y31,$G31)+IFERROR(IF(AND($V31&lt;=AB$1,$W31&gt;=AB$1),INDEX(Reliability!G$23:G$50,MATCH($T31,Reliability!$C$23:$C$50,0)),0),0)*$H31*$X31*$Y31),$D31)*$R31</f>
        <v>0</v>
      </c>
      <c r="AC31" s="168">
        <f>MIN((IFERROR(IF(AND($V31&lt;=AC$1,$W31&gt;=AC$1),INDEX(Reliability!H$23:H$50,MATCH($S31,Reliability!$C$23:$C$50,0)),0),0)*IF($T31="n/a",$D31*$Y31,$G31)+IFERROR(IF(AND($V31&lt;=AC$1,$W31&gt;=AC$1),INDEX(Reliability!H$23:H$50,MATCH($T31,Reliability!$C$23:$C$50,0)),0),0)*$H31*$X31*$Y31),$D31)*$R31</f>
        <v>0</v>
      </c>
      <c r="AD31" s="168">
        <f>MIN((IFERROR(IF(AND($V31&lt;=AD$1,$W31&gt;=AD$1),INDEX(Reliability!I$23:I$50,MATCH($S31,Reliability!$C$23:$C$50,0)),0),0)*IF($T31="n/a",$D31*$Y31,$G31)+IFERROR(IF(AND($V31&lt;=AD$1,$W31&gt;=AD$1),INDEX(Reliability!I$23:I$50,MATCH($T31,Reliability!$C$23:$C$50,0)),0),0)*$H31*$X31*$Y31),$D31)*$R31</f>
        <v>0</v>
      </c>
      <c r="AE31" s="168">
        <f>MIN((IFERROR(IF(AND($V31&lt;=AE$1,$W31&gt;=AE$1),INDEX(Reliability!J$23:J$50,MATCH($S31,Reliability!$C$23:$C$50,0)),0),0)*IF($T31="n/a",$D31*$Y31,$G31)+IFERROR(IF(AND($V31&lt;=AE$1,$W31&gt;=AE$1),INDEX(Reliability!J$23:J$50,MATCH($T31,Reliability!$C$23:$C$50,0)),0),0)*$H31*$X31*$Y31),$D31)*$R31</f>
        <v>0</v>
      </c>
      <c r="AF31" s="168">
        <f>MIN((IFERROR(IF(AND($V31&lt;=AF$1,$W31&gt;=AF$1),INDEX(Reliability!K$23:K$50,MATCH($S31,Reliability!$C$23:$C$50,0)),0),0)*IF($T31="n/a",$D31*$Y31,$G31)+IFERROR(IF(AND($V31&lt;=AF$1,$W31&gt;=AF$1),INDEX(Reliability!K$23:K$50,MATCH($T31,Reliability!$C$23:$C$50,0)),0),0)*$H31*$X31*$Y31),$D31)*$R31</f>
        <v>0</v>
      </c>
      <c r="AG31" s="168">
        <f>MIN((IFERROR(IF(AND($V31&lt;=AG$1,$W31&gt;=AG$1),INDEX(Reliability!L$23:L$50,MATCH($S31,Reliability!$C$23:$C$50,0)),0),0)*IF($T31="n/a",$D31*$Y31,$G31)+IFERROR(IF(AND($V31&lt;=AG$1,$W31&gt;=AG$1),INDEX(Reliability!L$23:L$50,MATCH($T31,Reliability!$C$23:$C$50,0)),0),0)*$H31*$X31*$Y31),$D31)*$R31</f>
        <v>38.11437205501862</v>
      </c>
      <c r="AH31" s="168">
        <f>MIN((IFERROR(IF(AND($V31&lt;=AH$1,$W31&gt;=AH$1),INDEX(Reliability!M$23:M$50,MATCH($S31,Reliability!$C$23:$C$50,0)),0),0)*IF($T31="n/a",$D31*$Y31,$G31)+IFERROR(IF(AND($V31&lt;=AH$1,$W31&gt;=AH$1),INDEX(Reliability!M$23:M$50,MATCH($T31,Reliability!$C$23:$C$50,0)),0),0)*$H31*$X31*$Y31),$D31)*$R31</f>
        <v>0</v>
      </c>
      <c r="AI31" s="168">
        <f>MIN((IFERROR(IF(AND($V31&lt;=AI$1,$W31&gt;=AI$1),INDEX(Reliability!N$23:N$50,MATCH($S31,Reliability!$C$23:$C$50,0)),0),0)*IF($T31="n/a",$D31*$Y31,$G31)+IFERROR(IF(AND($V31&lt;=AI$1,$W31&gt;=AI$1),INDEX(Reliability!N$23:N$50,MATCH($T31,Reliability!$C$23:$C$50,0)),0),0)*$H31*$X31*$Y31),$D31)*$R31</f>
        <v>0</v>
      </c>
      <c r="AJ31" s="168">
        <f>MIN((IFERROR(IF(AND($V31&lt;=AJ$1,$W31&gt;=AJ$1),INDEX(Reliability!O$23:O$50,MATCH($S31,Reliability!$C$23:$C$50,0)),0),0)*IF($T31="n/a",$D31*$Y31,$G31)+IFERROR(IF(AND($V31&lt;=AJ$1,$W31&gt;=AJ$1),INDEX(Reliability!O$23:O$50,MATCH($T31,Reliability!$C$23:$C$50,0)),0),0)*$H31*$X31*$Y31),$D31)*$R31</f>
        <v>0</v>
      </c>
      <c r="AK31" s="168">
        <f>MIN((IFERROR(IF(AND($V31&lt;=AK$1,$W31&gt;=AK$1),INDEX(Reliability!P$23:P$50,MATCH($S31,Reliability!$C$23:$C$50,0)),0),0)*IF($T31="n/a",$D31*$Y31,$G31)+IFERROR(IF(AND($V31&lt;=AK$1,$W31&gt;=AK$1),INDEX(Reliability!P$23:P$50,MATCH($T31,Reliability!$C$23:$C$50,0)),0),0)*$H31*$X31*$Y31),$D31)*$R31</f>
        <v>0</v>
      </c>
      <c r="AM31" s="167">
        <f t="shared" si="15"/>
        <v>38.1</v>
      </c>
      <c r="AN31" t="str">
        <f>unique_contracts!C31</f>
        <v>VCEA_IRP2022_RA_Only_31</v>
      </c>
    </row>
    <row r="32" spans="1:40" x14ac:dyDescent="0.25">
      <c r="B32" s="121" t="str">
        <f>unique_contracts!B32</f>
        <v>_EXISTING_GENERIC_COMBINED_CYCLE</v>
      </c>
      <c r="C32" s="103" t="str">
        <f>unique_contracts!D32</f>
        <v>PlannedExisting</v>
      </c>
      <c r="D32" s="120">
        <f>unique_contracts!J32</f>
        <v>59.701232221903489</v>
      </c>
      <c r="E32" s="103" t="str">
        <f>unique_contracts!M32</f>
        <v>NotHybrid</v>
      </c>
      <c r="F32" s="103">
        <f>unique_contracts!N32</f>
        <v>0</v>
      </c>
      <c r="G32" s="103">
        <f>unique_contracts!P32</f>
        <v>0</v>
      </c>
      <c r="H32" s="103">
        <f>unique_contracts!R32</f>
        <v>0</v>
      </c>
      <c r="I32" s="103">
        <f>unique_contracts!V32</f>
        <v>0</v>
      </c>
      <c r="J32" s="121">
        <f>unique_contracts!AB32</f>
        <v>0</v>
      </c>
      <c r="K32" s="103">
        <f>unique_contracts!AM32</f>
        <v>2032</v>
      </c>
      <c r="L32" s="103">
        <f>unique_contracts!AN32</f>
        <v>1</v>
      </c>
      <c r="M32" s="103">
        <f>unique_contracts!AO32</f>
        <v>1</v>
      </c>
      <c r="N32" s="103">
        <f>unique_contracts!AP32</f>
        <v>2032</v>
      </c>
      <c r="O32" s="103">
        <f>unique_contracts!AQ32</f>
        <v>12</v>
      </c>
      <c r="P32" s="103">
        <f>unique_contracts!AR32</f>
        <v>31</v>
      </c>
      <c r="Q32" s="103" t="str">
        <f>unique_contracts!BP32</f>
        <v>CapacityOnly</v>
      </c>
      <c r="R32" s="103">
        <f t="shared" si="8"/>
        <v>1</v>
      </c>
      <c r="S32" s="103" t="str">
        <f>IFERROR(IF(AND(I32&gt;0,E32="NotHybrid"),_xlfn.CONCAT(MAX(MIN(ROUNDDOWN(I32/D32,0),8),4),INDEX(resources!$G:$G,MATCH(B32,resources!$A:$A,0))),INDEX(resources!$G:$G,MATCH(B32,resources!$A:$A,0))),"n/a")</f>
        <v>gas_cc</v>
      </c>
      <c r="T32" s="103" t="str">
        <f t="shared" si="9"/>
        <v>n/a</v>
      </c>
      <c r="U32" s="103" t="str">
        <f t="shared" si="10"/>
        <v>gas_cc</v>
      </c>
      <c r="V32" s="103">
        <f t="shared" si="11"/>
        <v>2032</v>
      </c>
      <c r="W32" s="103">
        <f t="shared" si="12"/>
        <v>2032</v>
      </c>
      <c r="X32" s="119">
        <f t="shared" si="13"/>
        <v>1</v>
      </c>
      <c r="Y32" s="119">
        <f t="shared" si="14"/>
        <v>1</v>
      </c>
      <c r="Z32" s="168">
        <f>MIN((IFERROR(IF(AND($V32&lt;=Z$1,$W32&gt;=Z$1),INDEX(Reliability!E$23:E$50,MATCH($S32,Reliability!$C$23:$C$50,0)),0),0)*IF($T32="n/a",$D32*$Y32,$G32)+IFERROR(IF(AND($V32&lt;=Z$1,$W32&gt;=Z$1),INDEX(Reliability!E$23:E$50,MATCH($T32,Reliability!$C$23:$C$50,0)),0),0)*$H32*$X32*$Y32),$D32)*$R32</f>
        <v>0</v>
      </c>
      <c r="AA32" s="168">
        <f>MIN((IFERROR(IF(AND($V32&lt;=AA$1,$W32&gt;=AA$1),INDEX(Reliability!F$23:F$50,MATCH($S32,Reliability!$C$23:$C$50,0)),0),0)*IF($T32="n/a",$D32*$Y32,$G32)+IFERROR(IF(AND($V32&lt;=AA$1,$W32&gt;=AA$1),INDEX(Reliability!F$23:F$50,MATCH($T32,Reliability!$C$23:$C$50,0)),0),0)*$H32*$X32*$Y32),$D32)*$R32</f>
        <v>0</v>
      </c>
      <c r="AB32" s="168">
        <f>MIN((IFERROR(IF(AND($V32&lt;=AB$1,$W32&gt;=AB$1),INDEX(Reliability!G$23:G$50,MATCH($S32,Reliability!$C$23:$C$50,0)),0),0)*IF($T32="n/a",$D32*$Y32,$G32)+IFERROR(IF(AND($V32&lt;=AB$1,$W32&gt;=AB$1),INDEX(Reliability!G$23:G$50,MATCH($T32,Reliability!$C$23:$C$50,0)),0),0)*$H32*$X32*$Y32),$D32)*$R32</f>
        <v>0</v>
      </c>
      <c r="AC32" s="168">
        <f>MIN((IFERROR(IF(AND($V32&lt;=AC$1,$W32&gt;=AC$1),INDEX(Reliability!H$23:H$50,MATCH($S32,Reliability!$C$23:$C$50,0)),0),0)*IF($T32="n/a",$D32*$Y32,$G32)+IFERROR(IF(AND($V32&lt;=AC$1,$W32&gt;=AC$1),INDEX(Reliability!H$23:H$50,MATCH($T32,Reliability!$C$23:$C$50,0)),0),0)*$H32*$X32*$Y32),$D32)*$R32</f>
        <v>0</v>
      </c>
      <c r="AD32" s="168">
        <f>MIN((IFERROR(IF(AND($V32&lt;=AD$1,$W32&gt;=AD$1),INDEX(Reliability!I$23:I$50,MATCH($S32,Reliability!$C$23:$C$50,0)),0),0)*IF($T32="n/a",$D32*$Y32,$G32)+IFERROR(IF(AND($V32&lt;=AD$1,$W32&gt;=AD$1),INDEX(Reliability!I$23:I$50,MATCH($T32,Reliability!$C$23:$C$50,0)),0),0)*$H32*$X32*$Y32),$D32)*$R32</f>
        <v>0</v>
      </c>
      <c r="AE32" s="168">
        <f>MIN((IFERROR(IF(AND($V32&lt;=AE$1,$W32&gt;=AE$1),INDEX(Reliability!J$23:J$50,MATCH($S32,Reliability!$C$23:$C$50,0)),0),0)*IF($T32="n/a",$D32*$Y32,$G32)+IFERROR(IF(AND($V32&lt;=AE$1,$W32&gt;=AE$1),INDEX(Reliability!J$23:J$50,MATCH($T32,Reliability!$C$23:$C$50,0)),0),0)*$H32*$X32*$Y32),$D32)*$R32</f>
        <v>0</v>
      </c>
      <c r="AF32" s="168">
        <f>MIN((IFERROR(IF(AND($V32&lt;=AF$1,$W32&gt;=AF$1),INDEX(Reliability!K$23:K$50,MATCH($S32,Reliability!$C$23:$C$50,0)),0),0)*IF($T32="n/a",$D32*$Y32,$G32)+IFERROR(IF(AND($V32&lt;=AF$1,$W32&gt;=AF$1),INDEX(Reliability!K$23:K$50,MATCH($T32,Reliability!$C$23:$C$50,0)),0),0)*$H32*$X32*$Y32),$D32)*$R32</f>
        <v>0</v>
      </c>
      <c r="AG32" s="168">
        <f>MIN((IFERROR(IF(AND($V32&lt;=AG$1,$W32&gt;=AG$1),INDEX(Reliability!L$23:L$50,MATCH($S32,Reliability!$C$23:$C$50,0)),0),0)*IF($T32="n/a",$D32*$Y32,$G32)+IFERROR(IF(AND($V32&lt;=AG$1,$W32&gt;=AG$1),INDEX(Reliability!L$23:L$50,MATCH($T32,Reliability!$C$23:$C$50,0)),0),0)*$H32*$X32*$Y32),$D32)*$R32</f>
        <v>0</v>
      </c>
      <c r="AH32" s="168">
        <f>MIN((IFERROR(IF(AND($V32&lt;=AH$1,$W32&gt;=AH$1),INDEX(Reliability!M$23:M$50,MATCH($S32,Reliability!$C$23:$C$50,0)),0),0)*IF($T32="n/a",$D32*$Y32,$G32)+IFERROR(IF(AND($V32&lt;=AH$1,$W32&gt;=AH$1),INDEX(Reliability!M$23:M$50,MATCH($T32,Reliability!$C$23:$C$50,0)),0),0)*$H32*$X32*$Y32),$D32)*$R32</f>
        <v>52.263209807795896</v>
      </c>
      <c r="AI32" s="168">
        <f>MIN((IFERROR(IF(AND($V32&lt;=AI$1,$W32&gt;=AI$1),INDEX(Reliability!N$23:N$50,MATCH($S32,Reliability!$C$23:$C$50,0)),0),0)*IF($T32="n/a",$D32*$Y32,$G32)+IFERROR(IF(AND($V32&lt;=AI$1,$W32&gt;=AI$1),INDEX(Reliability!N$23:N$50,MATCH($T32,Reliability!$C$23:$C$50,0)),0),0)*$H32*$X32*$Y32),$D32)*$R32</f>
        <v>0</v>
      </c>
      <c r="AJ32" s="168">
        <f>MIN((IFERROR(IF(AND($V32&lt;=AJ$1,$W32&gt;=AJ$1),INDEX(Reliability!O$23:O$50,MATCH($S32,Reliability!$C$23:$C$50,0)),0),0)*IF($T32="n/a",$D32*$Y32,$G32)+IFERROR(IF(AND($V32&lt;=AJ$1,$W32&gt;=AJ$1),INDEX(Reliability!O$23:O$50,MATCH($T32,Reliability!$C$23:$C$50,0)),0),0)*$H32*$X32*$Y32),$D32)*$R32</f>
        <v>0</v>
      </c>
      <c r="AK32" s="168">
        <f>MIN((IFERROR(IF(AND($V32&lt;=AK$1,$W32&gt;=AK$1),INDEX(Reliability!P$23:P$50,MATCH($S32,Reliability!$C$23:$C$50,0)),0),0)*IF($T32="n/a",$D32*$Y32,$G32)+IFERROR(IF(AND($V32&lt;=AK$1,$W32&gt;=AK$1),INDEX(Reliability!P$23:P$50,MATCH($T32,Reliability!$C$23:$C$50,0)),0),0)*$H32*$X32*$Y32),$D32)*$R32</f>
        <v>0</v>
      </c>
      <c r="AM32" s="167">
        <f t="shared" si="15"/>
        <v>52.3</v>
      </c>
      <c r="AN32" t="str">
        <f>unique_contracts!C32</f>
        <v>VCEA_IRP2022_RA_Only_32</v>
      </c>
    </row>
    <row r="33" spans="2:40" x14ac:dyDescent="0.25">
      <c r="B33" s="121" t="str">
        <f>unique_contracts!B33</f>
        <v>_EXISTING_GENERIC_COMBINED_CYCLE</v>
      </c>
      <c r="C33" s="103" t="str">
        <f>unique_contracts!D33</f>
        <v>PlannedExisting</v>
      </c>
      <c r="D33" s="120">
        <f>unique_contracts!J33</f>
        <v>70.938670910546648</v>
      </c>
      <c r="E33" s="103" t="str">
        <f>unique_contracts!M33</f>
        <v>NotHybrid</v>
      </c>
      <c r="F33" s="103">
        <f>unique_contracts!N33</f>
        <v>0</v>
      </c>
      <c r="G33" s="103">
        <f>unique_contracts!P33</f>
        <v>0</v>
      </c>
      <c r="H33" s="103">
        <f>unique_contracts!R33</f>
        <v>0</v>
      </c>
      <c r="I33" s="103">
        <f>unique_contracts!V33</f>
        <v>0</v>
      </c>
      <c r="J33" s="121">
        <f>unique_contracts!AB33</f>
        <v>0</v>
      </c>
      <c r="K33" s="103">
        <f>unique_contracts!AM33</f>
        <v>2033</v>
      </c>
      <c r="L33" s="103">
        <f>unique_contracts!AN33</f>
        <v>1</v>
      </c>
      <c r="M33" s="103">
        <f>unique_contracts!AO33</f>
        <v>1</v>
      </c>
      <c r="N33" s="103">
        <f>unique_contracts!AP33</f>
        <v>2033</v>
      </c>
      <c r="O33" s="103">
        <f>unique_contracts!AQ33</f>
        <v>12</v>
      </c>
      <c r="P33" s="103">
        <f>unique_contracts!AR33</f>
        <v>31</v>
      </c>
      <c r="Q33" s="103" t="str">
        <f>unique_contracts!BP33</f>
        <v>CapacityOnly</v>
      </c>
      <c r="R33" s="103">
        <f t="shared" si="8"/>
        <v>1</v>
      </c>
      <c r="S33" s="103" t="str">
        <f>IFERROR(IF(AND(I33&gt;0,E33="NotHybrid"),_xlfn.CONCAT(MAX(MIN(ROUNDDOWN(I33/D33,0),8),4),INDEX(resources!$G:$G,MATCH(B33,resources!$A:$A,0))),INDEX(resources!$G:$G,MATCH(B33,resources!$A:$A,0))),"n/a")</f>
        <v>gas_cc</v>
      </c>
      <c r="T33" s="103" t="str">
        <f t="shared" si="9"/>
        <v>n/a</v>
      </c>
      <c r="U33" s="103" t="str">
        <f t="shared" si="10"/>
        <v>gas_cc</v>
      </c>
      <c r="V33" s="103">
        <f t="shared" si="11"/>
        <v>2033</v>
      </c>
      <c r="W33" s="103">
        <f t="shared" si="12"/>
        <v>2033</v>
      </c>
      <c r="X33" s="119">
        <f t="shared" si="13"/>
        <v>1</v>
      </c>
      <c r="Y33" s="119">
        <f t="shared" si="14"/>
        <v>1</v>
      </c>
      <c r="Z33" s="168">
        <f>MIN((IFERROR(IF(AND($V33&lt;=Z$1,$W33&gt;=Z$1),INDEX(Reliability!E$23:E$50,MATCH($S33,Reliability!$C$23:$C$50,0)),0),0)*IF($T33="n/a",$D33*$Y33,$G33)+IFERROR(IF(AND($V33&lt;=Z$1,$W33&gt;=Z$1),INDEX(Reliability!E$23:E$50,MATCH($T33,Reliability!$C$23:$C$50,0)),0),0)*$H33*$X33*$Y33),$D33)*$R33</f>
        <v>0</v>
      </c>
      <c r="AA33" s="168">
        <f>MIN((IFERROR(IF(AND($V33&lt;=AA$1,$W33&gt;=AA$1),INDEX(Reliability!F$23:F$50,MATCH($S33,Reliability!$C$23:$C$50,0)),0),0)*IF($T33="n/a",$D33*$Y33,$G33)+IFERROR(IF(AND($V33&lt;=AA$1,$W33&gt;=AA$1),INDEX(Reliability!F$23:F$50,MATCH($T33,Reliability!$C$23:$C$50,0)),0),0)*$H33*$X33*$Y33),$D33)*$R33</f>
        <v>0</v>
      </c>
      <c r="AB33" s="168">
        <f>MIN((IFERROR(IF(AND($V33&lt;=AB$1,$W33&gt;=AB$1),INDEX(Reliability!G$23:G$50,MATCH($S33,Reliability!$C$23:$C$50,0)),0),0)*IF($T33="n/a",$D33*$Y33,$G33)+IFERROR(IF(AND($V33&lt;=AB$1,$W33&gt;=AB$1),INDEX(Reliability!G$23:G$50,MATCH($T33,Reliability!$C$23:$C$50,0)),0),0)*$H33*$X33*$Y33),$D33)*$R33</f>
        <v>0</v>
      </c>
      <c r="AC33" s="168">
        <f>MIN((IFERROR(IF(AND($V33&lt;=AC$1,$W33&gt;=AC$1),INDEX(Reliability!H$23:H$50,MATCH($S33,Reliability!$C$23:$C$50,0)),0),0)*IF($T33="n/a",$D33*$Y33,$G33)+IFERROR(IF(AND($V33&lt;=AC$1,$W33&gt;=AC$1),INDEX(Reliability!H$23:H$50,MATCH($T33,Reliability!$C$23:$C$50,0)),0),0)*$H33*$X33*$Y33),$D33)*$R33</f>
        <v>0</v>
      </c>
      <c r="AD33" s="168">
        <f>MIN((IFERROR(IF(AND($V33&lt;=AD$1,$W33&gt;=AD$1),INDEX(Reliability!I$23:I$50,MATCH($S33,Reliability!$C$23:$C$50,0)),0),0)*IF($T33="n/a",$D33*$Y33,$G33)+IFERROR(IF(AND($V33&lt;=AD$1,$W33&gt;=AD$1),INDEX(Reliability!I$23:I$50,MATCH($T33,Reliability!$C$23:$C$50,0)),0),0)*$H33*$X33*$Y33),$D33)*$R33</f>
        <v>0</v>
      </c>
      <c r="AE33" s="168">
        <f>MIN((IFERROR(IF(AND($V33&lt;=AE$1,$W33&gt;=AE$1),INDEX(Reliability!J$23:J$50,MATCH($S33,Reliability!$C$23:$C$50,0)),0),0)*IF($T33="n/a",$D33*$Y33,$G33)+IFERROR(IF(AND($V33&lt;=AE$1,$W33&gt;=AE$1),INDEX(Reliability!J$23:J$50,MATCH($T33,Reliability!$C$23:$C$50,0)),0),0)*$H33*$X33*$Y33),$D33)*$R33</f>
        <v>0</v>
      </c>
      <c r="AF33" s="168">
        <f>MIN((IFERROR(IF(AND($V33&lt;=AF$1,$W33&gt;=AF$1),INDEX(Reliability!K$23:K$50,MATCH($S33,Reliability!$C$23:$C$50,0)),0),0)*IF($T33="n/a",$D33*$Y33,$G33)+IFERROR(IF(AND($V33&lt;=AF$1,$W33&gt;=AF$1),INDEX(Reliability!K$23:K$50,MATCH($T33,Reliability!$C$23:$C$50,0)),0),0)*$H33*$X33*$Y33),$D33)*$R33</f>
        <v>0</v>
      </c>
      <c r="AG33" s="168">
        <f>MIN((IFERROR(IF(AND($V33&lt;=AG$1,$W33&gt;=AG$1),INDEX(Reliability!L$23:L$50,MATCH($S33,Reliability!$C$23:$C$50,0)),0),0)*IF($T33="n/a",$D33*$Y33,$G33)+IFERROR(IF(AND($V33&lt;=AG$1,$W33&gt;=AG$1),INDEX(Reliability!L$23:L$50,MATCH($T33,Reliability!$C$23:$C$50,0)),0),0)*$H33*$X33*$Y33),$D33)*$R33</f>
        <v>0</v>
      </c>
      <c r="AH33" s="168">
        <f>MIN((IFERROR(IF(AND($V33&lt;=AH$1,$W33&gt;=AH$1),INDEX(Reliability!M$23:M$50,MATCH($S33,Reliability!$C$23:$C$50,0)),0),0)*IF($T33="n/a",$D33*$Y33,$G33)+IFERROR(IF(AND($V33&lt;=AH$1,$W33&gt;=AH$1),INDEX(Reliability!M$23:M$50,MATCH($T33,Reliability!$C$23:$C$50,0)),0),0)*$H33*$X33*$Y33),$D33)*$R33</f>
        <v>0</v>
      </c>
      <c r="AI33" s="168">
        <f>MIN((IFERROR(IF(AND($V33&lt;=AI$1,$W33&gt;=AI$1),INDEX(Reliability!N$23:N$50,MATCH($S33,Reliability!$C$23:$C$50,0)),0),0)*IF($T33="n/a",$D33*$Y33,$G33)+IFERROR(IF(AND($V33&lt;=AI$1,$W33&gt;=AI$1),INDEX(Reliability!N$23:N$50,MATCH($T33,Reliability!$C$23:$C$50,0)),0),0)*$H33*$X33*$Y33),$D33)*$R33</f>
        <v>62.982291598885546</v>
      </c>
      <c r="AJ33" s="168">
        <f>MIN((IFERROR(IF(AND($V33&lt;=AJ$1,$W33&gt;=AJ$1),INDEX(Reliability!O$23:O$50,MATCH($S33,Reliability!$C$23:$C$50,0)),0),0)*IF($T33="n/a",$D33*$Y33,$G33)+IFERROR(IF(AND($V33&lt;=AJ$1,$W33&gt;=AJ$1),INDEX(Reliability!O$23:O$50,MATCH($T33,Reliability!$C$23:$C$50,0)),0),0)*$H33*$X33*$Y33),$D33)*$R33</f>
        <v>0</v>
      </c>
      <c r="AK33" s="168">
        <f>MIN((IFERROR(IF(AND($V33&lt;=AK$1,$W33&gt;=AK$1),INDEX(Reliability!P$23:P$50,MATCH($S33,Reliability!$C$23:$C$50,0)),0),0)*IF($T33="n/a",$D33*$Y33,$G33)+IFERROR(IF(AND($V33&lt;=AK$1,$W33&gt;=AK$1),INDEX(Reliability!P$23:P$50,MATCH($T33,Reliability!$C$23:$C$50,0)),0),0)*$H33*$X33*$Y33),$D33)*$R33</f>
        <v>0</v>
      </c>
      <c r="AM33" s="167">
        <f t="shared" si="15"/>
        <v>63</v>
      </c>
      <c r="AN33" t="str">
        <f>unique_contracts!C33</f>
        <v>VCEA_IRP2022_RA_Only_33</v>
      </c>
    </row>
    <row r="34" spans="2:40" x14ac:dyDescent="0.25">
      <c r="B34" s="121" t="str">
        <f>unique_contracts!B34</f>
        <v>_EXISTING_GENERIC_COMBINED_CYCLE</v>
      </c>
      <c r="C34" s="103" t="str">
        <f>unique_contracts!D34</f>
        <v>PlannedExisting</v>
      </c>
      <c r="D34" s="120">
        <f>unique_contracts!J34</f>
        <v>93.5581509875488</v>
      </c>
      <c r="E34" s="103" t="str">
        <f>unique_contracts!M34</f>
        <v>NotHybrid</v>
      </c>
      <c r="F34" s="103">
        <f>unique_contracts!N34</f>
        <v>0</v>
      </c>
      <c r="G34" s="103">
        <f>unique_contracts!P34</f>
        <v>0</v>
      </c>
      <c r="H34" s="103">
        <f>unique_contracts!R34</f>
        <v>0</v>
      </c>
      <c r="I34" s="103">
        <f>unique_contracts!V34</f>
        <v>0</v>
      </c>
      <c r="J34" s="121">
        <f>unique_contracts!AB34</f>
        <v>0</v>
      </c>
      <c r="K34" s="103">
        <f>unique_contracts!AM34</f>
        <v>2034</v>
      </c>
      <c r="L34" s="103">
        <f>unique_contracts!AN34</f>
        <v>1</v>
      </c>
      <c r="M34" s="103">
        <f>unique_contracts!AO34</f>
        <v>1</v>
      </c>
      <c r="N34" s="103">
        <f>unique_contracts!AP34</f>
        <v>2034</v>
      </c>
      <c r="O34" s="103">
        <f>unique_contracts!AQ34</f>
        <v>12</v>
      </c>
      <c r="P34" s="103">
        <f>unique_contracts!AR34</f>
        <v>31</v>
      </c>
      <c r="Q34" s="103" t="str">
        <f>unique_contracts!BP34</f>
        <v>CapacityOnly</v>
      </c>
      <c r="R34" s="103">
        <f t="shared" si="8"/>
        <v>1</v>
      </c>
      <c r="S34" s="103" t="str">
        <f>IFERROR(IF(AND(I34&gt;0,E34="NotHybrid"),_xlfn.CONCAT(MAX(MIN(ROUNDDOWN(I34/D34,0),8),4),INDEX(resources!$G:$G,MATCH(B34,resources!$A:$A,0))),INDEX(resources!$G:$G,MATCH(B34,resources!$A:$A,0))),"n/a")</f>
        <v>gas_cc</v>
      </c>
      <c r="T34" s="103" t="str">
        <f t="shared" si="9"/>
        <v>n/a</v>
      </c>
      <c r="U34" s="103" t="str">
        <f t="shared" si="10"/>
        <v>gas_cc</v>
      </c>
      <c r="V34" s="103">
        <f t="shared" si="11"/>
        <v>2034</v>
      </c>
      <c r="W34" s="103">
        <f t="shared" si="12"/>
        <v>2034</v>
      </c>
      <c r="X34" s="119">
        <f t="shared" si="13"/>
        <v>1</v>
      </c>
      <c r="Y34" s="119">
        <f t="shared" si="14"/>
        <v>1</v>
      </c>
      <c r="Z34" s="168">
        <f>MIN((IFERROR(IF(AND($V34&lt;=Z$1,$W34&gt;=Z$1),INDEX(Reliability!E$23:E$50,MATCH($S34,Reliability!$C$23:$C$50,0)),0),0)*IF($T34="n/a",$D34*$Y34,$G34)+IFERROR(IF(AND($V34&lt;=Z$1,$W34&gt;=Z$1),INDEX(Reliability!E$23:E$50,MATCH($T34,Reliability!$C$23:$C$50,0)),0),0)*$H34*$X34*$Y34),$D34)*$R34</f>
        <v>0</v>
      </c>
      <c r="AA34" s="168">
        <f>MIN((IFERROR(IF(AND($V34&lt;=AA$1,$W34&gt;=AA$1),INDEX(Reliability!F$23:F$50,MATCH($S34,Reliability!$C$23:$C$50,0)),0),0)*IF($T34="n/a",$D34*$Y34,$G34)+IFERROR(IF(AND($V34&lt;=AA$1,$W34&gt;=AA$1),INDEX(Reliability!F$23:F$50,MATCH($T34,Reliability!$C$23:$C$50,0)),0),0)*$H34*$X34*$Y34),$D34)*$R34</f>
        <v>0</v>
      </c>
      <c r="AB34" s="168">
        <f>MIN((IFERROR(IF(AND($V34&lt;=AB$1,$W34&gt;=AB$1),INDEX(Reliability!G$23:G$50,MATCH($S34,Reliability!$C$23:$C$50,0)),0),0)*IF($T34="n/a",$D34*$Y34,$G34)+IFERROR(IF(AND($V34&lt;=AB$1,$W34&gt;=AB$1),INDEX(Reliability!G$23:G$50,MATCH($T34,Reliability!$C$23:$C$50,0)),0),0)*$H34*$X34*$Y34),$D34)*$R34</f>
        <v>0</v>
      </c>
      <c r="AC34" s="168">
        <f>MIN((IFERROR(IF(AND($V34&lt;=AC$1,$W34&gt;=AC$1),INDEX(Reliability!H$23:H$50,MATCH($S34,Reliability!$C$23:$C$50,0)),0),0)*IF($T34="n/a",$D34*$Y34,$G34)+IFERROR(IF(AND($V34&lt;=AC$1,$W34&gt;=AC$1),INDEX(Reliability!H$23:H$50,MATCH($T34,Reliability!$C$23:$C$50,0)),0),0)*$H34*$X34*$Y34),$D34)*$R34</f>
        <v>0</v>
      </c>
      <c r="AD34" s="168">
        <f>MIN((IFERROR(IF(AND($V34&lt;=AD$1,$W34&gt;=AD$1),INDEX(Reliability!I$23:I$50,MATCH($S34,Reliability!$C$23:$C$50,0)),0),0)*IF($T34="n/a",$D34*$Y34,$G34)+IFERROR(IF(AND($V34&lt;=AD$1,$W34&gt;=AD$1),INDEX(Reliability!I$23:I$50,MATCH($T34,Reliability!$C$23:$C$50,0)),0),0)*$H34*$X34*$Y34),$D34)*$R34</f>
        <v>0</v>
      </c>
      <c r="AE34" s="168">
        <f>MIN((IFERROR(IF(AND($V34&lt;=AE$1,$W34&gt;=AE$1),INDEX(Reliability!J$23:J$50,MATCH($S34,Reliability!$C$23:$C$50,0)),0),0)*IF($T34="n/a",$D34*$Y34,$G34)+IFERROR(IF(AND($V34&lt;=AE$1,$W34&gt;=AE$1),INDEX(Reliability!J$23:J$50,MATCH($T34,Reliability!$C$23:$C$50,0)),0),0)*$H34*$X34*$Y34),$D34)*$R34</f>
        <v>0</v>
      </c>
      <c r="AF34" s="168">
        <f>MIN((IFERROR(IF(AND($V34&lt;=AF$1,$W34&gt;=AF$1),INDEX(Reliability!K$23:K$50,MATCH($S34,Reliability!$C$23:$C$50,0)),0),0)*IF($T34="n/a",$D34*$Y34,$G34)+IFERROR(IF(AND($V34&lt;=AF$1,$W34&gt;=AF$1),INDEX(Reliability!K$23:K$50,MATCH($T34,Reliability!$C$23:$C$50,0)),0),0)*$H34*$X34*$Y34),$D34)*$R34</f>
        <v>0</v>
      </c>
      <c r="AG34" s="168">
        <f>MIN((IFERROR(IF(AND($V34&lt;=AG$1,$W34&gt;=AG$1),INDEX(Reliability!L$23:L$50,MATCH($S34,Reliability!$C$23:$C$50,0)),0),0)*IF($T34="n/a",$D34*$Y34,$G34)+IFERROR(IF(AND($V34&lt;=AG$1,$W34&gt;=AG$1),INDEX(Reliability!L$23:L$50,MATCH($T34,Reliability!$C$23:$C$50,0)),0),0)*$H34*$X34*$Y34),$D34)*$R34</f>
        <v>0</v>
      </c>
      <c r="AH34" s="168">
        <f>MIN((IFERROR(IF(AND($V34&lt;=AH$1,$W34&gt;=AH$1),INDEX(Reliability!M$23:M$50,MATCH($S34,Reliability!$C$23:$C$50,0)),0),0)*IF($T34="n/a",$D34*$Y34,$G34)+IFERROR(IF(AND($V34&lt;=AH$1,$W34&gt;=AH$1),INDEX(Reliability!M$23:M$50,MATCH($T34,Reliability!$C$23:$C$50,0)),0),0)*$H34*$X34*$Y34),$D34)*$R34</f>
        <v>0</v>
      </c>
      <c r="AI34" s="168">
        <f>MIN((IFERROR(IF(AND($V34&lt;=AI$1,$W34&gt;=AI$1),INDEX(Reliability!N$23:N$50,MATCH($S34,Reliability!$C$23:$C$50,0)),0),0)*IF($T34="n/a",$D34*$Y34,$G34)+IFERROR(IF(AND($V34&lt;=AI$1,$W34&gt;=AI$1),INDEX(Reliability!N$23:N$50,MATCH($T34,Reliability!$C$23:$C$50,0)),0),0)*$H34*$X34*$Y34),$D34)*$R34</f>
        <v>0</v>
      </c>
      <c r="AJ34" s="168">
        <f>MIN((IFERROR(IF(AND($V34&lt;=AJ$1,$W34&gt;=AJ$1),INDEX(Reliability!O$23:O$50,MATCH($S34,Reliability!$C$23:$C$50,0)),0),0)*IF($T34="n/a",$D34*$Y34,$G34)+IFERROR(IF(AND($V34&lt;=AJ$1,$W34&gt;=AJ$1),INDEX(Reliability!O$23:O$50,MATCH($T34,Reliability!$C$23:$C$50,0)),0),0)*$H34*$X34*$Y34),$D34)*$R34</f>
        <v>84.227624179320088</v>
      </c>
      <c r="AK34" s="168">
        <f>MIN((IFERROR(IF(AND($V34&lt;=AK$1,$W34&gt;=AK$1),INDEX(Reliability!P$23:P$50,MATCH($S34,Reliability!$C$23:$C$50,0)),0),0)*IF($T34="n/a",$D34*$Y34,$G34)+IFERROR(IF(AND($V34&lt;=AK$1,$W34&gt;=AK$1),INDEX(Reliability!P$23:P$50,MATCH($T34,Reliability!$C$23:$C$50,0)),0),0)*$H34*$X34*$Y34),$D34)*$R34</f>
        <v>0</v>
      </c>
      <c r="AM34" s="167">
        <f t="shared" si="15"/>
        <v>84.2</v>
      </c>
      <c r="AN34" t="str">
        <f>unique_contracts!C34</f>
        <v>VCEA_IRP2022_RA_Only_34</v>
      </c>
    </row>
    <row r="35" spans="2:40" x14ac:dyDescent="0.25">
      <c r="B35" s="121" t="str">
        <f>unique_contracts!B35</f>
        <v>_EXISTING_GENERIC_COMBINED_CYCLE</v>
      </c>
      <c r="C35" s="103" t="str">
        <f>unique_contracts!D35</f>
        <v>PlannedExisting</v>
      </c>
      <c r="D35" s="120">
        <f>unique_contracts!J35</f>
        <v>79.619656603533571</v>
      </c>
      <c r="E35" s="103" t="str">
        <f>unique_contracts!M35</f>
        <v>NotHybrid</v>
      </c>
      <c r="F35" s="103">
        <f>unique_contracts!N35</f>
        <v>0</v>
      </c>
      <c r="G35" s="103">
        <f>unique_contracts!P35</f>
        <v>0</v>
      </c>
      <c r="H35" s="103">
        <f>unique_contracts!R35</f>
        <v>0</v>
      </c>
      <c r="I35" s="103">
        <f>unique_contracts!V35</f>
        <v>0</v>
      </c>
      <c r="J35" s="121">
        <f>unique_contracts!AB35</f>
        <v>0</v>
      </c>
      <c r="K35" s="103">
        <f>unique_contracts!AM35</f>
        <v>2035</v>
      </c>
      <c r="L35" s="103">
        <f>unique_contracts!AN35</f>
        <v>1</v>
      </c>
      <c r="M35" s="103">
        <f>unique_contracts!AO35</f>
        <v>1</v>
      </c>
      <c r="N35" s="103">
        <f>unique_contracts!AP35</f>
        <v>2035</v>
      </c>
      <c r="O35" s="103">
        <f>unique_contracts!AQ35</f>
        <v>12</v>
      </c>
      <c r="P35" s="103">
        <f>unique_contracts!AR35</f>
        <v>31</v>
      </c>
      <c r="Q35" s="103" t="str">
        <f>unique_contracts!BP35</f>
        <v>CapacityOnly</v>
      </c>
      <c r="R35" s="103">
        <f t="shared" si="8"/>
        <v>1</v>
      </c>
      <c r="S35" s="103" t="str">
        <f>IFERROR(IF(AND(I35&gt;0,E35="NotHybrid"),_xlfn.CONCAT(MAX(MIN(ROUNDDOWN(I35/D35,0),8),4),INDEX(resources!$G:$G,MATCH(B35,resources!$A:$A,0))),INDEX(resources!$G:$G,MATCH(B35,resources!$A:$A,0))),"n/a")</f>
        <v>gas_cc</v>
      </c>
      <c r="T35" s="103" t="str">
        <f t="shared" si="9"/>
        <v>n/a</v>
      </c>
      <c r="U35" s="103" t="str">
        <f t="shared" si="10"/>
        <v>gas_cc</v>
      </c>
      <c r="V35" s="103">
        <f t="shared" si="11"/>
        <v>2035</v>
      </c>
      <c r="W35" s="103">
        <f t="shared" si="12"/>
        <v>2035</v>
      </c>
      <c r="X35" s="119">
        <f t="shared" si="13"/>
        <v>1</v>
      </c>
      <c r="Y35" s="119">
        <f t="shared" si="14"/>
        <v>1</v>
      </c>
      <c r="Z35" s="168">
        <f>MIN((IFERROR(IF(AND($V35&lt;=Z$1,$W35&gt;=Z$1),INDEX(Reliability!E$23:E$50,MATCH($S35,Reliability!$C$23:$C$50,0)),0),0)*IF($T35="n/a",$D35*$Y35,$G35)+IFERROR(IF(AND($V35&lt;=Z$1,$W35&gt;=Z$1),INDEX(Reliability!E$23:E$50,MATCH($T35,Reliability!$C$23:$C$50,0)),0),0)*$H35*$X35*$Y35),$D35)*$R35</f>
        <v>0</v>
      </c>
      <c r="AA35" s="168">
        <f>MIN((IFERROR(IF(AND($V35&lt;=AA$1,$W35&gt;=AA$1),INDEX(Reliability!F$23:F$50,MATCH($S35,Reliability!$C$23:$C$50,0)),0),0)*IF($T35="n/a",$D35*$Y35,$G35)+IFERROR(IF(AND($V35&lt;=AA$1,$W35&gt;=AA$1),INDEX(Reliability!F$23:F$50,MATCH($T35,Reliability!$C$23:$C$50,0)),0),0)*$H35*$X35*$Y35),$D35)*$R35</f>
        <v>0</v>
      </c>
      <c r="AB35" s="168">
        <f>MIN((IFERROR(IF(AND($V35&lt;=AB$1,$W35&gt;=AB$1),INDEX(Reliability!G$23:G$50,MATCH($S35,Reliability!$C$23:$C$50,0)),0),0)*IF($T35="n/a",$D35*$Y35,$G35)+IFERROR(IF(AND($V35&lt;=AB$1,$W35&gt;=AB$1),INDEX(Reliability!G$23:G$50,MATCH($T35,Reliability!$C$23:$C$50,0)),0),0)*$H35*$X35*$Y35),$D35)*$R35</f>
        <v>0</v>
      </c>
      <c r="AC35" s="168">
        <f>MIN((IFERROR(IF(AND($V35&lt;=AC$1,$W35&gt;=AC$1),INDEX(Reliability!H$23:H$50,MATCH($S35,Reliability!$C$23:$C$50,0)),0),0)*IF($T35="n/a",$D35*$Y35,$G35)+IFERROR(IF(AND($V35&lt;=AC$1,$W35&gt;=AC$1),INDEX(Reliability!H$23:H$50,MATCH($T35,Reliability!$C$23:$C$50,0)),0),0)*$H35*$X35*$Y35),$D35)*$R35</f>
        <v>0</v>
      </c>
      <c r="AD35" s="168">
        <f>MIN((IFERROR(IF(AND($V35&lt;=AD$1,$W35&gt;=AD$1),INDEX(Reliability!I$23:I$50,MATCH($S35,Reliability!$C$23:$C$50,0)),0),0)*IF($T35="n/a",$D35*$Y35,$G35)+IFERROR(IF(AND($V35&lt;=AD$1,$W35&gt;=AD$1),INDEX(Reliability!I$23:I$50,MATCH($T35,Reliability!$C$23:$C$50,0)),0),0)*$H35*$X35*$Y35),$D35)*$R35</f>
        <v>0</v>
      </c>
      <c r="AE35" s="168">
        <f>MIN((IFERROR(IF(AND($V35&lt;=AE$1,$W35&gt;=AE$1),INDEX(Reliability!J$23:J$50,MATCH($S35,Reliability!$C$23:$C$50,0)),0),0)*IF($T35="n/a",$D35*$Y35,$G35)+IFERROR(IF(AND($V35&lt;=AE$1,$W35&gt;=AE$1),INDEX(Reliability!J$23:J$50,MATCH($T35,Reliability!$C$23:$C$50,0)),0),0)*$H35*$X35*$Y35),$D35)*$R35</f>
        <v>0</v>
      </c>
      <c r="AF35" s="168">
        <f>MIN((IFERROR(IF(AND($V35&lt;=AF$1,$W35&gt;=AF$1),INDEX(Reliability!K$23:K$50,MATCH($S35,Reliability!$C$23:$C$50,0)),0),0)*IF($T35="n/a",$D35*$Y35,$G35)+IFERROR(IF(AND($V35&lt;=AF$1,$W35&gt;=AF$1),INDEX(Reliability!K$23:K$50,MATCH($T35,Reliability!$C$23:$C$50,0)),0),0)*$H35*$X35*$Y35),$D35)*$R35</f>
        <v>0</v>
      </c>
      <c r="AG35" s="168">
        <f>MIN((IFERROR(IF(AND($V35&lt;=AG$1,$W35&gt;=AG$1),INDEX(Reliability!L$23:L$50,MATCH($S35,Reliability!$C$23:$C$50,0)),0),0)*IF($T35="n/a",$D35*$Y35,$G35)+IFERROR(IF(AND($V35&lt;=AG$1,$W35&gt;=AG$1),INDEX(Reliability!L$23:L$50,MATCH($T35,Reliability!$C$23:$C$50,0)),0),0)*$H35*$X35*$Y35),$D35)*$R35</f>
        <v>0</v>
      </c>
      <c r="AH35" s="168">
        <f>MIN((IFERROR(IF(AND($V35&lt;=AH$1,$W35&gt;=AH$1),INDEX(Reliability!M$23:M$50,MATCH($S35,Reliability!$C$23:$C$50,0)),0),0)*IF($T35="n/a",$D35*$Y35,$G35)+IFERROR(IF(AND($V35&lt;=AH$1,$W35&gt;=AH$1),INDEX(Reliability!M$23:M$50,MATCH($T35,Reliability!$C$23:$C$50,0)),0),0)*$H35*$X35*$Y35),$D35)*$R35</f>
        <v>0</v>
      </c>
      <c r="AI35" s="168">
        <f>MIN((IFERROR(IF(AND($V35&lt;=AI$1,$W35&gt;=AI$1),INDEX(Reliability!N$23:N$50,MATCH($S35,Reliability!$C$23:$C$50,0)),0),0)*IF($T35="n/a",$D35*$Y35,$G35)+IFERROR(IF(AND($V35&lt;=AI$1,$W35&gt;=AI$1),INDEX(Reliability!N$23:N$50,MATCH($T35,Reliability!$C$23:$C$50,0)),0),0)*$H35*$X35*$Y35),$D35)*$R35</f>
        <v>0</v>
      </c>
      <c r="AJ35" s="168">
        <f>MIN((IFERROR(IF(AND($V35&lt;=AJ$1,$W35&gt;=AJ$1),INDEX(Reliability!O$23:O$50,MATCH($S35,Reliability!$C$23:$C$50,0)),0),0)*IF($T35="n/a",$D35*$Y35,$G35)+IFERROR(IF(AND($V35&lt;=AJ$1,$W35&gt;=AJ$1),INDEX(Reliability!O$23:O$50,MATCH($T35,Reliability!$C$23:$C$50,0)),0),0)*$H35*$X35*$Y35),$D35)*$R35</f>
        <v>0</v>
      </c>
      <c r="AK35" s="168">
        <f>MIN((IFERROR(IF(AND($V35&lt;=AK$1,$W35&gt;=AK$1),INDEX(Reliability!P$23:P$50,MATCH($S35,Reliability!$C$23:$C$50,0)),0),0)*IF($T35="n/a",$D35*$Y35,$G35)+IFERROR(IF(AND($V35&lt;=AK$1,$W35&gt;=AK$1),INDEX(Reliability!P$23:P$50,MATCH($T35,Reliability!$C$23:$C$50,0)),0),0)*$H35*$X35*$Y35),$D35)*$R35</f>
        <v>72.668793038916107</v>
      </c>
      <c r="AM35" s="167">
        <f t="shared" si="15"/>
        <v>72.7</v>
      </c>
      <c r="AN35" t="str">
        <f>unique_contracts!C35</f>
        <v>VCEA_IRP2022_RA_Only_35</v>
      </c>
    </row>
    <row r="36" spans="2:40" x14ac:dyDescent="0.25">
      <c r="B36" s="121" t="str">
        <f>unique_contracts!B36</f>
        <v>_NEW_GENERIC_BATTERY_STORAGE</v>
      </c>
      <c r="C36" s="103" t="str">
        <f>unique_contracts!D36</f>
        <v>PlannedNew</v>
      </c>
      <c r="D36" s="120">
        <f>unique_contracts!J36</f>
        <v>6.5</v>
      </c>
      <c r="E36" s="103" t="str">
        <f>unique_contracts!M36</f>
        <v>NotHybrid</v>
      </c>
      <c r="F36" s="103">
        <f>unique_contracts!N36</f>
        <v>0</v>
      </c>
      <c r="G36" s="103">
        <f>unique_contracts!P36</f>
        <v>0</v>
      </c>
      <c r="H36" s="103">
        <f>unique_contracts!R36</f>
        <v>0</v>
      </c>
      <c r="I36" s="103">
        <f>unique_contracts!V36</f>
        <v>26</v>
      </c>
      <c r="J36" s="121">
        <f>unique_contracts!AB36</f>
        <v>0</v>
      </c>
      <c r="K36" s="103">
        <f>unique_contracts!AM36</f>
        <v>2024</v>
      </c>
      <c r="L36" s="103">
        <f>unique_contracts!AN36</f>
        <v>1</v>
      </c>
      <c r="M36" s="103">
        <f>unique_contracts!AO36</f>
        <v>1</v>
      </c>
      <c r="N36" s="103">
        <f>unique_contracts!AP36</f>
        <v>2033</v>
      </c>
      <c r="O36" s="103">
        <f>unique_contracts!AQ36</f>
        <v>12</v>
      </c>
      <c r="P36" s="103">
        <f>unique_contracts!AR36</f>
        <v>31</v>
      </c>
      <c r="Q36" s="103" t="str">
        <f>unique_contracts!BP36</f>
        <v>EnergyCapacity</v>
      </c>
      <c r="R36" s="103">
        <f t="shared" si="8"/>
        <v>1</v>
      </c>
      <c r="S36" s="103" t="str">
        <f>IFERROR(IF(AND(I36&gt;0,E36="NotHybrid"),_xlfn.CONCAT(MAX(MIN(ROUNDDOWN(I36/D36,0),8),4),INDEX(resources!$G:$G,MATCH(B36,resources!$A:$A,0))),INDEX(resources!$G:$G,MATCH(B36,resources!$A:$A,0))),"n/a")</f>
        <v>4hr_batteries</v>
      </c>
      <c r="T36" s="103" t="str">
        <f t="shared" si="9"/>
        <v>n/a</v>
      </c>
      <c r="U36" s="103" t="str">
        <f t="shared" si="10"/>
        <v>4hr_batteries</v>
      </c>
      <c r="V36" s="103">
        <f t="shared" si="11"/>
        <v>2024</v>
      </c>
      <c r="W36" s="103">
        <f t="shared" si="12"/>
        <v>2033</v>
      </c>
      <c r="X36" s="119">
        <f t="shared" si="13"/>
        <v>1</v>
      </c>
      <c r="Y36" s="119">
        <f t="shared" si="14"/>
        <v>1</v>
      </c>
      <c r="Z36" s="168">
        <f>MIN((IFERROR(IF(AND($V36&lt;=Z$1,$W36&gt;=Z$1),INDEX(Reliability!E$23:E$50,MATCH($S36,Reliability!$C$23:$C$50,0)),0),0)*IF($T36="n/a",$D36*$Y36,$G36)+IFERROR(IF(AND($V36&lt;=Z$1,$W36&gt;=Z$1),INDEX(Reliability!E$23:E$50,MATCH($T36,Reliability!$C$23:$C$50,0)),0),0)*$H36*$X36*$Y36),$D36)*$R36</f>
        <v>5.7525000000000004</v>
      </c>
      <c r="AA36" s="168">
        <f>MIN((IFERROR(IF(AND($V36&lt;=AA$1,$W36&gt;=AA$1),INDEX(Reliability!F$23:F$50,MATCH($S36,Reliability!$C$23:$C$50,0)),0),0)*IF($T36="n/a",$D36*$Y36,$G36)+IFERROR(IF(AND($V36&lt;=AA$1,$W36&gt;=AA$1),INDEX(Reliability!F$23:F$50,MATCH($T36,Reliability!$C$23:$C$50,0)),0),0)*$H36*$X36*$Y36),$D36)*$R36</f>
        <v>5.85975</v>
      </c>
      <c r="AB36" s="168">
        <f>MIN((IFERROR(IF(AND($V36&lt;=AB$1,$W36&gt;=AB$1),INDEX(Reliability!G$23:G$50,MATCH($S36,Reliability!$C$23:$C$50,0)),0),0)*IF($T36="n/a",$D36*$Y36,$G36)+IFERROR(IF(AND($V36&lt;=AB$1,$W36&gt;=AB$1),INDEX(Reliability!G$23:G$50,MATCH($T36,Reliability!$C$23:$C$50,0)),0),0)*$H36*$X36*$Y36),$D36)*$R36</f>
        <v>5.9670000000000005</v>
      </c>
      <c r="AC36" s="168">
        <f>MIN((IFERROR(IF(AND($V36&lt;=AC$1,$W36&gt;=AC$1),INDEX(Reliability!H$23:H$50,MATCH($S36,Reliability!$C$23:$C$50,0)),0),0)*IF($T36="n/a",$D36*$Y36,$G36)+IFERROR(IF(AND($V36&lt;=AC$1,$W36&gt;=AC$1),INDEX(Reliability!H$23:H$50,MATCH($T36,Reliability!$C$23:$C$50,0)),0),0)*$H36*$X36*$Y36),$D36)*$R36</f>
        <v>5.4957500000000001</v>
      </c>
      <c r="AD36" s="168">
        <f>MIN((IFERROR(IF(AND($V36&lt;=AD$1,$W36&gt;=AD$1),INDEX(Reliability!I$23:I$50,MATCH($S36,Reliability!$C$23:$C$50,0)),0),0)*IF($T36="n/a",$D36*$Y36,$G36)+IFERROR(IF(AND($V36&lt;=AD$1,$W36&gt;=AD$1),INDEX(Reliability!I$23:I$50,MATCH($T36,Reliability!$C$23:$C$50,0)),0),0)*$H36*$X36*$Y36),$D36)*$R36</f>
        <v>5.0244999999999997</v>
      </c>
      <c r="AE36" s="168">
        <f>MIN((IFERROR(IF(AND($V36&lt;=AE$1,$W36&gt;=AE$1),INDEX(Reliability!J$23:J$50,MATCH($S36,Reliability!$C$23:$C$50,0)),0),0)*IF($T36="n/a",$D36*$Y36,$G36)+IFERROR(IF(AND($V36&lt;=AE$1,$W36&gt;=AE$1),INDEX(Reliability!J$23:J$50,MATCH($T36,Reliability!$C$23:$C$50,0)),0),0)*$H36*$X36*$Y36),$D36)*$R36</f>
        <v>4.9335000000000004</v>
      </c>
      <c r="AF36" s="168">
        <f>MIN((IFERROR(IF(AND($V36&lt;=AF$1,$W36&gt;=AF$1),INDEX(Reliability!K$23:K$50,MATCH($S36,Reliability!$C$23:$C$50,0)),0),0)*IF($T36="n/a",$D36*$Y36,$G36)+IFERROR(IF(AND($V36&lt;=AF$1,$W36&gt;=AF$1),INDEX(Reliability!K$23:K$50,MATCH($T36,Reliability!$C$23:$C$50,0)),0),0)*$H36*$X36*$Y36),$D36)*$R36</f>
        <v>4.8425000000000002</v>
      </c>
      <c r="AG36" s="168">
        <f>MIN((IFERROR(IF(AND($V36&lt;=AG$1,$W36&gt;=AG$1),INDEX(Reliability!L$23:L$50,MATCH($S36,Reliability!$C$23:$C$50,0)),0),0)*IF($T36="n/a",$D36*$Y36,$G36)+IFERROR(IF(AND($V36&lt;=AG$1,$W36&gt;=AG$1),INDEX(Reliability!L$23:L$50,MATCH($T36,Reliability!$C$23:$C$50,0)),0),0)*$H36*$X36*$Y36),$D36)*$R36</f>
        <v>4.3952999999999998</v>
      </c>
      <c r="AH36" s="168">
        <f>MIN((IFERROR(IF(AND($V36&lt;=AH$1,$W36&gt;=AH$1),INDEX(Reliability!M$23:M$50,MATCH($S36,Reliability!$C$23:$C$50,0)),0),0)*IF($T36="n/a",$D36*$Y36,$G36)+IFERROR(IF(AND($V36&lt;=AH$1,$W36&gt;=AH$1),INDEX(Reliability!M$23:M$50,MATCH($T36,Reliability!$C$23:$C$50,0)),0),0)*$H36*$X36*$Y36),$D36)*$R36</f>
        <v>3.9481000000000002</v>
      </c>
      <c r="AI36" s="168">
        <f>MIN((IFERROR(IF(AND($V36&lt;=AI$1,$W36&gt;=AI$1),INDEX(Reliability!N$23:N$50,MATCH($S36,Reliability!$C$23:$C$50,0)),0),0)*IF($T36="n/a",$D36*$Y36,$G36)+IFERROR(IF(AND($V36&lt;=AI$1,$W36&gt;=AI$1),INDEX(Reliability!N$23:N$50,MATCH($T36,Reliability!$C$23:$C$50,0)),0),0)*$H36*$X36*$Y36),$D36)*$R36</f>
        <v>3.5009000000000006</v>
      </c>
      <c r="AJ36" s="168">
        <f>MIN((IFERROR(IF(AND($V36&lt;=AJ$1,$W36&gt;=AJ$1),INDEX(Reliability!O$23:O$50,MATCH($S36,Reliability!$C$23:$C$50,0)),0),0)*IF($T36="n/a",$D36*$Y36,$G36)+IFERROR(IF(AND($V36&lt;=AJ$1,$W36&gt;=AJ$1),INDEX(Reliability!O$23:O$50,MATCH($T36,Reliability!$C$23:$C$50,0)),0),0)*$H36*$X36*$Y36),$D36)*$R36</f>
        <v>0</v>
      </c>
      <c r="AK36" s="168">
        <f>MIN((IFERROR(IF(AND($V36&lt;=AK$1,$W36&gt;=AK$1),INDEX(Reliability!P$23:P$50,MATCH($S36,Reliability!$C$23:$C$50,0)),0),0)*IF($T36="n/a",$D36*$Y36,$G36)+IFERROR(IF(AND($V36&lt;=AK$1,$W36&gt;=AK$1),INDEX(Reliability!P$23:P$50,MATCH($T36,Reliability!$C$23:$C$50,0)),0),0)*$H36*$X36*$Y36),$D36)*$R36</f>
        <v>0</v>
      </c>
      <c r="AM36" s="167">
        <f t="shared" si="15"/>
        <v>49.7</v>
      </c>
      <c r="AN36" t="str">
        <f>unique_contracts!C36</f>
        <v>VCEA_IRP2022_4_NorCA_2024</v>
      </c>
    </row>
    <row r="37" spans="2:40" x14ac:dyDescent="0.25">
      <c r="B37" s="121" t="str">
        <f>unique_contracts!B37</f>
        <v>_NEW_GENERIC_BATTERY_STORAGE</v>
      </c>
      <c r="C37" s="103" t="str">
        <f>unique_contracts!D37</f>
        <v>PlannedNew</v>
      </c>
      <c r="D37" s="120">
        <f>unique_contracts!J37</f>
        <v>13.5</v>
      </c>
      <c r="E37" s="103" t="str">
        <f>unique_contracts!M37</f>
        <v>NotHybrid</v>
      </c>
      <c r="F37" s="103">
        <f>unique_contracts!N37</f>
        <v>0</v>
      </c>
      <c r="G37" s="103">
        <f>unique_contracts!P37</f>
        <v>0</v>
      </c>
      <c r="H37" s="103">
        <f>unique_contracts!R37</f>
        <v>0</v>
      </c>
      <c r="I37" s="103">
        <f>unique_contracts!V37</f>
        <v>54</v>
      </c>
      <c r="J37" s="121">
        <f>unique_contracts!AB37</f>
        <v>0</v>
      </c>
      <c r="K37" s="103">
        <f>unique_contracts!AM37</f>
        <v>2024</v>
      </c>
      <c r="L37" s="103">
        <f>unique_contracts!AN37</f>
        <v>1</v>
      </c>
      <c r="M37" s="103">
        <f>unique_contracts!AO37</f>
        <v>1</v>
      </c>
      <c r="N37" s="103">
        <f>unique_contracts!AP37</f>
        <v>2033</v>
      </c>
      <c r="O37" s="103">
        <f>unique_contracts!AQ37</f>
        <v>12</v>
      </c>
      <c r="P37" s="103">
        <f>unique_contracts!AR37</f>
        <v>31</v>
      </c>
      <c r="Q37" s="103" t="str">
        <f>unique_contracts!BP37</f>
        <v>EnergyCapacity</v>
      </c>
      <c r="R37" s="103">
        <f t="shared" si="8"/>
        <v>1</v>
      </c>
      <c r="S37" s="103" t="str">
        <f>IFERROR(IF(AND(I37&gt;0,E37="NotHybrid"),_xlfn.CONCAT(MAX(MIN(ROUNDDOWN(I37/D37,0),8),4),INDEX(resources!$G:$G,MATCH(B37,resources!$A:$A,0))),INDEX(resources!$G:$G,MATCH(B37,resources!$A:$A,0))),"n/a")</f>
        <v>4hr_batteries</v>
      </c>
      <c r="T37" s="103" t="str">
        <f t="shared" si="9"/>
        <v>n/a</v>
      </c>
      <c r="U37" s="103" t="str">
        <f t="shared" si="10"/>
        <v>4hr_batteries</v>
      </c>
      <c r="V37" s="103">
        <f t="shared" si="11"/>
        <v>2024</v>
      </c>
      <c r="W37" s="103">
        <f t="shared" si="12"/>
        <v>2033</v>
      </c>
      <c r="X37" s="119">
        <f t="shared" si="13"/>
        <v>1</v>
      </c>
      <c r="Y37" s="119">
        <f t="shared" si="14"/>
        <v>1</v>
      </c>
      <c r="Z37" s="168">
        <f>MIN((IFERROR(IF(AND($V37&lt;=Z$1,$W37&gt;=Z$1),INDEX(Reliability!E$23:E$50,MATCH($S37,Reliability!$C$23:$C$50,0)),0),0)*IF($T37="n/a",$D37*$Y37,$G37)+IFERROR(IF(AND($V37&lt;=Z$1,$W37&gt;=Z$1),INDEX(Reliability!E$23:E$50,MATCH($T37,Reliability!$C$23:$C$50,0)),0),0)*$H37*$X37*$Y37),$D37)*$R37</f>
        <v>11.9475</v>
      </c>
      <c r="AA37" s="168">
        <f>MIN((IFERROR(IF(AND($V37&lt;=AA$1,$W37&gt;=AA$1),INDEX(Reliability!F$23:F$50,MATCH($S37,Reliability!$C$23:$C$50,0)),0),0)*IF($T37="n/a",$D37*$Y37,$G37)+IFERROR(IF(AND($V37&lt;=AA$1,$W37&gt;=AA$1),INDEX(Reliability!F$23:F$50,MATCH($T37,Reliability!$C$23:$C$50,0)),0),0)*$H37*$X37*$Y37),$D37)*$R37</f>
        <v>12.170249999999999</v>
      </c>
      <c r="AB37" s="168">
        <f>MIN((IFERROR(IF(AND($V37&lt;=AB$1,$W37&gt;=AB$1),INDEX(Reliability!G$23:G$50,MATCH($S37,Reliability!$C$23:$C$50,0)),0),0)*IF($T37="n/a",$D37*$Y37,$G37)+IFERROR(IF(AND($V37&lt;=AB$1,$W37&gt;=AB$1),INDEX(Reliability!G$23:G$50,MATCH($T37,Reliability!$C$23:$C$50,0)),0),0)*$H37*$X37*$Y37),$D37)*$R37</f>
        <v>12.393000000000001</v>
      </c>
      <c r="AC37" s="168">
        <f>MIN((IFERROR(IF(AND($V37&lt;=AC$1,$W37&gt;=AC$1),INDEX(Reliability!H$23:H$50,MATCH($S37,Reliability!$C$23:$C$50,0)),0),0)*IF($T37="n/a",$D37*$Y37,$G37)+IFERROR(IF(AND($V37&lt;=AC$1,$W37&gt;=AC$1),INDEX(Reliability!H$23:H$50,MATCH($T37,Reliability!$C$23:$C$50,0)),0),0)*$H37*$X37*$Y37),$D37)*$R37</f>
        <v>11.414250000000001</v>
      </c>
      <c r="AD37" s="168">
        <f>MIN((IFERROR(IF(AND($V37&lt;=AD$1,$W37&gt;=AD$1),INDEX(Reliability!I$23:I$50,MATCH($S37,Reliability!$C$23:$C$50,0)),0),0)*IF($T37="n/a",$D37*$Y37,$G37)+IFERROR(IF(AND($V37&lt;=AD$1,$W37&gt;=AD$1),INDEX(Reliability!I$23:I$50,MATCH($T37,Reliability!$C$23:$C$50,0)),0),0)*$H37*$X37*$Y37),$D37)*$R37</f>
        <v>10.435500000000001</v>
      </c>
      <c r="AE37" s="168">
        <f>MIN((IFERROR(IF(AND($V37&lt;=AE$1,$W37&gt;=AE$1),INDEX(Reliability!J$23:J$50,MATCH($S37,Reliability!$C$23:$C$50,0)),0),0)*IF($T37="n/a",$D37*$Y37,$G37)+IFERROR(IF(AND($V37&lt;=AE$1,$W37&gt;=AE$1),INDEX(Reliability!J$23:J$50,MATCH($T37,Reliability!$C$23:$C$50,0)),0),0)*$H37*$X37*$Y37),$D37)*$R37</f>
        <v>10.246499999999999</v>
      </c>
      <c r="AF37" s="168">
        <f>MIN((IFERROR(IF(AND($V37&lt;=AF$1,$W37&gt;=AF$1),INDEX(Reliability!K$23:K$50,MATCH($S37,Reliability!$C$23:$C$50,0)),0),0)*IF($T37="n/a",$D37*$Y37,$G37)+IFERROR(IF(AND($V37&lt;=AF$1,$W37&gt;=AF$1),INDEX(Reliability!K$23:K$50,MATCH($T37,Reliability!$C$23:$C$50,0)),0),0)*$H37*$X37*$Y37),$D37)*$R37</f>
        <v>10.057499999999999</v>
      </c>
      <c r="AG37" s="168">
        <f>MIN((IFERROR(IF(AND($V37&lt;=AG$1,$W37&gt;=AG$1),INDEX(Reliability!L$23:L$50,MATCH($S37,Reliability!$C$23:$C$50,0)),0),0)*IF($T37="n/a",$D37*$Y37,$G37)+IFERROR(IF(AND($V37&lt;=AG$1,$W37&gt;=AG$1),INDEX(Reliability!L$23:L$50,MATCH($T37,Reliability!$C$23:$C$50,0)),0),0)*$H37*$X37*$Y37),$D37)*$R37</f>
        <v>9.1287000000000003</v>
      </c>
      <c r="AH37" s="168">
        <f>MIN((IFERROR(IF(AND($V37&lt;=AH$1,$W37&gt;=AH$1),INDEX(Reliability!M$23:M$50,MATCH($S37,Reliability!$C$23:$C$50,0)),0),0)*IF($T37="n/a",$D37*$Y37,$G37)+IFERROR(IF(AND($V37&lt;=AH$1,$W37&gt;=AH$1),INDEX(Reliability!M$23:M$50,MATCH($T37,Reliability!$C$23:$C$50,0)),0),0)*$H37*$X37*$Y37),$D37)*$R37</f>
        <v>8.1999000000000013</v>
      </c>
      <c r="AI37" s="168">
        <f>MIN((IFERROR(IF(AND($V37&lt;=AI$1,$W37&gt;=AI$1),INDEX(Reliability!N$23:N$50,MATCH($S37,Reliability!$C$23:$C$50,0)),0),0)*IF($T37="n/a",$D37*$Y37,$G37)+IFERROR(IF(AND($V37&lt;=AI$1,$W37&gt;=AI$1),INDEX(Reliability!N$23:N$50,MATCH($T37,Reliability!$C$23:$C$50,0)),0),0)*$H37*$X37*$Y37),$D37)*$R37</f>
        <v>7.2711000000000015</v>
      </c>
      <c r="AJ37" s="168">
        <f>MIN((IFERROR(IF(AND($V37&lt;=AJ$1,$W37&gt;=AJ$1),INDEX(Reliability!O$23:O$50,MATCH($S37,Reliability!$C$23:$C$50,0)),0),0)*IF($T37="n/a",$D37*$Y37,$G37)+IFERROR(IF(AND($V37&lt;=AJ$1,$W37&gt;=AJ$1),INDEX(Reliability!O$23:O$50,MATCH($T37,Reliability!$C$23:$C$50,0)),0),0)*$H37*$X37*$Y37),$D37)*$R37</f>
        <v>0</v>
      </c>
      <c r="AK37" s="168">
        <f>MIN((IFERROR(IF(AND($V37&lt;=AK$1,$W37&gt;=AK$1),INDEX(Reliability!P$23:P$50,MATCH($S37,Reliability!$C$23:$C$50,0)),0),0)*IF($T37="n/a",$D37*$Y37,$G37)+IFERROR(IF(AND($V37&lt;=AK$1,$W37&gt;=AK$1),INDEX(Reliability!P$23:P$50,MATCH($T37,Reliability!$C$23:$C$50,0)),0),0)*$H37*$X37*$Y37),$D37)*$R37</f>
        <v>0</v>
      </c>
      <c r="AM37" s="167">
        <f t="shared" si="15"/>
        <v>103.3</v>
      </c>
      <c r="AN37" t="str">
        <f>unique_contracts!C37</f>
        <v>VCEA_IRP2022_4_SorCA_2024</v>
      </c>
    </row>
    <row r="38" spans="2:40" x14ac:dyDescent="0.25">
      <c r="B38" s="121" t="str">
        <f>unique_contracts!B38</f>
        <v>_NEW_GENERIC_BATTERY_STORAGE</v>
      </c>
      <c r="C38" s="103" t="str">
        <f>unique_contracts!D38</f>
        <v>PlannedNew</v>
      </c>
      <c r="D38" s="120">
        <f>unique_contracts!J38</f>
        <v>53</v>
      </c>
      <c r="E38" s="103" t="str">
        <f>unique_contracts!M38</f>
        <v>NotHybrid</v>
      </c>
      <c r="F38" s="103">
        <f>unique_contracts!N38</f>
        <v>0</v>
      </c>
      <c r="G38" s="103">
        <f>unique_contracts!P38</f>
        <v>0</v>
      </c>
      <c r="H38" s="103">
        <f>unique_contracts!R38</f>
        <v>0</v>
      </c>
      <c r="I38" s="103">
        <f>unique_contracts!V38</f>
        <v>318</v>
      </c>
      <c r="J38" s="121">
        <f>unique_contracts!AB38</f>
        <v>0</v>
      </c>
      <c r="K38" s="103">
        <f>unique_contracts!AM38</f>
        <v>2030</v>
      </c>
      <c r="L38" s="103">
        <f>unique_contracts!AN38</f>
        <v>1</v>
      </c>
      <c r="M38" s="103">
        <f>unique_contracts!AO38</f>
        <v>1</v>
      </c>
      <c r="N38" s="103">
        <f>unique_contracts!AP38</f>
        <v>2045</v>
      </c>
      <c r="O38" s="103">
        <f>unique_contracts!AQ38</f>
        <v>12</v>
      </c>
      <c r="P38" s="103">
        <f>unique_contracts!AR38</f>
        <v>31</v>
      </c>
      <c r="Q38" s="103" t="str">
        <f>unique_contracts!BP38</f>
        <v>EnergyCapacity</v>
      </c>
      <c r="R38" s="103">
        <f t="shared" si="8"/>
        <v>1</v>
      </c>
      <c r="S38" s="103" t="str">
        <f>IFERROR(IF(AND(I38&gt;0,E38="NotHybrid"),_xlfn.CONCAT(MAX(MIN(ROUNDDOWN(I38/D38,0),8),4),INDEX(resources!$G:$G,MATCH(B38,resources!$A:$A,0))),INDEX(resources!$G:$G,MATCH(B38,resources!$A:$A,0))),"n/a")</f>
        <v>6hr_batteries</v>
      </c>
      <c r="T38" s="103" t="str">
        <f t="shared" si="9"/>
        <v>n/a</v>
      </c>
      <c r="U38" s="103" t="str">
        <f t="shared" si="10"/>
        <v>6hr_batteries</v>
      </c>
      <c r="V38" s="103">
        <f t="shared" si="11"/>
        <v>2030</v>
      </c>
      <c r="W38" s="103">
        <f t="shared" si="12"/>
        <v>2045</v>
      </c>
      <c r="X38" s="119">
        <f t="shared" si="13"/>
        <v>1</v>
      </c>
      <c r="Y38" s="119">
        <f t="shared" si="14"/>
        <v>1</v>
      </c>
      <c r="Z38" s="168">
        <f>MIN((IFERROR(IF(AND($V38&lt;=Z$1,$W38&gt;=Z$1),INDEX(Reliability!E$23:E$50,MATCH($S38,Reliability!$C$23:$C$50,0)),0),0)*IF($T38="n/a",$D38*$Y38,$G38)+IFERROR(IF(AND($V38&lt;=Z$1,$W38&gt;=Z$1),INDEX(Reliability!E$23:E$50,MATCH($T38,Reliability!$C$23:$C$50,0)),0),0)*$H38*$X38*$Y38),$D38)*$R38</f>
        <v>0</v>
      </c>
      <c r="AA38" s="168">
        <f>MIN((IFERROR(IF(AND($V38&lt;=AA$1,$W38&gt;=AA$1),INDEX(Reliability!F$23:F$50,MATCH($S38,Reliability!$C$23:$C$50,0)),0),0)*IF($T38="n/a",$D38*$Y38,$G38)+IFERROR(IF(AND($V38&lt;=AA$1,$W38&gt;=AA$1),INDEX(Reliability!F$23:F$50,MATCH($T38,Reliability!$C$23:$C$50,0)),0),0)*$H38*$X38*$Y38),$D38)*$R38</f>
        <v>0</v>
      </c>
      <c r="AB38" s="168">
        <f>MIN((IFERROR(IF(AND($V38&lt;=AB$1,$W38&gt;=AB$1),INDEX(Reliability!G$23:G$50,MATCH($S38,Reliability!$C$23:$C$50,0)),0),0)*IF($T38="n/a",$D38*$Y38,$G38)+IFERROR(IF(AND($V38&lt;=AB$1,$W38&gt;=AB$1),INDEX(Reliability!G$23:G$50,MATCH($T38,Reliability!$C$23:$C$50,0)),0),0)*$H38*$X38*$Y38),$D38)*$R38</f>
        <v>0</v>
      </c>
      <c r="AC38" s="168">
        <f>MIN((IFERROR(IF(AND($V38&lt;=AC$1,$W38&gt;=AC$1),INDEX(Reliability!H$23:H$50,MATCH($S38,Reliability!$C$23:$C$50,0)),0),0)*IF($T38="n/a",$D38*$Y38,$G38)+IFERROR(IF(AND($V38&lt;=AC$1,$W38&gt;=AC$1),INDEX(Reliability!H$23:H$50,MATCH($T38,Reliability!$C$23:$C$50,0)),0),0)*$H38*$X38*$Y38),$D38)*$R38</f>
        <v>0</v>
      </c>
      <c r="AD38" s="168">
        <f>MIN((IFERROR(IF(AND($V38&lt;=AD$1,$W38&gt;=AD$1),INDEX(Reliability!I$23:I$50,MATCH($S38,Reliability!$C$23:$C$50,0)),0),0)*IF($T38="n/a",$D38*$Y38,$G38)+IFERROR(IF(AND($V38&lt;=AD$1,$W38&gt;=AD$1),INDEX(Reliability!I$23:I$50,MATCH($T38,Reliability!$C$23:$C$50,0)),0),0)*$H38*$X38*$Y38),$D38)*$R38</f>
        <v>0</v>
      </c>
      <c r="AE38" s="168">
        <f>MIN((IFERROR(IF(AND($V38&lt;=AE$1,$W38&gt;=AE$1),INDEX(Reliability!J$23:J$50,MATCH($S38,Reliability!$C$23:$C$50,0)),0),0)*IF($T38="n/a",$D38*$Y38,$G38)+IFERROR(IF(AND($V38&lt;=AE$1,$W38&gt;=AE$1),INDEX(Reliability!J$23:J$50,MATCH($T38,Reliability!$C$23:$C$50,0)),0),0)*$H38*$X38*$Y38),$D38)*$R38</f>
        <v>0</v>
      </c>
      <c r="AF38" s="168">
        <f>MIN((IFERROR(IF(AND($V38&lt;=AF$1,$W38&gt;=AF$1),INDEX(Reliability!K$23:K$50,MATCH($S38,Reliability!$C$23:$C$50,0)),0),0)*IF($T38="n/a",$D38*$Y38,$G38)+IFERROR(IF(AND($V38&lt;=AF$1,$W38&gt;=AF$1),INDEX(Reliability!K$23:K$50,MATCH($T38,Reliability!$C$23:$C$50,0)),0),0)*$H38*$X38*$Y38),$D38)*$R38</f>
        <v>42.187999999999995</v>
      </c>
      <c r="AG38" s="168">
        <f>MIN((IFERROR(IF(AND($V38&lt;=AG$1,$W38&gt;=AG$1),INDEX(Reliability!L$23:L$50,MATCH($S38,Reliability!$C$23:$C$50,0)),0),0)*IF($T38="n/a",$D38*$Y38,$G38)+IFERROR(IF(AND($V38&lt;=AG$1,$W38&gt;=AG$1),INDEX(Reliability!L$23:L$50,MATCH($T38,Reliability!$C$23:$C$50,0)),0),0)*$H38*$X38*$Y38),$D38)*$R38</f>
        <v>39.564500000000002</v>
      </c>
      <c r="AH38" s="168">
        <f>MIN((IFERROR(IF(AND($V38&lt;=AH$1,$W38&gt;=AH$1),INDEX(Reliability!M$23:M$50,MATCH($S38,Reliability!$C$23:$C$50,0)),0),0)*IF($T38="n/a",$D38*$Y38,$G38)+IFERROR(IF(AND($V38&lt;=AH$1,$W38&gt;=AH$1),INDEX(Reliability!M$23:M$50,MATCH($T38,Reliability!$C$23:$C$50,0)),0),0)*$H38*$X38*$Y38),$D38)*$R38</f>
        <v>36.940999999999995</v>
      </c>
      <c r="AI38" s="168">
        <f>MIN((IFERROR(IF(AND($V38&lt;=AI$1,$W38&gt;=AI$1),INDEX(Reliability!N$23:N$50,MATCH($S38,Reliability!$C$23:$C$50,0)),0),0)*IF($T38="n/a",$D38*$Y38,$G38)+IFERROR(IF(AND($V38&lt;=AI$1,$W38&gt;=AI$1),INDEX(Reliability!N$23:N$50,MATCH($T38,Reliability!$C$23:$C$50,0)),0),0)*$H38*$X38*$Y38),$D38)*$R38</f>
        <v>34.317500000000003</v>
      </c>
      <c r="AJ38" s="168">
        <f>MIN((IFERROR(IF(AND($V38&lt;=AJ$1,$W38&gt;=AJ$1),INDEX(Reliability!O$23:O$50,MATCH($S38,Reliability!$C$23:$C$50,0)),0),0)*IF($T38="n/a",$D38*$Y38,$G38)+IFERROR(IF(AND($V38&lt;=AJ$1,$W38&gt;=AJ$1),INDEX(Reliability!O$23:O$50,MATCH($T38,Reliability!$C$23:$C$50,0)),0),0)*$H38*$X38*$Y38),$D38)*$R38</f>
        <v>31.693999999999999</v>
      </c>
      <c r="AK38" s="168">
        <f>MIN((IFERROR(IF(AND($V38&lt;=AK$1,$W38&gt;=AK$1),INDEX(Reliability!P$23:P$50,MATCH($S38,Reliability!$C$23:$C$50,0)),0),0)*IF($T38="n/a",$D38*$Y38,$G38)+IFERROR(IF(AND($V38&lt;=AK$1,$W38&gt;=AK$1),INDEX(Reliability!P$23:P$50,MATCH($T38,Reliability!$C$23:$C$50,0)),0),0)*$H38*$X38*$Y38),$D38)*$R38</f>
        <v>29.070499999999999</v>
      </c>
      <c r="AM38" s="167">
        <f t="shared" si="15"/>
        <v>213.8</v>
      </c>
      <c r="AN38" t="str">
        <f>unique_contracts!C38</f>
        <v>VCEA_IRP2022_6_LiBatt_2030</v>
      </c>
    </row>
    <row r="39" spans="2:40" x14ac:dyDescent="0.25">
      <c r="B39" s="121" t="str">
        <f>unique_contracts!B39</f>
        <v>_NEW_GENERIC_BATTERY_STORAGE</v>
      </c>
      <c r="C39" s="103" t="str">
        <f>unique_contracts!D39</f>
        <v>PlannedNew</v>
      </c>
      <c r="D39" s="120">
        <f>unique_contracts!J39</f>
        <v>17</v>
      </c>
      <c r="E39" s="103" t="str">
        <f>unique_contracts!M39</f>
        <v>NotHybrid</v>
      </c>
      <c r="F39" s="103">
        <f>unique_contracts!N39</f>
        <v>0</v>
      </c>
      <c r="G39" s="103">
        <f>unique_contracts!P39</f>
        <v>0</v>
      </c>
      <c r="H39" s="103">
        <f>unique_contracts!R39</f>
        <v>0</v>
      </c>
      <c r="I39" s="103">
        <f>unique_contracts!V39</f>
        <v>136</v>
      </c>
      <c r="J39" s="121">
        <f>unique_contracts!AB39</f>
        <v>0</v>
      </c>
      <c r="K39" s="103">
        <f>unique_contracts!AM39</f>
        <v>2035</v>
      </c>
      <c r="L39" s="103">
        <f>unique_contracts!AN39</f>
        <v>1</v>
      </c>
      <c r="M39" s="103">
        <f>unique_contracts!AO39</f>
        <v>1</v>
      </c>
      <c r="N39" s="103">
        <f>unique_contracts!AP39</f>
        <v>2045</v>
      </c>
      <c r="O39" s="103">
        <f>unique_contracts!AQ39</f>
        <v>12</v>
      </c>
      <c r="P39" s="103">
        <f>unique_contracts!AR39</f>
        <v>31</v>
      </c>
      <c r="Q39" s="103" t="str">
        <f>unique_contracts!BP39</f>
        <v>EnergyCapacity</v>
      </c>
      <c r="R39" s="103">
        <f t="shared" si="8"/>
        <v>1</v>
      </c>
      <c r="S39" s="103" t="str">
        <f>IFERROR(IF(AND(I39&gt;0,E39="NotHybrid"),_xlfn.CONCAT(MAX(MIN(ROUNDDOWN(I39/D39,0),8),4),INDEX(resources!$G:$G,MATCH(B39,resources!$A:$A,0))),INDEX(resources!$G:$G,MATCH(B39,resources!$A:$A,0))),"n/a")</f>
        <v>8hr_batteries</v>
      </c>
      <c r="T39" s="103" t="str">
        <f t="shared" si="9"/>
        <v>n/a</v>
      </c>
      <c r="U39" s="103" t="str">
        <f t="shared" si="10"/>
        <v>8hr_batteries</v>
      </c>
      <c r="V39" s="103">
        <f t="shared" si="11"/>
        <v>2035</v>
      </c>
      <c r="W39" s="103">
        <f t="shared" si="12"/>
        <v>2045</v>
      </c>
      <c r="X39" s="119">
        <f t="shared" si="13"/>
        <v>1</v>
      </c>
      <c r="Y39" s="119">
        <f t="shared" si="14"/>
        <v>1</v>
      </c>
      <c r="Z39" s="168">
        <f>MIN((IFERROR(IF(AND($V39&lt;=Z$1,$W39&gt;=Z$1),INDEX(Reliability!E$23:E$50,MATCH($S39,Reliability!$C$23:$C$50,0)),0),0)*IF($T39="n/a",$D39*$Y39,$G39)+IFERROR(IF(AND($V39&lt;=Z$1,$W39&gt;=Z$1),INDEX(Reliability!E$23:E$50,MATCH($T39,Reliability!$C$23:$C$50,0)),0),0)*$H39*$X39*$Y39),$D39)*$R39</f>
        <v>0</v>
      </c>
      <c r="AA39" s="168">
        <f>MIN((IFERROR(IF(AND($V39&lt;=AA$1,$W39&gt;=AA$1),INDEX(Reliability!F$23:F$50,MATCH($S39,Reliability!$C$23:$C$50,0)),0),0)*IF($T39="n/a",$D39*$Y39,$G39)+IFERROR(IF(AND($V39&lt;=AA$1,$W39&gt;=AA$1),INDEX(Reliability!F$23:F$50,MATCH($T39,Reliability!$C$23:$C$50,0)),0),0)*$H39*$X39*$Y39),$D39)*$R39</f>
        <v>0</v>
      </c>
      <c r="AB39" s="168">
        <f>MIN((IFERROR(IF(AND($V39&lt;=AB$1,$W39&gt;=AB$1),INDEX(Reliability!G$23:G$50,MATCH($S39,Reliability!$C$23:$C$50,0)),0),0)*IF($T39="n/a",$D39*$Y39,$G39)+IFERROR(IF(AND($V39&lt;=AB$1,$W39&gt;=AB$1),INDEX(Reliability!G$23:G$50,MATCH($T39,Reliability!$C$23:$C$50,0)),0),0)*$H39*$X39*$Y39),$D39)*$R39</f>
        <v>0</v>
      </c>
      <c r="AC39" s="168">
        <f>MIN((IFERROR(IF(AND($V39&lt;=AC$1,$W39&gt;=AC$1),INDEX(Reliability!H$23:H$50,MATCH($S39,Reliability!$C$23:$C$50,0)),0),0)*IF($T39="n/a",$D39*$Y39,$G39)+IFERROR(IF(AND($V39&lt;=AC$1,$W39&gt;=AC$1),INDEX(Reliability!H$23:H$50,MATCH($T39,Reliability!$C$23:$C$50,0)),0),0)*$H39*$X39*$Y39),$D39)*$R39</f>
        <v>0</v>
      </c>
      <c r="AD39" s="168">
        <f>MIN((IFERROR(IF(AND($V39&lt;=AD$1,$W39&gt;=AD$1),INDEX(Reliability!I$23:I$50,MATCH($S39,Reliability!$C$23:$C$50,0)),0),0)*IF($T39="n/a",$D39*$Y39,$G39)+IFERROR(IF(AND($V39&lt;=AD$1,$W39&gt;=AD$1),INDEX(Reliability!I$23:I$50,MATCH($T39,Reliability!$C$23:$C$50,0)),0),0)*$H39*$X39*$Y39),$D39)*$R39</f>
        <v>0</v>
      </c>
      <c r="AE39" s="168">
        <f>MIN((IFERROR(IF(AND($V39&lt;=AE$1,$W39&gt;=AE$1),INDEX(Reliability!J$23:J$50,MATCH($S39,Reliability!$C$23:$C$50,0)),0),0)*IF($T39="n/a",$D39*$Y39,$G39)+IFERROR(IF(AND($V39&lt;=AE$1,$W39&gt;=AE$1),INDEX(Reliability!J$23:J$50,MATCH($T39,Reliability!$C$23:$C$50,0)),0),0)*$H39*$X39*$Y39),$D39)*$R39</f>
        <v>0</v>
      </c>
      <c r="AF39" s="168">
        <f>MIN((IFERROR(IF(AND($V39&lt;=AF$1,$W39&gt;=AF$1),INDEX(Reliability!K$23:K$50,MATCH($S39,Reliability!$C$23:$C$50,0)),0),0)*IF($T39="n/a",$D39*$Y39,$G39)+IFERROR(IF(AND($V39&lt;=AF$1,$W39&gt;=AF$1),INDEX(Reliability!K$23:K$50,MATCH($T39,Reliability!$C$23:$C$50,0)),0),0)*$H39*$X39*$Y39),$D39)*$R39</f>
        <v>0</v>
      </c>
      <c r="AG39" s="168">
        <f>MIN((IFERROR(IF(AND($V39&lt;=AG$1,$W39&gt;=AG$1),INDEX(Reliability!L$23:L$50,MATCH($S39,Reliability!$C$23:$C$50,0)),0),0)*IF($T39="n/a",$D39*$Y39,$G39)+IFERROR(IF(AND($V39&lt;=AG$1,$W39&gt;=AG$1),INDEX(Reliability!L$23:L$50,MATCH($T39,Reliability!$C$23:$C$50,0)),0),0)*$H39*$X39*$Y39),$D39)*$R39</f>
        <v>0</v>
      </c>
      <c r="AH39" s="168">
        <f>MIN((IFERROR(IF(AND($V39&lt;=AH$1,$W39&gt;=AH$1),INDEX(Reliability!M$23:M$50,MATCH($S39,Reliability!$C$23:$C$50,0)),0),0)*IF($T39="n/a",$D39*$Y39,$G39)+IFERROR(IF(AND($V39&lt;=AH$1,$W39&gt;=AH$1),INDEX(Reliability!M$23:M$50,MATCH($T39,Reliability!$C$23:$C$50,0)),0),0)*$H39*$X39*$Y39),$D39)*$R39</f>
        <v>0</v>
      </c>
      <c r="AI39" s="168">
        <f>MIN((IFERROR(IF(AND($V39&lt;=AI$1,$W39&gt;=AI$1),INDEX(Reliability!N$23:N$50,MATCH($S39,Reliability!$C$23:$C$50,0)),0),0)*IF($T39="n/a",$D39*$Y39,$G39)+IFERROR(IF(AND($V39&lt;=AI$1,$W39&gt;=AI$1),INDEX(Reliability!N$23:N$50,MATCH($T39,Reliability!$C$23:$C$50,0)),0),0)*$H39*$X39*$Y39),$D39)*$R39</f>
        <v>0</v>
      </c>
      <c r="AJ39" s="168">
        <f>MIN((IFERROR(IF(AND($V39&lt;=AJ$1,$W39&gt;=AJ$1),INDEX(Reliability!O$23:O$50,MATCH($S39,Reliability!$C$23:$C$50,0)),0),0)*IF($T39="n/a",$D39*$Y39,$G39)+IFERROR(IF(AND($V39&lt;=AJ$1,$W39&gt;=AJ$1),INDEX(Reliability!O$23:O$50,MATCH($T39,Reliability!$C$23:$C$50,0)),0),0)*$H39*$X39*$Y39),$D39)*$R39</f>
        <v>0</v>
      </c>
      <c r="AK39" s="168">
        <f>MIN((IFERROR(IF(AND($V39&lt;=AK$1,$W39&gt;=AK$1),INDEX(Reliability!P$23:P$50,MATCH($S39,Reliability!$C$23:$C$50,0)),0),0)*IF($T39="n/a",$D39*$Y39,$G39)+IFERROR(IF(AND($V39&lt;=AK$1,$W39&gt;=AK$1),INDEX(Reliability!P$23:P$50,MATCH($T39,Reliability!$C$23:$C$50,0)),0),0)*$H39*$X39*$Y39),$D39)*$R39</f>
        <v>11.831999999999999</v>
      </c>
      <c r="AM39" s="167">
        <f t="shared" si="15"/>
        <v>11.8</v>
      </c>
      <c r="AN39" t="str">
        <f>unique_contracts!C39</f>
        <v>VCEA_IRP2022_8_LiBatt_2035</v>
      </c>
    </row>
    <row r="40" spans="2:40" x14ac:dyDescent="0.25">
      <c r="B40" s="121" t="str">
        <f>unique_contracts!B40</f>
        <v>_EXISTING_GENERIC_DR</v>
      </c>
      <c r="C40" s="103" t="str">
        <f>unique_contracts!D40</f>
        <v>Online</v>
      </c>
      <c r="D40" s="120">
        <f>unique_contracts!J40</f>
        <v>2.2000000000000002</v>
      </c>
      <c r="E40" s="103" t="str">
        <f>unique_contracts!M40</f>
        <v>NotHybrid</v>
      </c>
      <c r="F40" s="103">
        <f>unique_contracts!N40</f>
        <v>0</v>
      </c>
      <c r="G40" s="103">
        <f>unique_contracts!P40</f>
        <v>0</v>
      </c>
      <c r="H40" s="103">
        <f>unique_contracts!R40</f>
        <v>0</v>
      </c>
      <c r="I40" s="103">
        <f>unique_contracts!V40</f>
        <v>0</v>
      </c>
      <c r="J40" s="121" t="str">
        <f>unique_contracts!AB40</f>
        <v>Buy</v>
      </c>
      <c r="K40" s="103">
        <f>unique_contracts!AM40</f>
        <v>2023</v>
      </c>
      <c r="L40" s="103">
        <f>unique_contracts!AN40</f>
        <v>1</v>
      </c>
      <c r="M40" s="103">
        <f>unique_contracts!AO40</f>
        <v>1</v>
      </c>
      <c r="N40" s="103">
        <f>unique_contracts!AP40</f>
        <v>2035</v>
      </c>
      <c r="O40" s="103">
        <f>unique_contracts!AQ40</f>
        <v>12</v>
      </c>
      <c r="P40" s="103">
        <f>unique_contracts!AR40</f>
        <v>31</v>
      </c>
      <c r="Q40" s="103" t="str">
        <f>unique_contracts!BP40</f>
        <v>CapacityOnly</v>
      </c>
      <c r="R40" s="103">
        <f t="shared" si="8"/>
        <v>1</v>
      </c>
      <c r="S40" s="103" t="str">
        <f>IFERROR(IF(AND(I40&gt;0,E40="NotHybrid"),_xlfn.CONCAT(MAX(MIN(ROUNDDOWN(I40/D40,0),8),4),INDEX(resources!$G:$G,MATCH(B40,resources!$A:$A,0))),INDEX(resources!$G:$G,MATCH(B40,resources!$A:$A,0))),"n/a")</f>
        <v>demand_response</v>
      </c>
      <c r="T40" s="103" t="str">
        <f t="shared" si="9"/>
        <v>n/a</v>
      </c>
      <c r="U40" s="103" t="str">
        <f t="shared" si="10"/>
        <v>demand_response</v>
      </c>
      <c r="V40" s="103">
        <f t="shared" si="11"/>
        <v>2023</v>
      </c>
      <c r="W40" s="103">
        <f t="shared" si="12"/>
        <v>2035</v>
      </c>
      <c r="X40" s="119">
        <f t="shared" si="13"/>
        <v>1</v>
      </c>
      <c r="Y40" s="119">
        <f t="shared" si="14"/>
        <v>1</v>
      </c>
      <c r="Z40" s="168">
        <f>MIN((IFERROR(IF(AND($V40&lt;=Z$1,$W40&gt;=Z$1),INDEX(Reliability!E$23:E$50,MATCH($S40,Reliability!$C$23:$C$50,0)),0),0)*IF($T40="n/a",$D40*$Y40,$G40)+IFERROR(IF(AND($V40&lt;=Z$1,$W40&gt;=Z$1),INDEX(Reliability!E$23:E$50,MATCH($T40,Reliability!$C$23:$C$50,0)),0),0)*$H40*$X40*$Y40),$D40)*$R40</f>
        <v>1.9646000000000001</v>
      </c>
      <c r="AA40" s="168">
        <f>MIN((IFERROR(IF(AND($V40&lt;=AA$1,$W40&gt;=AA$1),INDEX(Reliability!F$23:F$50,MATCH($S40,Reliability!$C$23:$C$50,0)),0),0)*IF($T40="n/a",$D40*$Y40,$G40)+IFERROR(IF(AND($V40&lt;=AA$1,$W40&gt;=AA$1),INDEX(Reliability!F$23:F$50,MATCH($T40,Reliability!$C$23:$C$50,0)),0),0)*$H40*$X40*$Y40),$D40)*$R40</f>
        <v>1.9983727738588126</v>
      </c>
      <c r="AB40" s="168">
        <f>MIN((IFERROR(IF(AND($V40&lt;=AB$1,$W40&gt;=AB$1),INDEX(Reliability!G$23:G$50,MATCH($S40,Reliability!$C$23:$C$50,0)),0),0)*IF($T40="n/a",$D40*$Y40,$G40)+IFERROR(IF(AND($V40&lt;=AB$1,$W40&gt;=AB$1),INDEX(Reliability!G$23:G$50,MATCH($T40,Reliability!$C$23:$C$50,0)),0),0)*$H40*$X40*$Y40),$D40)*$R40</f>
        <v>2.0321455477176253</v>
      </c>
      <c r="AC40" s="168">
        <f>MIN((IFERROR(IF(AND($V40&lt;=AC$1,$W40&gt;=AC$1),INDEX(Reliability!H$23:H$50,MATCH($S40,Reliability!$C$23:$C$50,0)),0),0)*IF($T40="n/a",$D40*$Y40,$G40)+IFERROR(IF(AND($V40&lt;=AC$1,$W40&gt;=AC$1),INDEX(Reliability!H$23:H$50,MATCH($T40,Reliability!$C$23:$C$50,0)),0),0)*$H40*$X40*$Y40),$D40)*$R40</f>
        <v>1.6991727738588127</v>
      </c>
      <c r="AD40" s="168">
        <f>MIN((IFERROR(IF(AND($V40&lt;=AD$1,$W40&gt;=AD$1),INDEX(Reliability!I$23:I$50,MATCH($S40,Reliability!$C$23:$C$50,0)),0),0)*IF($T40="n/a",$D40*$Y40,$G40)+IFERROR(IF(AND($V40&lt;=AD$1,$W40&gt;=AD$1),INDEX(Reliability!I$23:I$50,MATCH($T40,Reliability!$C$23:$C$50,0)),0),0)*$H40*$X40*$Y40),$D40)*$R40</f>
        <v>1.3662000000000001</v>
      </c>
      <c r="AE40" s="168">
        <f>MIN((IFERROR(IF(AND($V40&lt;=AE$1,$W40&gt;=AE$1),INDEX(Reliability!J$23:J$50,MATCH($S40,Reliability!$C$23:$C$50,0)),0),0)*IF($T40="n/a",$D40*$Y40,$G40)+IFERROR(IF(AND($V40&lt;=AE$1,$W40&gt;=AE$1),INDEX(Reliability!J$23:J$50,MATCH($T40,Reliability!$C$23:$C$50,0)),0),0)*$H40*$X40*$Y40),$D40)*$R40</f>
        <v>1.3332000000000002</v>
      </c>
      <c r="AF40" s="168">
        <f>MIN((IFERROR(IF(AND($V40&lt;=AF$1,$W40&gt;=AF$1),INDEX(Reliability!K$23:K$50,MATCH($S40,Reliability!$C$23:$C$50,0)),0),0)*IF($T40="n/a",$D40*$Y40,$G40)+IFERROR(IF(AND($V40&lt;=AF$1,$W40&gt;=AF$1),INDEX(Reliability!K$23:K$50,MATCH($T40,Reliability!$C$23:$C$50,0)),0),0)*$H40*$X40*$Y40),$D40)*$R40</f>
        <v>1.3002</v>
      </c>
      <c r="AG40" s="168">
        <f>MIN((IFERROR(IF(AND($V40&lt;=AG$1,$W40&gt;=AG$1),INDEX(Reliability!L$23:L$50,MATCH($S40,Reliability!$C$23:$C$50,0)),0),0)*IF($T40="n/a",$D40*$Y40,$G40)+IFERROR(IF(AND($V40&lt;=AG$1,$W40&gt;=AG$1),INDEX(Reliability!L$23:L$50,MATCH($T40,Reliability!$C$23:$C$50,0)),0),0)*$H40*$X40*$Y40),$D40)*$R40</f>
        <v>1.1035200000000001</v>
      </c>
      <c r="AH40" s="168">
        <f>MIN((IFERROR(IF(AND($V40&lt;=AH$1,$W40&gt;=AH$1),INDEX(Reliability!M$23:M$50,MATCH($S40,Reliability!$C$23:$C$50,0)),0),0)*IF($T40="n/a",$D40*$Y40,$G40)+IFERROR(IF(AND($V40&lt;=AH$1,$W40&gt;=AH$1),INDEX(Reliability!M$23:M$50,MATCH($T40,Reliability!$C$23:$C$50,0)),0),0)*$H40*$X40*$Y40),$D40)*$R40</f>
        <v>0.90683999999999998</v>
      </c>
      <c r="AI40" s="168">
        <f>MIN((IFERROR(IF(AND($V40&lt;=AI$1,$W40&gt;=AI$1),INDEX(Reliability!N$23:N$50,MATCH($S40,Reliability!$C$23:$C$50,0)),0),0)*IF($T40="n/a",$D40*$Y40,$G40)+IFERROR(IF(AND($V40&lt;=AI$1,$W40&gt;=AI$1),INDEX(Reliability!N$23:N$50,MATCH($T40,Reliability!$C$23:$C$50,0)),0),0)*$H40*$X40*$Y40),$D40)*$R40</f>
        <v>0.71016000000000001</v>
      </c>
      <c r="AJ40" s="168">
        <f>MIN((IFERROR(IF(AND($V40&lt;=AJ$1,$W40&gt;=AJ$1),INDEX(Reliability!O$23:O$50,MATCH($S40,Reliability!$C$23:$C$50,0)),0),0)*IF($T40="n/a",$D40*$Y40,$G40)+IFERROR(IF(AND($V40&lt;=AJ$1,$W40&gt;=AJ$1),INDEX(Reliability!O$23:O$50,MATCH($T40,Reliability!$C$23:$C$50,0)),0),0)*$H40*$X40*$Y40),$D40)*$R40</f>
        <v>0.51348000000000005</v>
      </c>
      <c r="AK40" s="168">
        <f>MIN((IFERROR(IF(AND($V40&lt;=AK$1,$W40&gt;=AK$1),INDEX(Reliability!P$23:P$50,MATCH($S40,Reliability!$C$23:$C$50,0)),0),0)*IF($T40="n/a",$D40*$Y40,$G40)+IFERROR(IF(AND($V40&lt;=AK$1,$W40&gt;=AK$1),INDEX(Reliability!P$23:P$50,MATCH($T40,Reliability!$C$23:$C$50,0)),0),0)*$H40*$X40*$Y40),$D40)*$R40</f>
        <v>0.31680000000000003</v>
      </c>
      <c r="AM40" s="167">
        <f t="shared" si="15"/>
        <v>15.2</v>
      </c>
      <c r="AN40" t="str">
        <f>unique_contracts!C40</f>
        <v>VCEA_CAM_DR_RA</v>
      </c>
    </row>
    <row r="41" spans="2:40" x14ac:dyDescent="0.25">
      <c r="B41" s="121" t="str">
        <f>unique_contracts!B41</f>
        <v>_EXISTING_GENERIC_COMBINED_CYCLE</v>
      </c>
      <c r="C41" s="103" t="str">
        <f>unique_contracts!D41</f>
        <v>Online</v>
      </c>
      <c r="D41" s="120">
        <f>unique_contracts!J41</f>
        <v>6.0363000000000007</v>
      </c>
      <c r="E41" s="103" t="str">
        <f>unique_contracts!M41</f>
        <v>NotHybrid</v>
      </c>
      <c r="F41" s="103">
        <f>unique_contracts!N41</f>
        <v>0</v>
      </c>
      <c r="G41" s="103">
        <f>unique_contracts!P41</f>
        <v>0</v>
      </c>
      <c r="H41" s="103">
        <f>unique_contracts!R41</f>
        <v>0</v>
      </c>
      <c r="I41" s="103">
        <f>unique_contracts!V41</f>
        <v>0</v>
      </c>
      <c r="J41" s="121" t="str">
        <f>unique_contracts!AB41</f>
        <v>Buy</v>
      </c>
      <c r="K41" s="103">
        <f>unique_contracts!AM41</f>
        <v>2024</v>
      </c>
      <c r="L41" s="103">
        <f>unique_contracts!AN41</f>
        <v>1</v>
      </c>
      <c r="M41" s="103">
        <f>unique_contracts!AO41</f>
        <v>1</v>
      </c>
      <c r="N41" s="103">
        <f>unique_contracts!AP41</f>
        <v>2026</v>
      </c>
      <c r="O41" s="103">
        <f>unique_contracts!AQ41</f>
        <v>12</v>
      </c>
      <c r="P41" s="103">
        <f>unique_contracts!AR41</f>
        <v>31</v>
      </c>
      <c r="Q41" s="103" t="str">
        <f>unique_contracts!BP41</f>
        <v>EnergyCapacity</v>
      </c>
      <c r="R41" s="103">
        <f t="shared" si="8"/>
        <v>1</v>
      </c>
      <c r="S41" s="103" t="str">
        <f>IFERROR(IF(AND(I41&gt;0,E41="NotHybrid"),_xlfn.CONCAT(MAX(MIN(ROUNDDOWN(I41/D41,0),8),4),INDEX(resources!$G:$G,MATCH(B41,resources!$A:$A,0))),INDEX(resources!$G:$G,MATCH(B41,resources!$A:$A,0))),"n/a")</f>
        <v>gas_cc</v>
      </c>
      <c r="T41" s="103" t="str">
        <f t="shared" si="9"/>
        <v>n/a</v>
      </c>
      <c r="U41" s="103" t="str">
        <f t="shared" si="10"/>
        <v>gas_cc</v>
      </c>
      <c r="V41" s="103">
        <f t="shared" si="11"/>
        <v>2024</v>
      </c>
      <c r="W41" s="103">
        <f t="shared" si="12"/>
        <v>2026</v>
      </c>
      <c r="X41" s="119">
        <f t="shared" si="13"/>
        <v>1</v>
      </c>
      <c r="Y41" s="119">
        <f t="shared" si="14"/>
        <v>1</v>
      </c>
      <c r="Z41" s="168">
        <f>MIN((IFERROR(IF(AND($V41&lt;=Z$1,$W41&gt;=Z$1),INDEX(Reliability!E$23:E$50,MATCH($S41,Reliability!$C$23:$C$50,0)),0),0)*IF($T41="n/a",$D41*$Y41,$G41)+IFERROR(IF(AND($V41&lt;=Z$1,$W41&gt;=Z$1),INDEX(Reliability!E$23:E$50,MATCH($T41,Reliability!$C$23:$C$50,0)),0),0)*$H41*$X41*$Y41),$D41)*$R41</f>
        <v>5.1196732356374124</v>
      </c>
      <c r="AA41" s="168">
        <f>MIN((IFERROR(IF(AND($V41&lt;=AA$1,$W41&gt;=AA$1),INDEX(Reliability!F$23:F$50,MATCH($S41,Reliability!$C$23:$C$50,0)),0),0)*IF($T41="n/a",$D41*$Y41,$G41)+IFERROR(IF(AND($V41&lt;=AA$1,$W41&gt;=AA$1),INDEX(Reliability!F$23:F$50,MATCH($T41,Reliability!$C$23:$C$50,0)),0),0)*$H41*$X41*$Y41),$D41)*$R41</f>
        <v>5.2071470115823306</v>
      </c>
      <c r="AB41" s="168">
        <f>MIN((IFERROR(IF(AND($V41&lt;=AB$1,$W41&gt;=AB$1),INDEX(Reliability!G$23:G$50,MATCH($S41,Reliability!$C$23:$C$50,0)),0),0)*IF($T41="n/a",$D41*$Y41,$G41)+IFERROR(IF(AND($V41&lt;=AB$1,$W41&gt;=AB$1),INDEX(Reliability!G$23:G$50,MATCH($T41,Reliability!$C$23:$C$50,0)),0),0)*$H41*$X41*$Y41),$D41)*$R41</f>
        <v>5.2946207875272497</v>
      </c>
      <c r="AC41" s="168">
        <f>MIN((IFERROR(IF(AND($V41&lt;=AC$1,$W41&gt;=AC$1),INDEX(Reliability!H$23:H$50,MATCH($S41,Reliability!$C$23:$C$50,0)),0),0)*IF($T41="n/a",$D41*$Y41,$G41)+IFERROR(IF(AND($V41&lt;=AC$1,$W41&gt;=AC$1),INDEX(Reliability!H$23:H$50,MATCH($T41,Reliability!$C$23:$C$50,0)),0),0)*$H41*$X41*$Y41),$D41)*$R41</f>
        <v>0</v>
      </c>
      <c r="AD41" s="168">
        <f>MIN((IFERROR(IF(AND($V41&lt;=AD$1,$W41&gt;=AD$1),INDEX(Reliability!I$23:I$50,MATCH($S41,Reliability!$C$23:$C$50,0)),0),0)*IF($T41="n/a",$D41*$Y41,$G41)+IFERROR(IF(AND($V41&lt;=AD$1,$W41&gt;=AD$1),INDEX(Reliability!I$23:I$50,MATCH($T41,Reliability!$C$23:$C$50,0)),0),0)*$H41*$X41*$Y41),$D41)*$R41</f>
        <v>0</v>
      </c>
      <c r="AE41" s="168">
        <f>MIN((IFERROR(IF(AND($V41&lt;=AE$1,$W41&gt;=AE$1),INDEX(Reliability!J$23:J$50,MATCH($S41,Reliability!$C$23:$C$50,0)),0),0)*IF($T41="n/a",$D41*$Y41,$G41)+IFERROR(IF(AND($V41&lt;=AE$1,$W41&gt;=AE$1),INDEX(Reliability!J$23:J$50,MATCH($T41,Reliability!$C$23:$C$50,0)),0),0)*$H41*$X41*$Y41),$D41)*$R41</f>
        <v>0</v>
      </c>
      <c r="AF41" s="168">
        <f>MIN((IFERROR(IF(AND($V41&lt;=AF$1,$W41&gt;=AF$1),INDEX(Reliability!K$23:K$50,MATCH($S41,Reliability!$C$23:$C$50,0)),0),0)*IF($T41="n/a",$D41*$Y41,$G41)+IFERROR(IF(AND($V41&lt;=AF$1,$W41&gt;=AF$1),INDEX(Reliability!K$23:K$50,MATCH($T41,Reliability!$C$23:$C$50,0)),0),0)*$H41*$X41*$Y41),$D41)*$R41</f>
        <v>0</v>
      </c>
      <c r="AG41" s="168">
        <f>MIN((IFERROR(IF(AND($V41&lt;=AG$1,$W41&gt;=AG$1),INDEX(Reliability!L$23:L$50,MATCH($S41,Reliability!$C$23:$C$50,0)),0),0)*IF($T41="n/a",$D41*$Y41,$G41)+IFERROR(IF(AND($V41&lt;=AG$1,$W41&gt;=AG$1),INDEX(Reliability!L$23:L$50,MATCH($T41,Reliability!$C$23:$C$50,0)),0),0)*$H41*$X41*$Y41),$D41)*$R41</f>
        <v>0</v>
      </c>
      <c r="AH41" s="168">
        <f>MIN((IFERROR(IF(AND($V41&lt;=AH$1,$W41&gt;=AH$1),INDEX(Reliability!M$23:M$50,MATCH($S41,Reliability!$C$23:$C$50,0)),0),0)*IF($T41="n/a",$D41*$Y41,$G41)+IFERROR(IF(AND($V41&lt;=AH$1,$W41&gt;=AH$1),INDEX(Reliability!M$23:M$50,MATCH($T41,Reliability!$C$23:$C$50,0)),0),0)*$H41*$X41*$Y41),$D41)*$R41</f>
        <v>0</v>
      </c>
      <c r="AI41" s="168">
        <f>MIN((IFERROR(IF(AND($V41&lt;=AI$1,$W41&gt;=AI$1),INDEX(Reliability!N$23:N$50,MATCH($S41,Reliability!$C$23:$C$50,0)),0),0)*IF($T41="n/a",$D41*$Y41,$G41)+IFERROR(IF(AND($V41&lt;=AI$1,$W41&gt;=AI$1),INDEX(Reliability!N$23:N$50,MATCH($T41,Reliability!$C$23:$C$50,0)),0),0)*$H41*$X41*$Y41),$D41)*$R41</f>
        <v>0</v>
      </c>
      <c r="AJ41" s="168">
        <f>MIN((IFERROR(IF(AND($V41&lt;=AJ$1,$W41&gt;=AJ$1),INDEX(Reliability!O$23:O$50,MATCH($S41,Reliability!$C$23:$C$50,0)),0),0)*IF($T41="n/a",$D41*$Y41,$G41)+IFERROR(IF(AND($V41&lt;=AJ$1,$W41&gt;=AJ$1),INDEX(Reliability!O$23:O$50,MATCH($T41,Reliability!$C$23:$C$50,0)),0),0)*$H41*$X41*$Y41),$D41)*$R41</f>
        <v>0</v>
      </c>
      <c r="AK41" s="168">
        <f>MIN((IFERROR(IF(AND($V41&lt;=AK$1,$W41&gt;=AK$1),INDEX(Reliability!P$23:P$50,MATCH($S41,Reliability!$C$23:$C$50,0)),0),0)*IF($T41="n/a",$D41*$Y41,$G41)+IFERROR(IF(AND($V41&lt;=AK$1,$W41&gt;=AK$1),INDEX(Reliability!P$23:P$50,MATCH($T41,Reliability!$C$23:$C$50,0)),0),0)*$H41*$X41*$Y41),$D41)*$R41</f>
        <v>0</v>
      </c>
      <c r="AM41" s="167">
        <f t="shared" si="15"/>
        <v>15.6</v>
      </c>
      <c r="AN41" t="str">
        <f>unique_contracts!C41</f>
        <v>PGE_Online_ccgt_1</v>
      </c>
    </row>
    <row r="42" spans="2:40" x14ac:dyDescent="0.25">
      <c r="B42" s="121" t="str">
        <f>unique_contracts!B42</f>
        <v>_EXISTING_GENERIC_COMBINED_CYCLE</v>
      </c>
      <c r="C42" s="103" t="str">
        <f>unique_contracts!D42</f>
        <v>Online</v>
      </c>
      <c r="D42" s="120">
        <f>unique_contracts!J42</f>
        <v>5.34795</v>
      </c>
      <c r="E42" s="103" t="str">
        <f>unique_contracts!M42</f>
        <v>NotHybrid</v>
      </c>
      <c r="F42" s="103">
        <f>unique_contracts!N42</f>
        <v>0</v>
      </c>
      <c r="G42" s="103">
        <f>unique_contracts!P42</f>
        <v>0</v>
      </c>
      <c r="H42" s="103">
        <f>unique_contracts!R42</f>
        <v>0</v>
      </c>
      <c r="I42" s="103">
        <f>unique_contracts!V42</f>
        <v>0</v>
      </c>
      <c r="J42" s="121" t="str">
        <f>unique_contracts!AB42</f>
        <v>Buy</v>
      </c>
      <c r="K42" s="103">
        <f>unique_contracts!AM42</f>
        <v>2024</v>
      </c>
      <c r="L42" s="103">
        <f>unique_contracts!AN42</f>
        <v>1</v>
      </c>
      <c r="M42" s="103">
        <f>unique_contracts!AO42</f>
        <v>1</v>
      </c>
      <c r="N42" s="103">
        <f>unique_contracts!AP42</f>
        <v>2025</v>
      </c>
      <c r="O42" s="103">
        <f>unique_contracts!AQ42</f>
        <v>12</v>
      </c>
      <c r="P42" s="103">
        <f>unique_contracts!AR42</f>
        <v>31</v>
      </c>
      <c r="Q42" s="103" t="str">
        <f>unique_contracts!BP42</f>
        <v>EnergyCapacity</v>
      </c>
      <c r="R42" s="103">
        <f t="shared" si="8"/>
        <v>1</v>
      </c>
      <c r="S42" s="103" t="str">
        <f>IFERROR(IF(AND(I42&gt;0,E42="NotHybrid"),_xlfn.CONCAT(MAX(MIN(ROUNDDOWN(I42/D42,0),8),4),INDEX(resources!$G:$G,MATCH(B42,resources!$A:$A,0))),INDEX(resources!$G:$G,MATCH(B42,resources!$A:$A,0))),"n/a")</f>
        <v>gas_cc</v>
      </c>
      <c r="T42" s="103" t="str">
        <f t="shared" si="9"/>
        <v>n/a</v>
      </c>
      <c r="U42" s="103" t="str">
        <f t="shared" si="10"/>
        <v>gas_cc</v>
      </c>
      <c r="V42" s="103">
        <f t="shared" si="11"/>
        <v>2024</v>
      </c>
      <c r="W42" s="103">
        <f t="shared" si="12"/>
        <v>2025</v>
      </c>
      <c r="X42" s="119">
        <f t="shared" si="13"/>
        <v>1</v>
      </c>
      <c r="Y42" s="119">
        <f t="shared" si="14"/>
        <v>1</v>
      </c>
      <c r="Z42" s="168">
        <f>MIN((IFERROR(IF(AND($V42&lt;=Z$1,$W42&gt;=Z$1),INDEX(Reliability!E$23:E$50,MATCH($S42,Reliability!$C$23:$C$50,0)),0),0)*IF($T42="n/a",$D42*$Y42,$G42)+IFERROR(IF(AND($V42&lt;=Z$1,$W42&gt;=Z$1),INDEX(Reliability!E$23:E$50,MATCH($T42,Reliability!$C$23:$C$50,0)),0),0)*$H42*$X42*$Y42),$D42)*$R42</f>
        <v>4.5358508491173559</v>
      </c>
      <c r="AA42" s="168">
        <f>MIN((IFERROR(IF(AND($V42&lt;=AA$1,$W42&gt;=AA$1),INDEX(Reliability!F$23:F$50,MATCH($S42,Reliability!$C$23:$C$50,0)),0),0)*IF($T42="n/a",$D42*$Y42,$G42)+IFERROR(IF(AND($V42&lt;=AA$1,$W42&gt;=AA$1),INDEX(Reliability!F$23:F$50,MATCH($T42,Reliability!$C$23:$C$50,0)),0),0)*$H42*$X42*$Y42),$D42)*$R42</f>
        <v>4.6133495453492577</v>
      </c>
      <c r="AB42" s="168">
        <f>MIN((IFERROR(IF(AND($V42&lt;=AB$1,$W42&gt;=AB$1),INDEX(Reliability!G$23:G$50,MATCH($S42,Reliability!$C$23:$C$50,0)),0),0)*IF($T42="n/a",$D42*$Y42,$G42)+IFERROR(IF(AND($V42&lt;=AB$1,$W42&gt;=AB$1),INDEX(Reliability!G$23:G$50,MATCH($T42,Reliability!$C$23:$C$50,0)),0),0)*$H42*$X42*$Y42),$D42)*$R42</f>
        <v>0</v>
      </c>
      <c r="AC42" s="168">
        <f>MIN((IFERROR(IF(AND($V42&lt;=AC$1,$W42&gt;=AC$1),INDEX(Reliability!H$23:H$50,MATCH($S42,Reliability!$C$23:$C$50,0)),0),0)*IF($T42="n/a",$D42*$Y42,$G42)+IFERROR(IF(AND($V42&lt;=AC$1,$W42&gt;=AC$1),INDEX(Reliability!H$23:H$50,MATCH($T42,Reliability!$C$23:$C$50,0)),0),0)*$H42*$X42*$Y42),$D42)*$R42</f>
        <v>0</v>
      </c>
      <c r="AD42" s="168">
        <f>MIN((IFERROR(IF(AND($V42&lt;=AD$1,$W42&gt;=AD$1),INDEX(Reliability!I$23:I$50,MATCH($S42,Reliability!$C$23:$C$50,0)),0),0)*IF($T42="n/a",$D42*$Y42,$G42)+IFERROR(IF(AND($V42&lt;=AD$1,$W42&gt;=AD$1),INDEX(Reliability!I$23:I$50,MATCH($T42,Reliability!$C$23:$C$50,0)),0),0)*$H42*$X42*$Y42),$D42)*$R42</f>
        <v>0</v>
      </c>
      <c r="AE42" s="168">
        <f>MIN((IFERROR(IF(AND($V42&lt;=AE$1,$W42&gt;=AE$1),INDEX(Reliability!J$23:J$50,MATCH($S42,Reliability!$C$23:$C$50,0)),0),0)*IF($T42="n/a",$D42*$Y42,$G42)+IFERROR(IF(AND($V42&lt;=AE$1,$W42&gt;=AE$1),INDEX(Reliability!J$23:J$50,MATCH($T42,Reliability!$C$23:$C$50,0)),0),0)*$H42*$X42*$Y42),$D42)*$R42</f>
        <v>0</v>
      </c>
      <c r="AF42" s="168">
        <f>MIN((IFERROR(IF(AND($V42&lt;=AF$1,$W42&gt;=AF$1),INDEX(Reliability!K$23:K$50,MATCH($S42,Reliability!$C$23:$C$50,0)),0),0)*IF($T42="n/a",$D42*$Y42,$G42)+IFERROR(IF(AND($V42&lt;=AF$1,$W42&gt;=AF$1),INDEX(Reliability!K$23:K$50,MATCH($T42,Reliability!$C$23:$C$50,0)),0),0)*$H42*$X42*$Y42),$D42)*$R42</f>
        <v>0</v>
      </c>
      <c r="AG42" s="168">
        <f>MIN((IFERROR(IF(AND($V42&lt;=AG$1,$W42&gt;=AG$1),INDEX(Reliability!L$23:L$50,MATCH($S42,Reliability!$C$23:$C$50,0)),0),0)*IF($T42="n/a",$D42*$Y42,$G42)+IFERROR(IF(AND($V42&lt;=AG$1,$W42&gt;=AG$1),INDEX(Reliability!L$23:L$50,MATCH($T42,Reliability!$C$23:$C$50,0)),0),0)*$H42*$X42*$Y42),$D42)*$R42</f>
        <v>0</v>
      </c>
      <c r="AH42" s="168">
        <f>MIN((IFERROR(IF(AND($V42&lt;=AH$1,$W42&gt;=AH$1),INDEX(Reliability!M$23:M$50,MATCH($S42,Reliability!$C$23:$C$50,0)),0),0)*IF($T42="n/a",$D42*$Y42,$G42)+IFERROR(IF(AND($V42&lt;=AH$1,$W42&gt;=AH$1),INDEX(Reliability!M$23:M$50,MATCH($T42,Reliability!$C$23:$C$50,0)),0),0)*$H42*$X42*$Y42),$D42)*$R42</f>
        <v>0</v>
      </c>
      <c r="AI42" s="168">
        <f>MIN((IFERROR(IF(AND($V42&lt;=AI$1,$W42&gt;=AI$1),INDEX(Reliability!N$23:N$50,MATCH($S42,Reliability!$C$23:$C$50,0)),0),0)*IF($T42="n/a",$D42*$Y42,$G42)+IFERROR(IF(AND($V42&lt;=AI$1,$W42&gt;=AI$1),INDEX(Reliability!N$23:N$50,MATCH($T42,Reliability!$C$23:$C$50,0)),0),0)*$H42*$X42*$Y42),$D42)*$R42</f>
        <v>0</v>
      </c>
      <c r="AJ42" s="168">
        <f>MIN((IFERROR(IF(AND($V42&lt;=AJ$1,$W42&gt;=AJ$1),INDEX(Reliability!O$23:O$50,MATCH($S42,Reliability!$C$23:$C$50,0)),0),0)*IF($T42="n/a",$D42*$Y42,$G42)+IFERROR(IF(AND($V42&lt;=AJ$1,$W42&gt;=AJ$1),INDEX(Reliability!O$23:O$50,MATCH($T42,Reliability!$C$23:$C$50,0)),0),0)*$H42*$X42*$Y42),$D42)*$R42</f>
        <v>0</v>
      </c>
      <c r="AK42" s="168">
        <f>MIN((IFERROR(IF(AND($V42&lt;=AK$1,$W42&gt;=AK$1),INDEX(Reliability!P$23:P$50,MATCH($S42,Reliability!$C$23:$C$50,0)),0),0)*IF($T42="n/a",$D42*$Y42,$G42)+IFERROR(IF(AND($V42&lt;=AK$1,$W42&gt;=AK$1),INDEX(Reliability!P$23:P$50,MATCH($T42,Reliability!$C$23:$C$50,0)),0),0)*$H42*$X42*$Y42),$D42)*$R42</f>
        <v>0</v>
      </c>
      <c r="AM42" s="167">
        <f t="shared" si="15"/>
        <v>9.1</v>
      </c>
      <c r="AN42" t="str">
        <f>unique_contracts!C42</f>
        <v>PGE_Online_ccgt_2</v>
      </c>
    </row>
    <row r="43" spans="2:40" x14ac:dyDescent="0.25">
      <c r="B43" s="121" t="str">
        <f>unique_contracts!B43</f>
        <v>_EXISTING_GENERIC_COMBINED_CYCLE</v>
      </c>
      <c r="C43" s="103" t="str">
        <f>unique_contracts!D43</f>
        <v>Online</v>
      </c>
      <c r="D43" s="120">
        <f>unique_contracts!J43</f>
        <v>8.3449200000000001</v>
      </c>
      <c r="E43" s="103" t="str">
        <f>unique_contracts!M43</f>
        <v>NotHybrid</v>
      </c>
      <c r="F43" s="103">
        <f>unique_contracts!N43</f>
        <v>0</v>
      </c>
      <c r="G43" s="103">
        <f>unique_contracts!P43</f>
        <v>0</v>
      </c>
      <c r="H43" s="103">
        <f>unique_contracts!R43</f>
        <v>0</v>
      </c>
      <c r="I43" s="103">
        <f>unique_contracts!V43</f>
        <v>0</v>
      </c>
      <c r="J43" s="121" t="str">
        <f>unique_contracts!AB43</f>
        <v>Buy</v>
      </c>
      <c r="K43" s="103">
        <f>unique_contracts!AM43</f>
        <v>2024</v>
      </c>
      <c r="L43" s="103">
        <f>unique_contracts!AN43</f>
        <v>1</v>
      </c>
      <c r="M43" s="103">
        <f>unique_contracts!AO43</f>
        <v>1</v>
      </c>
      <c r="N43" s="103">
        <f>unique_contracts!AP43</f>
        <v>2024</v>
      </c>
      <c r="O43" s="103">
        <f>unique_contracts!AQ43</f>
        <v>12</v>
      </c>
      <c r="P43" s="103">
        <f>unique_contracts!AR43</f>
        <v>31</v>
      </c>
      <c r="Q43" s="103" t="str">
        <f>unique_contracts!BP43</f>
        <v>EnergyCapacity</v>
      </c>
      <c r="R43" s="103">
        <f t="shared" si="8"/>
        <v>1</v>
      </c>
      <c r="S43" s="103" t="str">
        <f>IFERROR(IF(AND(I43&gt;0,E43="NotHybrid"),_xlfn.CONCAT(MAX(MIN(ROUNDDOWN(I43/D43,0),8),4),INDEX(resources!$G:$G,MATCH(B43,resources!$A:$A,0))),INDEX(resources!$G:$G,MATCH(B43,resources!$A:$A,0))),"n/a")</f>
        <v>gas_cc</v>
      </c>
      <c r="T43" s="103" t="str">
        <f t="shared" si="9"/>
        <v>n/a</v>
      </c>
      <c r="U43" s="103" t="str">
        <f t="shared" si="10"/>
        <v>gas_cc</v>
      </c>
      <c r="V43" s="103">
        <f t="shared" si="11"/>
        <v>2024</v>
      </c>
      <c r="W43" s="103">
        <f t="shared" si="12"/>
        <v>2024</v>
      </c>
      <c r="X43" s="119">
        <f t="shared" si="13"/>
        <v>1</v>
      </c>
      <c r="Y43" s="119">
        <f t="shared" si="14"/>
        <v>1</v>
      </c>
      <c r="Z43" s="168">
        <f>MIN((IFERROR(IF(AND($V43&lt;=Z$1,$W43&gt;=Z$1),INDEX(Reliability!E$23:E$50,MATCH($S43,Reliability!$C$23:$C$50,0)),0),0)*IF($T43="n/a",$D43*$Y43,$G43)+IFERROR(IF(AND($V43&lt;=Z$1,$W43&gt;=Z$1),INDEX(Reliability!E$23:E$50,MATCH($T43,Reliability!$C$23:$C$50,0)),0),0)*$H43*$X43*$Y43),$D43)*$R43</f>
        <v>7.0777237011969829</v>
      </c>
      <c r="AA43" s="168">
        <f>MIN((IFERROR(IF(AND($V43&lt;=AA$1,$W43&gt;=AA$1),INDEX(Reliability!F$23:F$50,MATCH($S43,Reliability!$C$23:$C$50,0)),0),0)*IF($T43="n/a",$D43*$Y43,$G43)+IFERROR(IF(AND($V43&lt;=AA$1,$W43&gt;=AA$1),INDEX(Reliability!F$23:F$50,MATCH($T43,Reliability!$C$23:$C$50,0)),0),0)*$H43*$X43*$Y43),$D43)*$R43</f>
        <v>0</v>
      </c>
      <c r="AB43" s="168">
        <f>MIN((IFERROR(IF(AND($V43&lt;=AB$1,$W43&gt;=AB$1),INDEX(Reliability!G$23:G$50,MATCH($S43,Reliability!$C$23:$C$50,0)),0),0)*IF($T43="n/a",$D43*$Y43,$G43)+IFERROR(IF(AND($V43&lt;=AB$1,$W43&gt;=AB$1),INDEX(Reliability!G$23:G$50,MATCH($T43,Reliability!$C$23:$C$50,0)),0),0)*$H43*$X43*$Y43),$D43)*$R43</f>
        <v>0</v>
      </c>
      <c r="AC43" s="168">
        <f>MIN((IFERROR(IF(AND($V43&lt;=AC$1,$W43&gt;=AC$1),INDEX(Reliability!H$23:H$50,MATCH($S43,Reliability!$C$23:$C$50,0)),0),0)*IF($T43="n/a",$D43*$Y43,$G43)+IFERROR(IF(AND($V43&lt;=AC$1,$W43&gt;=AC$1),INDEX(Reliability!H$23:H$50,MATCH($T43,Reliability!$C$23:$C$50,0)),0),0)*$H43*$X43*$Y43),$D43)*$R43</f>
        <v>0</v>
      </c>
      <c r="AD43" s="168">
        <f>MIN((IFERROR(IF(AND($V43&lt;=AD$1,$W43&gt;=AD$1),INDEX(Reliability!I$23:I$50,MATCH($S43,Reliability!$C$23:$C$50,0)),0),0)*IF($T43="n/a",$D43*$Y43,$G43)+IFERROR(IF(AND($V43&lt;=AD$1,$W43&gt;=AD$1),INDEX(Reliability!I$23:I$50,MATCH($T43,Reliability!$C$23:$C$50,0)),0),0)*$H43*$X43*$Y43),$D43)*$R43</f>
        <v>0</v>
      </c>
      <c r="AE43" s="168">
        <f>MIN((IFERROR(IF(AND($V43&lt;=AE$1,$W43&gt;=AE$1),INDEX(Reliability!J$23:J$50,MATCH($S43,Reliability!$C$23:$C$50,0)),0),0)*IF($T43="n/a",$D43*$Y43,$G43)+IFERROR(IF(AND($V43&lt;=AE$1,$W43&gt;=AE$1),INDEX(Reliability!J$23:J$50,MATCH($T43,Reliability!$C$23:$C$50,0)),0),0)*$H43*$X43*$Y43),$D43)*$R43</f>
        <v>0</v>
      </c>
      <c r="AF43" s="168">
        <f>MIN((IFERROR(IF(AND($V43&lt;=AF$1,$W43&gt;=AF$1),INDEX(Reliability!K$23:K$50,MATCH($S43,Reliability!$C$23:$C$50,0)),0),0)*IF($T43="n/a",$D43*$Y43,$G43)+IFERROR(IF(AND($V43&lt;=AF$1,$W43&gt;=AF$1),INDEX(Reliability!K$23:K$50,MATCH($T43,Reliability!$C$23:$C$50,0)),0),0)*$H43*$X43*$Y43),$D43)*$R43</f>
        <v>0</v>
      </c>
      <c r="AG43" s="168">
        <f>MIN((IFERROR(IF(AND($V43&lt;=AG$1,$W43&gt;=AG$1),INDEX(Reliability!L$23:L$50,MATCH($S43,Reliability!$C$23:$C$50,0)),0),0)*IF($T43="n/a",$D43*$Y43,$G43)+IFERROR(IF(AND($V43&lt;=AG$1,$W43&gt;=AG$1),INDEX(Reliability!L$23:L$50,MATCH($T43,Reliability!$C$23:$C$50,0)),0),0)*$H43*$X43*$Y43),$D43)*$R43</f>
        <v>0</v>
      </c>
      <c r="AH43" s="168">
        <f>MIN((IFERROR(IF(AND($V43&lt;=AH$1,$W43&gt;=AH$1),INDEX(Reliability!M$23:M$50,MATCH($S43,Reliability!$C$23:$C$50,0)),0),0)*IF($T43="n/a",$D43*$Y43,$G43)+IFERROR(IF(AND($V43&lt;=AH$1,$W43&gt;=AH$1),INDEX(Reliability!M$23:M$50,MATCH($T43,Reliability!$C$23:$C$50,0)),0),0)*$H43*$X43*$Y43),$D43)*$R43</f>
        <v>0</v>
      </c>
      <c r="AI43" s="168">
        <f>MIN((IFERROR(IF(AND($V43&lt;=AI$1,$W43&gt;=AI$1),INDEX(Reliability!N$23:N$50,MATCH($S43,Reliability!$C$23:$C$50,0)),0),0)*IF($T43="n/a",$D43*$Y43,$G43)+IFERROR(IF(AND($V43&lt;=AI$1,$W43&gt;=AI$1),INDEX(Reliability!N$23:N$50,MATCH($T43,Reliability!$C$23:$C$50,0)),0),0)*$H43*$X43*$Y43),$D43)*$R43</f>
        <v>0</v>
      </c>
      <c r="AJ43" s="168">
        <f>MIN((IFERROR(IF(AND($V43&lt;=AJ$1,$W43&gt;=AJ$1),INDEX(Reliability!O$23:O$50,MATCH($S43,Reliability!$C$23:$C$50,0)),0),0)*IF($T43="n/a",$D43*$Y43,$G43)+IFERROR(IF(AND($V43&lt;=AJ$1,$W43&gt;=AJ$1),INDEX(Reliability!O$23:O$50,MATCH($T43,Reliability!$C$23:$C$50,0)),0),0)*$H43*$X43*$Y43),$D43)*$R43</f>
        <v>0</v>
      </c>
      <c r="AK43" s="168">
        <f>MIN((IFERROR(IF(AND($V43&lt;=AK$1,$W43&gt;=AK$1),INDEX(Reliability!P$23:P$50,MATCH($S43,Reliability!$C$23:$C$50,0)),0),0)*IF($T43="n/a",$D43*$Y43,$G43)+IFERROR(IF(AND($V43&lt;=AK$1,$W43&gt;=AK$1),INDEX(Reliability!P$23:P$50,MATCH($T43,Reliability!$C$23:$C$50,0)),0),0)*$H43*$X43*$Y43),$D43)*$R43</f>
        <v>0</v>
      </c>
      <c r="AM43" s="167">
        <f t="shared" si="15"/>
        <v>7.1</v>
      </c>
      <c r="AN43" t="str">
        <f>unique_contracts!C43</f>
        <v>PGE_Online_ccgt_3</v>
      </c>
    </row>
    <row r="44" spans="2:40" x14ac:dyDescent="0.25">
      <c r="B44" s="121" t="str">
        <f>unique_contracts!B44</f>
        <v>_EXISTING_GENERIC_COGEN</v>
      </c>
      <c r="C44" s="103" t="str">
        <f>unique_contracts!D44</f>
        <v>Online</v>
      </c>
      <c r="D44" s="120">
        <f>unique_contracts!J44</f>
        <v>0.49773000000000001</v>
      </c>
      <c r="E44" s="103" t="str">
        <f>unique_contracts!M44</f>
        <v>NotHybrid</v>
      </c>
      <c r="F44" s="103">
        <f>unique_contracts!N44</f>
        <v>0</v>
      </c>
      <c r="G44" s="103">
        <f>unique_contracts!P44</f>
        <v>0</v>
      </c>
      <c r="H44" s="103">
        <f>unique_contracts!R44</f>
        <v>0</v>
      </c>
      <c r="I44" s="103">
        <f>unique_contracts!V44</f>
        <v>0</v>
      </c>
      <c r="J44" s="121" t="str">
        <f>unique_contracts!AB44</f>
        <v>Buy</v>
      </c>
      <c r="K44" s="103">
        <f>unique_contracts!AM44</f>
        <v>2024</v>
      </c>
      <c r="L44" s="103">
        <f>unique_contracts!AN44</f>
        <v>1</v>
      </c>
      <c r="M44" s="103">
        <f>unique_contracts!AO44</f>
        <v>1</v>
      </c>
      <c r="N44" s="103">
        <f>unique_contracts!AP44</f>
        <v>2024</v>
      </c>
      <c r="O44" s="103">
        <f>unique_contracts!AQ44</f>
        <v>12</v>
      </c>
      <c r="P44" s="103">
        <f>unique_contracts!AR44</f>
        <v>31</v>
      </c>
      <c r="Q44" s="103" t="str">
        <f>unique_contracts!BP44</f>
        <v>EnergyCapacity</v>
      </c>
      <c r="R44" s="103">
        <f t="shared" si="8"/>
        <v>1</v>
      </c>
      <c r="S44" s="103" t="str">
        <f>IFERROR(IF(AND(I44&gt;0,E44="NotHybrid"),_xlfn.CONCAT(MAX(MIN(ROUNDDOWN(I44/D44,0),8),4),INDEX(resources!$G:$G,MATCH(B44,resources!$A:$A,0))),INDEX(resources!$G:$G,MATCH(B44,resources!$A:$A,0))),"n/a")</f>
        <v>cogen</v>
      </c>
      <c r="T44" s="103" t="str">
        <f t="shared" si="9"/>
        <v>n/a</v>
      </c>
      <c r="U44" s="103" t="str">
        <f t="shared" si="10"/>
        <v>cogen</v>
      </c>
      <c r="V44" s="103">
        <f t="shared" si="11"/>
        <v>2024</v>
      </c>
      <c r="W44" s="103">
        <f t="shared" si="12"/>
        <v>2024</v>
      </c>
      <c r="X44" s="119">
        <f t="shared" si="13"/>
        <v>1</v>
      </c>
      <c r="Y44" s="119">
        <f t="shared" si="14"/>
        <v>1</v>
      </c>
      <c r="Z44" s="168">
        <f>MIN((IFERROR(IF(AND($V44&lt;=Z$1,$W44&gt;=Z$1),INDEX(Reliability!E$23:E$50,MATCH($S44,Reliability!$C$23:$C$50,0)),0),0)*IF($T44="n/a",$D44*$Y44,$G44)+IFERROR(IF(AND($V44&lt;=Z$1,$W44&gt;=Z$1),INDEX(Reliability!E$23:E$50,MATCH($T44,Reliability!$C$23:$C$50,0)),0),0)*$H44*$X44*$Y44),$D44)*$R44</f>
        <v>0.4455210888247223</v>
      </c>
      <c r="AA44" s="168">
        <f>MIN((IFERROR(IF(AND($V44&lt;=AA$1,$W44&gt;=AA$1),INDEX(Reliability!F$23:F$50,MATCH($S44,Reliability!$C$23:$C$50,0)),0),0)*IF($T44="n/a",$D44*$Y44,$G44)+IFERROR(IF(AND($V44&lt;=AA$1,$W44&gt;=AA$1),INDEX(Reliability!F$23:F$50,MATCH($T44,Reliability!$C$23:$C$50,0)),0),0)*$H44*$X44*$Y44),$D44)*$R44</f>
        <v>0</v>
      </c>
      <c r="AB44" s="168">
        <f>MIN((IFERROR(IF(AND($V44&lt;=AB$1,$W44&gt;=AB$1),INDEX(Reliability!G$23:G$50,MATCH($S44,Reliability!$C$23:$C$50,0)),0),0)*IF($T44="n/a",$D44*$Y44,$G44)+IFERROR(IF(AND($V44&lt;=AB$1,$W44&gt;=AB$1),INDEX(Reliability!G$23:G$50,MATCH($T44,Reliability!$C$23:$C$50,0)),0),0)*$H44*$X44*$Y44),$D44)*$R44</f>
        <v>0</v>
      </c>
      <c r="AC44" s="168">
        <f>MIN((IFERROR(IF(AND($V44&lt;=AC$1,$W44&gt;=AC$1),INDEX(Reliability!H$23:H$50,MATCH($S44,Reliability!$C$23:$C$50,0)),0),0)*IF($T44="n/a",$D44*$Y44,$G44)+IFERROR(IF(AND($V44&lt;=AC$1,$W44&gt;=AC$1),INDEX(Reliability!H$23:H$50,MATCH($T44,Reliability!$C$23:$C$50,0)),0),0)*$H44*$X44*$Y44),$D44)*$R44</f>
        <v>0</v>
      </c>
      <c r="AD44" s="168">
        <f>MIN((IFERROR(IF(AND($V44&lt;=AD$1,$W44&gt;=AD$1),INDEX(Reliability!I$23:I$50,MATCH($S44,Reliability!$C$23:$C$50,0)),0),0)*IF($T44="n/a",$D44*$Y44,$G44)+IFERROR(IF(AND($V44&lt;=AD$1,$W44&gt;=AD$1),INDEX(Reliability!I$23:I$50,MATCH($T44,Reliability!$C$23:$C$50,0)),0),0)*$H44*$X44*$Y44),$D44)*$R44</f>
        <v>0</v>
      </c>
      <c r="AE44" s="168">
        <f>MIN((IFERROR(IF(AND($V44&lt;=AE$1,$W44&gt;=AE$1),INDEX(Reliability!J$23:J$50,MATCH($S44,Reliability!$C$23:$C$50,0)),0),0)*IF($T44="n/a",$D44*$Y44,$G44)+IFERROR(IF(AND($V44&lt;=AE$1,$W44&gt;=AE$1),INDEX(Reliability!J$23:J$50,MATCH($T44,Reliability!$C$23:$C$50,0)),0),0)*$H44*$X44*$Y44),$D44)*$R44</f>
        <v>0</v>
      </c>
      <c r="AF44" s="168">
        <f>MIN((IFERROR(IF(AND($V44&lt;=AF$1,$W44&gt;=AF$1),INDEX(Reliability!K$23:K$50,MATCH($S44,Reliability!$C$23:$C$50,0)),0),0)*IF($T44="n/a",$D44*$Y44,$G44)+IFERROR(IF(AND($V44&lt;=AF$1,$W44&gt;=AF$1),INDEX(Reliability!K$23:K$50,MATCH($T44,Reliability!$C$23:$C$50,0)),0),0)*$H44*$X44*$Y44),$D44)*$R44</f>
        <v>0</v>
      </c>
      <c r="AG44" s="168">
        <f>MIN((IFERROR(IF(AND($V44&lt;=AG$1,$W44&gt;=AG$1),INDEX(Reliability!L$23:L$50,MATCH($S44,Reliability!$C$23:$C$50,0)),0),0)*IF($T44="n/a",$D44*$Y44,$G44)+IFERROR(IF(AND($V44&lt;=AG$1,$W44&gt;=AG$1),INDEX(Reliability!L$23:L$50,MATCH($T44,Reliability!$C$23:$C$50,0)),0),0)*$H44*$X44*$Y44),$D44)*$R44</f>
        <v>0</v>
      </c>
      <c r="AH44" s="168">
        <f>MIN((IFERROR(IF(AND($V44&lt;=AH$1,$W44&gt;=AH$1),INDEX(Reliability!M$23:M$50,MATCH($S44,Reliability!$C$23:$C$50,0)),0),0)*IF($T44="n/a",$D44*$Y44,$G44)+IFERROR(IF(AND($V44&lt;=AH$1,$W44&gt;=AH$1),INDEX(Reliability!M$23:M$50,MATCH($T44,Reliability!$C$23:$C$50,0)),0),0)*$H44*$X44*$Y44),$D44)*$R44</f>
        <v>0</v>
      </c>
      <c r="AI44" s="168">
        <f>MIN((IFERROR(IF(AND($V44&lt;=AI$1,$W44&gt;=AI$1),INDEX(Reliability!N$23:N$50,MATCH($S44,Reliability!$C$23:$C$50,0)),0),0)*IF($T44="n/a",$D44*$Y44,$G44)+IFERROR(IF(AND($V44&lt;=AI$1,$W44&gt;=AI$1),INDEX(Reliability!N$23:N$50,MATCH($T44,Reliability!$C$23:$C$50,0)),0),0)*$H44*$X44*$Y44),$D44)*$R44</f>
        <v>0</v>
      </c>
      <c r="AJ44" s="168">
        <f>MIN((IFERROR(IF(AND($V44&lt;=AJ$1,$W44&gt;=AJ$1),INDEX(Reliability!O$23:O$50,MATCH($S44,Reliability!$C$23:$C$50,0)),0),0)*IF($T44="n/a",$D44*$Y44,$G44)+IFERROR(IF(AND($V44&lt;=AJ$1,$W44&gt;=AJ$1),INDEX(Reliability!O$23:O$50,MATCH($T44,Reliability!$C$23:$C$50,0)),0),0)*$H44*$X44*$Y44),$D44)*$R44</f>
        <v>0</v>
      </c>
      <c r="AK44" s="168">
        <f>MIN((IFERROR(IF(AND($V44&lt;=AK$1,$W44&gt;=AK$1),INDEX(Reliability!P$23:P$50,MATCH($S44,Reliability!$C$23:$C$50,0)),0),0)*IF($T44="n/a",$D44*$Y44,$G44)+IFERROR(IF(AND($V44&lt;=AK$1,$W44&gt;=AK$1),INDEX(Reliability!P$23:P$50,MATCH($T44,Reliability!$C$23:$C$50,0)),0),0)*$H44*$X44*$Y44),$D44)*$R44</f>
        <v>0</v>
      </c>
      <c r="AM44" s="167">
        <f t="shared" si="15"/>
        <v>0.4</v>
      </c>
      <c r="AN44" t="str">
        <f>unique_contracts!C44</f>
        <v>PGE_Online_chp</v>
      </c>
    </row>
    <row r="45" spans="2:40" x14ac:dyDescent="0.25">
      <c r="B45" s="121" t="str">
        <f>unique_contracts!B45</f>
        <v>_EXISTING_GENERIC_COGEN</v>
      </c>
      <c r="C45" s="103" t="str">
        <f>unique_contracts!D45</f>
        <v>Online</v>
      </c>
      <c r="D45" s="120">
        <f>unique_contracts!J45</f>
        <v>0.42360000000000003</v>
      </c>
      <c r="E45" s="103" t="str">
        <f>unique_contracts!M45</f>
        <v>NotHybrid</v>
      </c>
      <c r="F45" s="103">
        <f>unique_contracts!N45</f>
        <v>0</v>
      </c>
      <c r="G45" s="103">
        <f>unique_contracts!P45</f>
        <v>0</v>
      </c>
      <c r="H45" s="103">
        <f>unique_contracts!R45</f>
        <v>0</v>
      </c>
      <c r="I45" s="103">
        <f>unique_contracts!V45</f>
        <v>0</v>
      </c>
      <c r="J45" s="121" t="str">
        <f>unique_contracts!AB45</f>
        <v>Buy</v>
      </c>
      <c r="K45" s="103">
        <f>unique_contracts!AM45</f>
        <v>2024</v>
      </c>
      <c r="L45" s="103">
        <f>unique_contracts!AN45</f>
        <v>1</v>
      </c>
      <c r="M45" s="103">
        <f>unique_contracts!AO45</f>
        <v>1</v>
      </c>
      <c r="N45" s="103">
        <f>unique_contracts!AP45</f>
        <v>2025</v>
      </c>
      <c r="O45" s="103">
        <f>unique_contracts!AQ45</f>
        <v>12</v>
      </c>
      <c r="P45" s="103">
        <f>unique_contracts!AR45</f>
        <v>31</v>
      </c>
      <c r="Q45" s="103" t="str">
        <f>unique_contracts!BP45</f>
        <v>EnergyCapacity</v>
      </c>
      <c r="R45" s="103">
        <f t="shared" si="8"/>
        <v>1</v>
      </c>
      <c r="S45" s="103" t="str">
        <f>IFERROR(IF(AND(I45&gt;0,E45="NotHybrid"),_xlfn.CONCAT(MAX(MIN(ROUNDDOWN(I45/D45,0),8),4),INDEX(resources!$G:$G,MATCH(B45,resources!$A:$A,0))),INDEX(resources!$G:$G,MATCH(B45,resources!$A:$A,0))),"n/a")</f>
        <v>cogen</v>
      </c>
      <c r="T45" s="103" t="str">
        <f t="shared" si="9"/>
        <v>n/a</v>
      </c>
      <c r="U45" s="103" t="str">
        <f t="shared" si="10"/>
        <v>cogen</v>
      </c>
      <c r="V45" s="103">
        <f t="shared" si="11"/>
        <v>2024</v>
      </c>
      <c r="W45" s="103">
        <f t="shared" si="12"/>
        <v>2025</v>
      </c>
      <c r="X45" s="119">
        <f t="shared" si="13"/>
        <v>1</v>
      </c>
      <c r="Y45" s="119">
        <f t="shared" si="14"/>
        <v>1</v>
      </c>
      <c r="Z45" s="168">
        <f>MIN((IFERROR(IF(AND($V45&lt;=Z$1,$W45&gt;=Z$1),INDEX(Reliability!E$23:E$50,MATCH($S45,Reliability!$C$23:$C$50,0)),0),0)*IF($T45="n/a",$D45*$Y45,$G45)+IFERROR(IF(AND($V45&lt;=Z$1,$W45&gt;=Z$1),INDEX(Reliability!E$23:E$50,MATCH($T45,Reliability!$C$23:$C$50,0)),0),0)*$H45*$X45*$Y45),$D45)*$R45</f>
        <v>0.37916688410614663</v>
      </c>
      <c r="AA45" s="168">
        <f>MIN((IFERROR(IF(AND($V45&lt;=AA$1,$W45&gt;=AA$1),INDEX(Reliability!F$23:F$50,MATCH($S45,Reliability!$C$23:$C$50,0)),0),0)*IF($T45="n/a",$D45*$Y45,$G45)+IFERROR(IF(AND($V45&lt;=AA$1,$W45&gt;=AA$1),INDEX(Reliability!F$23:F$50,MATCH($T45,Reliability!$C$23:$C$50,0)),0),0)*$H45*$X45*$Y45),$D45)*$R45</f>
        <v>0.39005479238671481</v>
      </c>
      <c r="AB45" s="168">
        <f>MIN((IFERROR(IF(AND($V45&lt;=AB$1,$W45&gt;=AB$1),INDEX(Reliability!G$23:G$50,MATCH($S45,Reliability!$C$23:$C$50,0)),0),0)*IF($T45="n/a",$D45*$Y45,$G45)+IFERROR(IF(AND($V45&lt;=AB$1,$W45&gt;=AB$1),INDEX(Reliability!G$23:G$50,MATCH($T45,Reliability!$C$23:$C$50,0)),0),0)*$H45*$X45*$Y45),$D45)*$R45</f>
        <v>0</v>
      </c>
      <c r="AC45" s="168">
        <f>MIN((IFERROR(IF(AND($V45&lt;=AC$1,$W45&gt;=AC$1),INDEX(Reliability!H$23:H$50,MATCH($S45,Reliability!$C$23:$C$50,0)),0),0)*IF($T45="n/a",$D45*$Y45,$G45)+IFERROR(IF(AND($V45&lt;=AC$1,$W45&gt;=AC$1),INDEX(Reliability!H$23:H$50,MATCH($T45,Reliability!$C$23:$C$50,0)),0),0)*$H45*$X45*$Y45),$D45)*$R45</f>
        <v>0</v>
      </c>
      <c r="AD45" s="168">
        <f>MIN((IFERROR(IF(AND($V45&lt;=AD$1,$W45&gt;=AD$1),INDEX(Reliability!I$23:I$50,MATCH($S45,Reliability!$C$23:$C$50,0)),0),0)*IF($T45="n/a",$D45*$Y45,$G45)+IFERROR(IF(AND($V45&lt;=AD$1,$W45&gt;=AD$1),INDEX(Reliability!I$23:I$50,MATCH($T45,Reliability!$C$23:$C$50,0)),0),0)*$H45*$X45*$Y45),$D45)*$R45</f>
        <v>0</v>
      </c>
      <c r="AE45" s="168">
        <f>MIN((IFERROR(IF(AND($V45&lt;=AE$1,$W45&gt;=AE$1),INDEX(Reliability!J$23:J$50,MATCH($S45,Reliability!$C$23:$C$50,0)),0),0)*IF($T45="n/a",$D45*$Y45,$G45)+IFERROR(IF(AND($V45&lt;=AE$1,$W45&gt;=AE$1),INDEX(Reliability!J$23:J$50,MATCH($T45,Reliability!$C$23:$C$50,0)),0),0)*$H45*$X45*$Y45),$D45)*$R45</f>
        <v>0</v>
      </c>
      <c r="AF45" s="168">
        <f>MIN((IFERROR(IF(AND($V45&lt;=AF$1,$W45&gt;=AF$1),INDEX(Reliability!K$23:K$50,MATCH($S45,Reliability!$C$23:$C$50,0)),0),0)*IF($T45="n/a",$D45*$Y45,$G45)+IFERROR(IF(AND($V45&lt;=AF$1,$W45&gt;=AF$1),INDEX(Reliability!K$23:K$50,MATCH($T45,Reliability!$C$23:$C$50,0)),0),0)*$H45*$X45*$Y45),$D45)*$R45</f>
        <v>0</v>
      </c>
      <c r="AG45" s="168">
        <f>MIN((IFERROR(IF(AND($V45&lt;=AG$1,$W45&gt;=AG$1),INDEX(Reliability!L$23:L$50,MATCH($S45,Reliability!$C$23:$C$50,0)),0),0)*IF($T45="n/a",$D45*$Y45,$G45)+IFERROR(IF(AND($V45&lt;=AG$1,$W45&gt;=AG$1),INDEX(Reliability!L$23:L$50,MATCH($T45,Reliability!$C$23:$C$50,0)),0),0)*$H45*$X45*$Y45),$D45)*$R45</f>
        <v>0</v>
      </c>
      <c r="AH45" s="168">
        <f>MIN((IFERROR(IF(AND($V45&lt;=AH$1,$W45&gt;=AH$1),INDEX(Reliability!M$23:M$50,MATCH($S45,Reliability!$C$23:$C$50,0)),0),0)*IF($T45="n/a",$D45*$Y45,$G45)+IFERROR(IF(AND($V45&lt;=AH$1,$W45&gt;=AH$1),INDEX(Reliability!M$23:M$50,MATCH($T45,Reliability!$C$23:$C$50,0)),0),0)*$H45*$X45*$Y45),$D45)*$R45</f>
        <v>0</v>
      </c>
      <c r="AI45" s="168">
        <f>MIN((IFERROR(IF(AND($V45&lt;=AI$1,$W45&gt;=AI$1),INDEX(Reliability!N$23:N$50,MATCH($S45,Reliability!$C$23:$C$50,0)),0),0)*IF($T45="n/a",$D45*$Y45,$G45)+IFERROR(IF(AND($V45&lt;=AI$1,$W45&gt;=AI$1),INDEX(Reliability!N$23:N$50,MATCH($T45,Reliability!$C$23:$C$50,0)),0),0)*$H45*$X45*$Y45),$D45)*$R45</f>
        <v>0</v>
      </c>
      <c r="AJ45" s="168">
        <f>MIN((IFERROR(IF(AND($V45&lt;=AJ$1,$W45&gt;=AJ$1),INDEX(Reliability!O$23:O$50,MATCH($S45,Reliability!$C$23:$C$50,0)),0),0)*IF($T45="n/a",$D45*$Y45,$G45)+IFERROR(IF(AND($V45&lt;=AJ$1,$W45&gt;=AJ$1),INDEX(Reliability!O$23:O$50,MATCH($T45,Reliability!$C$23:$C$50,0)),0),0)*$H45*$X45*$Y45),$D45)*$R45</f>
        <v>0</v>
      </c>
      <c r="AK45" s="168">
        <f>MIN((IFERROR(IF(AND($V45&lt;=AK$1,$W45&gt;=AK$1),INDEX(Reliability!P$23:P$50,MATCH($S45,Reliability!$C$23:$C$50,0)),0),0)*IF($T45="n/a",$D45*$Y45,$G45)+IFERROR(IF(AND($V45&lt;=AK$1,$W45&gt;=AK$1),INDEX(Reliability!P$23:P$50,MATCH($T45,Reliability!$C$23:$C$50,0)),0),0)*$H45*$X45*$Y45),$D45)*$R45</f>
        <v>0</v>
      </c>
      <c r="AM45" s="167">
        <f t="shared" si="15"/>
        <v>0.8</v>
      </c>
      <c r="AN45" t="str">
        <f>unique_contracts!C45</f>
        <v>PGE_Online_chp_1</v>
      </c>
    </row>
    <row r="46" spans="2:40" x14ac:dyDescent="0.25">
      <c r="B46" s="121" t="str">
        <f>unique_contracts!B46</f>
        <v>_EXISTING_GENERIC_COGEN</v>
      </c>
      <c r="C46" s="103" t="str">
        <f>unique_contracts!D46</f>
        <v>Online</v>
      </c>
      <c r="D46" s="120">
        <f>unique_contracts!J46</f>
        <v>0.18532500000000002</v>
      </c>
      <c r="E46" s="103" t="str">
        <f>unique_contracts!M46</f>
        <v>NotHybrid</v>
      </c>
      <c r="F46" s="103">
        <f>unique_contracts!N46</f>
        <v>0</v>
      </c>
      <c r="G46" s="103">
        <f>unique_contracts!P46</f>
        <v>0</v>
      </c>
      <c r="H46" s="103">
        <f>unique_contracts!R46</f>
        <v>0</v>
      </c>
      <c r="I46" s="103">
        <f>unique_contracts!V46</f>
        <v>0</v>
      </c>
      <c r="J46" s="121" t="str">
        <f>unique_contracts!AB46</f>
        <v>Buy</v>
      </c>
      <c r="K46" s="103">
        <f>unique_contracts!AM46</f>
        <v>2024</v>
      </c>
      <c r="L46" s="103">
        <f>unique_contracts!AN46</f>
        <v>1</v>
      </c>
      <c r="M46" s="103">
        <f>unique_contracts!AO46</f>
        <v>1</v>
      </c>
      <c r="N46" s="103">
        <f>unique_contracts!AP46</f>
        <v>2026</v>
      </c>
      <c r="O46" s="103">
        <f>unique_contracts!AQ46</f>
        <v>12</v>
      </c>
      <c r="P46" s="103">
        <f>unique_contracts!AR46</f>
        <v>31</v>
      </c>
      <c r="Q46" s="103" t="str">
        <f>unique_contracts!BP46</f>
        <v>EnergyCapacity</v>
      </c>
      <c r="R46" s="103">
        <f t="shared" si="8"/>
        <v>1</v>
      </c>
      <c r="S46" s="103" t="str">
        <f>IFERROR(IF(AND(I46&gt;0,E46="NotHybrid"),_xlfn.CONCAT(MAX(MIN(ROUNDDOWN(I46/D46,0),8),4),INDEX(resources!$G:$G,MATCH(B46,resources!$A:$A,0))),INDEX(resources!$G:$G,MATCH(B46,resources!$A:$A,0))),"n/a")</f>
        <v>cogen</v>
      </c>
      <c r="T46" s="103" t="str">
        <f t="shared" si="9"/>
        <v>n/a</v>
      </c>
      <c r="U46" s="103" t="str">
        <f t="shared" si="10"/>
        <v>cogen</v>
      </c>
      <c r="V46" s="103">
        <f t="shared" si="11"/>
        <v>2024</v>
      </c>
      <c r="W46" s="103">
        <f t="shared" si="12"/>
        <v>2026</v>
      </c>
      <c r="X46" s="119">
        <f t="shared" si="13"/>
        <v>1</v>
      </c>
      <c r="Y46" s="119">
        <f t="shared" si="14"/>
        <v>1</v>
      </c>
      <c r="Z46" s="168">
        <f>MIN((IFERROR(IF(AND($V46&lt;=Z$1,$W46&gt;=Z$1),INDEX(Reliability!E$23:E$50,MATCH($S46,Reliability!$C$23:$C$50,0)),0),0)*IF($T46="n/a",$D46*$Y46,$G46)+IFERROR(IF(AND($V46&lt;=Z$1,$W46&gt;=Z$1),INDEX(Reliability!E$23:E$50,MATCH($T46,Reliability!$C$23:$C$50,0)),0),0)*$H46*$X46*$Y46),$D46)*$R46</f>
        <v>0.16588551179643915</v>
      </c>
      <c r="AA46" s="168">
        <f>MIN((IFERROR(IF(AND($V46&lt;=AA$1,$W46&gt;=AA$1),INDEX(Reliability!F$23:F$50,MATCH($S46,Reliability!$C$23:$C$50,0)),0),0)*IF($T46="n/a",$D46*$Y46,$G46)+IFERROR(IF(AND($V46&lt;=AA$1,$W46&gt;=AA$1),INDEX(Reliability!F$23:F$50,MATCH($T46,Reliability!$C$23:$C$50,0)),0),0)*$H46*$X46*$Y46),$D46)*$R46</f>
        <v>0.17064897166918774</v>
      </c>
      <c r="AB46" s="168">
        <f>MIN((IFERROR(IF(AND($V46&lt;=AB$1,$W46&gt;=AB$1),INDEX(Reliability!G$23:G$50,MATCH($S46,Reliability!$C$23:$C$50,0)),0),0)*IF($T46="n/a",$D46*$Y46,$G46)+IFERROR(IF(AND($V46&lt;=AB$1,$W46&gt;=AB$1),INDEX(Reliability!G$23:G$50,MATCH($T46,Reliability!$C$23:$C$50,0)),0),0)*$H46*$X46*$Y46),$D46)*$R46</f>
        <v>0.17541243154193631</v>
      </c>
      <c r="AC46" s="168">
        <f>MIN((IFERROR(IF(AND($V46&lt;=AC$1,$W46&gt;=AC$1),INDEX(Reliability!H$23:H$50,MATCH($S46,Reliability!$C$23:$C$50,0)),0),0)*IF($T46="n/a",$D46*$Y46,$G46)+IFERROR(IF(AND($V46&lt;=AC$1,$W46&gt;=AC$1),INDEX(Reliability!H$23:H$50,MATCH($T46,Reliability!$C$23:$C$50,0)),0),0)*$H46*$X46*$Y46),$D46)*$R46</f>
        <v>0</v>
      </c>
      <c r="AD46" s="168">
        <f>MIN((IFERROR(IF(AND($V46&lt;=AD$1,$W46&gt;=AD$1),INDEX(Reliability!I$23:I$50,MATCH($S46,Reliability!$C$23:$C$50,0)),0),0)*IF($T46="n/a",$D46*$Y46,$G46)+IFERROR(IF(AND($V46&lt;=AD$1,$W46&gt;=AD$1),INDEX(Reliability!I$23:I$50,MATCH($T46,Reliability!$C$23:$C$50,0)),0),0)*$H46*$X46*$Y46),$D46)*$R46</f>
        <v>0</v>
      </c>
      <c r="AE46" s="168">
        <f>MIN((IFERROR(IF(AND($V46&lt;=AE$1,$W46&gt;=AE$1),INDEX(Reliability!J$23:J$50,MATCH($S46,Reliability!$C$23:$C$50,0)),0),0)*IF($T46="n/a",$D46*$Y46,$G46)+IFERROR(IF(AND($V46&lt;=AE$1,$W46&gt;=AE$1),INDEX(Reliability!J$23:J$50,MATCH($T46,Reliability!$C$23:$C$50,0)),0),0)*$H46*$X46*$Y46),$D46)*$R46</f>
        <v>0</v>
      </c>
      <c r="AF46" s="168">
        <f>MIN((IFERROR(IF(AND($V46&lt;=AF$1,$W46&gt;=AF$1),INDEX(Reliability!K$23:K$50,MATCH($S46,Reliability!$C$23:$C$50,0)),0),0)*IF($T46="n/a",$D46*$Y46,$G46)+IFERROR(IF(AND($V46&lt;=AF$1,$W46&gt;=AF$1),INDEX(Reliability!K$23:K$50,MATCH($T46,Reliability!$C$23:$C$50,0)),0),0)*$H46*$X46*$Y46),$D46)*$R46</f>
        <v>0</v>
      </c>
      <c r="AG46" s="168">
        <f>MIN((IFERROR(IF(AND($V46&lt;=AG$1,$W46&gt;=AG$1),INDEX(Reliability!L$23:L$50,MATCH($S46,Reliability!$C$23:$C$50,0)),0),0)*IF($T46="n/a",$D46*$Y46,$G46)+IFERROR(IF(AND($V46&lt;=AG$1,$W46&gt;=AG$1),INDEX(Reliability!L$23:L$50,MATCH($T46,Reliability!$C$23:$C$50,0)),0),0)*$H46*$X46*$Y46),$D46)*$R46</f>
        <v>0</v>
      </c>
      <c r="AH46" s="168">
        <f>MIN((IFERROR(IF(AND($V46&lt;=AH$1,$W46&gt;=AH$1),INDEX(Reliability!M$23:M$50,MATCH($S46,Reliability!$C$23:$C$50,0)),0),0)*IF($T46="n/a",$D46*$Y46,$G46)+IFERROR(IF(AND($V46&lt;=AH$1,$W46&gt;=AH$1),INDEX(Reliability!M$23:M$50,MATCH($T46,Reliability!$C$23:$C$50,0)),0),0)*$H46*$X46*$Y46),$D46)*$R46</f>
        <v>0</v>
      </c>
      <c r="AI46" s="168">
        <f>MIN((IFERROR(IF(AND($V46&lt;=AI$1,$W46&gt;=AI$1),INDEX(Reliability!N$23:N$50,MATCH($S46,Reliability!$C$23:$C$50,0)),0),0)*IF($T46="n/a",$D46*$Y46,$G46)+IFERROR(IF(AND($V46&lt;=AI$1,$W46&gt;=AI$1),INDEX(Reliability!N$23:N$50,MATCH($T46,Reliability!$C$23:$C$50,0)),0),0)*$H46*$X46*$Y46),$D46)*$R46</f>
        <v>0</v>
      </c>
      <c r="AJ46" s="168">
        <f>MIN((IFERROR(IF(AND($V46&lt;=AJ$1,$W46&gt;=AJ$1),INDEX(Reliability!O$23:O$50,MATCH($S46,Reliability!$C$23:$C$50,0)),0),0)*IF($T46="n/a",$D46*$Y46,$G46)+IFERROR(IF(AND($V46&lt;=AJ$1,$W46&gt;=AJ$1),INDEX(Reliability!O$23:O$50,MATCH($T46,Reliability!$C$23:$C$50,0)),0),0)*$H46*$X46*$Y46),$D46)*$R46</f>
        <v>0</v>
      </c>
      <c r="AK46" s="168">
        <f>MIN((IFERROR(IF(AND($V46&lt;=AK$1,$W46&gt;=AK$1),INDEX(Reliability!P$23:P$50,MATCH($S46,Reliability!$C$23:$C$50,0)),0),0)*IF($T46="n/a",$D46*$Y46,$G46)+IFERROR(IF(AND($V46&lt;=AK$1,$W46&gt;=AK$1),INDEX(Reliability!P$23:P$50,MATCH($T46,Reliability!$C$23:$C$50,0)),0),0)*$H46*$X46*$Y46),$D46)*$R46</f>
        <v>0</v>
      </c>
      <c r="AM46" s="167">
        <f t="shared" si="15"/>
        <v>0.5</v>
      </c>
      <c r="AN46" t="str">
        <f>unique_contracts!C46</f>
        <v>PGE_Online_chp_2</v>
      </c>
    </row>
    <row r="47" spans="2:40" x14ac:dyDescent="0.25">
      <c r="B47" s="121" t="str">
        <f>unique_contracts!B47</f>
        <v>_EXISTING_GENERIC_BATTERY_STORAGE</v>
      </c>
      <c r="C47" s="103" t="str">
        <f>unique_contracts!D47</f>
        <v>Online</v>
      </c>
      <c r="D47" s="120">
        <f>unique_contracts!J47</f>
        <v>3.177</v>
      </c>
      <c r="E47" s="103" t="str">
        <f>unique_contracts!M47</f>
        <v>NotHybrid</v>
      </c>
      <c r="F47" s="103">
        <f>unique_contracts!N47</f>
        <v>0</v>
      </c>
      <c r="G47" s="103">
        <f>unique_contracts!P47</f>
        <v>0</v>
      </c>
      <c r="H47" s="103">
        <f>unique_contracts!R47</f>
        <v>0</v>
      </c>
      <c r="I47" s="103">
        <f>unique_contracts!V47</f>
        <v>12.72</v>
      </c>
      <c r="J47" s="121" t="str">
        <f>unique_contracts!AB47</f>
        <v>Buy</v>
      </c>
      <c r="K47" s="103">
        <f>unique_contracts!AM47</f>
        <v>2024</v>
      </c>
      <c r="L47" s="103">
        <f>unique_contracts!AN47</f>
        <v>1</v>
      </c>
      <c r="M47" s="103">
        <f>unique_contracts!AO47</f>
        <v>1</v>
      </c>
      <c r="N47" s="103">
        <f>unique_contracts!AP47</f>
        <v>2035</v>
      </c>
      <c r="O47" s="103">
        <f>unique_contracts!AQ47</f>
        <v>12</v>
      </c>
      <c r="P47" s="103">
        <f>unique_contracts!AR47</f>
        <v>31</v>
      </c>
      <c r="Q47" s="103" t="str">
        <f>unique_contracts!BP47</f>
        <v>CapacityOnly</v>
      </c>
      <c r="R47" s="103">
        <f t="shared" si="8"/>
        <v>1</v>
      </c>
      <c r="S47" s="103" t="str">
        <f>IFERROR(IF(AND(I47&gt;0,E47="NotHybrid"),_xlfn.CONCAT(MAX(MIN(ROUNDDOWN(I47/D47,0),8),4),INDEX(resources!$G:$G,MATCH(B47,resources!$A:$A,0))),INDEX(resources!$G:$G,MATCH(B47,resources!$A:$A,0))),"n/a")</f>
        <v>4hr_batteries</v>
      </c>
      <c r="T47" s="103" t="str">
        <f t="shared" si="9"/>
        <v>n/a</v>
      </c>
      <c r="U47" s="103" t="str">
        <f t="shared" si="10"/>
        <v>4hr_batteries</v>
      </c>
      <c r="V47" s="103">
        <f t="shared" si="11"/>
        <v>2024</v>
      </c>
      <c r="W47" s="103">
        <f t="shared" si="12"/>
        <v>2035</v>
      </c>
      <c r="X47" s="119">
        <f t="shared" si="13"/>
        <v>1</v>
      </c>
      <c r="Y47" s="119">
        <f t="shared" si="14"/>
        <v>1</v>
      </c>
      <c r="Z47" s="168">
        <f>MIN((IFERROR(IF(AND($V47&lt;=Z$1,$W47&gt;=Z$1),INDEX(Reliability!E$23:E$50,MATCH($S47,Reliability!$C$23:$C$50,0)),0),0)*IF($T47="n/a",$D47*$Y47,$G47)+IFERROR(IF(AND($V47&lt;=Z$1,$W47&gt;=Z$1),INDEX(Reliability!E$23:E$50,MATCH($T47,Reliability!$C$23:$C$50,0)),0),0)*$H47*$X47*$Y47),$D47)*$R47</f>
        <v>2.8116449999999999</v>
      </c>
      <c r="AA47" s="168">
        <f>MIN((IFERROR(IF(AND($V47&lt;=AA$1,$W47&gt;=AA$1),INDEX(Reliability!F$23:F$50,MATCH($S47,Reliability!$C$23:$C$50,0)),0),0)*IF($T47="n/a",$D47*$Y47,$G47)+IFERROR(IF(AND($V47&lt;=AA$1,$W47&gt;=AA$1),INDEX(Reliability!F$23:F$50,MATCH($T47,Reliability!$C$23:$C$50,0)),0),0)*$H47*$X47*$Y47),$D47)*$R47</f>
        <v>2.8640655000000002</v>
      </c>
      <c r="AB47" s="168">
        <f>MIN((IFERROR(IF(AND($V47&lt;=AB$1,$W47&gt;=AB$1),INDEX(Reliability!G$23:G$50,MATCH($S47,Reliability!$C$23:$C$50,0)),0),0)*IF($T47="n/a",$D47*$Y47,$G47)+IFERROR(IF(AND($V47&lt;=AB$1,$W47&gt;=AB$1),INDEX(Reliability!G$23:G$50,MATCH($T47,Reliability!$C$23:$C$50,0)),0),0)*$H47*$X47*$Y47),$D47)*$R47</f>
        <v>2.9164860000000004</v>
      </c>
      <c r="AC47" s="168">
        <f>MIN((IFERROR(IF(AND($V47&lt;=AC$1,$W47&gt;=AC$1),INDEX(Reliability!H$23:H$50,MATCH($S47,Reliability!$C$23:$C$50,0)),0),0)*IF($T47="n/a",$D47*$Y47,$G47)+IFERROR(IF(AND($V47&lt;=AC$1,$W47&gt;=AC$1),INDEX(Reliability!H$23:H$50,MATCH($T47,Reliability!$C$23:$C$50,0)),0),0)*$H47*$X47*$Y47),$D47)*$R47</f>
        <v>2.6861535000000001</v>
      </c>
      <c r="AD47" s="168">
        <f>MIN((IFERROR(IF(AND($V47&lt;=AD$1,$W47&gt;=AD$1),INDEX(Reliability!I$23:I$50,MATCH($S47,Reliability!$C$23:$C$50,0)),0),0)*IF($T47="n/a",$D47*$Y47,$G47)+IFERROR(IF(AND($V47&lt;=AD$1,$W47&gt;=AD$1),INDEX(Reliability!I$23:I$50,MATCH($T47,Reliability!$C$23:$C$50,0)),0),0)*$H47*$X47*$Y47),$D47)*$R47</f>
        <v>2.4558210000000003</v>
      </c>
      <c r="AE47" s="168">
        <f>MIN((IFERROR(IF(AND($V47&lt;=AE$1,$W47&gt;=AE$1),INDEX(Reliability!J$23:J$50,MATCH($S47,Reliability!$C$23:$C$50,0)),0),0)*IF($T47="n/a",$D47*$Y47,$G47)+IFERROR(IF(AND($V47&lt;=AE$1,$W47&gt;=AE$1),INDEX(Reliability!J$23:J$50,MATCH($T47,Reliability!$C$23:$C$50,0)),0),0)*$H47*$X47*$Y47),$D47)*$R47</f>
        <v>2.411343</v>
      </c>
      <c r="AF47" s="168">
        <f>MIN((IFERROR(IF(AND($V47&lt;=AF$1,$W47&gt;=AF$1),INDEX(Reliability!K$23:K$50,MATCH($S47,Reliability!$C$23:$C$50,0)),0),0)*IF($T47="n/a",$D47*$Y47,$G47)+IFERROR(IF(AND($V47&lt;=AF$1,$W47&gt;=AF$1),INDEX(Reliability!K$23:K$50,MATCH($T47,Reliability!$C$23:$C$50,0)),0),0)*$H47*$X47*$Y47),$D47)*$R47</f>
        <v>2.3668650000000002</v>
      </c>
      <c r="AG47" s="168">
        <f>MIN((IFERROR(IF(AND($V47&lt;=AG$1,$W47&gt;=AG$1),INDEX(Reliability!L$23:L$50,MATCH($S47,Reliability!$C$23:$C$50,0)),0),0)*IF($T47="n/a",$D47*$Y47,$G47)+IFERROR(IF(AND($V47&lt;=AG$1,$W47&gt;=AG$1),INDEX(Reliability!L$23:L$50,MATCH($T47,Reliability!$C$23:$C$50,0)),0),0)*$H47*$X47*$Y47),$D47)*$R47</f>
        <v>2.1482874000000001</v>
      </c>
      <c r="AH47" s="168">
        <f>MIN((IFERROR(IF(AND($V47&lt;=AH$1,$W47&gt;=AH$1),INDEX(Reliability!M$23:M$50,MATCH($S47,Reliability!$C$23:$C$50,0)),0),0)*IF($T47="n/a",$D47*$Y47,$G47)+IFERROR(IF(AND($V47&lt;=AH$1,$W47&gt;=AH$1),INDEX(Reliability!M$23:M$50,MATCH($T47,Reliability!$C$23:$C$50,0)),0),0)*$H47*$X47*$Y47),$D47)*$R47</f>
        <v>1.9297098000000001</v>
      </c>
      <c r="AI47" s="168">
        <f>MIN((IFERROR(IF(AND($V47&lt;=AI$1,$W47&gt;=AI$1),INDEX(Reliability!N$23:N$50,MATCH($S47,Reliability!$C$23:$C$50,0)),0),0)*IF($T47="n/a",$D47*$Y47,$G47)+IFERROR(IF(AND($V47&lt;=AI$1,$W47&gt;=AI$1),INDEX(Reliability!N$23:N$50,MATCH($T47,Reliability!$C$23:$C$50,0)),0),0)*$H47*$X47*$Y47),$D47)*$R47</f>
        <v>1.7111322000000002</v>
      </c>
      <c r="AJ47" s="168">
        <f>MIN((IFERROR(IF(AND($V47&lt;=AJ$1,$W47&gt;=AJ$1),INDEX(Reliability!O$23:O$50,MATCH($S47,Reliability!$C$23:$C$50,0)),0),0)*IF($T47="n/a",$D47*$Y47,$G47)+IFERROR(IF(AND($V47&lt;=AJ$1,$W47&gt;=AJ$1),INDEX(Reliability!O$23:O$50,MATCH($T47,Reliability!$C$23:$C$50,0)),0),0)*$H47*$X47*$Y47),$D47)*$R47</f>
        <v>1.4925546000000003</v>
      </c>
      <c r="AK47" s="168">
        <f>MIN((IFERROR(IF(AND($V47&lt;=AK$1,$W47&gt;=AK$1),INDEX(Reliability!P$23:P$50,MATCH($S47,Reliability!$C$23:$C$50,0)),0),0)*IF($T47="n/a",$D47*$Y47,$G47)+IFERROR(IF(AND($V47&lt;=AK$1,$W47&gt;=AK$1),INDEX(Reliability!P$23:P$50,MATCH($T47,Reliability!$C$23:$C$50,0)),0),0)*$H47*$X47*$Y47),$D47)*$R47</f>
        <v>1.2739770000000001</v>
      </c>
      <c r="AM47" s="167">
        <f t="shared" si="15"/>
        <v>27.1</v>
      </c>
      <c r="AN47" t="str">
        <f>unique_contracts!C47</f>
        <v>PGE_Online_battery</v>
      </c>
    </row>
    <row r="48" spans="2:40" x14ac:dyDescent="0.25">
      <c r="B48" s="121" t="str">
        <f>unique_contracts!B48</f>
        <v>_NEW_GENERIC_BATTERY_STORAGE</v>
      </c>
      <c r="C48" s="103" t="str">
        <f>unique_contracts!D48</f>
        <v>Development</v>
      </c>
      <c r="D48" s="120">
        <f>unique_contracts!J48</f>
        <v>0.79425000000000001</v>
      </c>
      <c r="E48" s="103" t="str">
        <f>unique_contracts!M48</f>
        <v>NotHybrid</v>
      </c>
      <c r="F48" s="103">
        <f>unique_contracts!N48</f>
        <v>0</v>
      </c>
      <c r="G48" s="103">
        <f>unique_contracts!P48</f>
        <v>0</v>
      </c>
      <c r="H48" s="103">
        <f>unique_contracts!R48</f>
        <v>0</v>
      </c>
      <c r="I48" s="103">
        <f>unique_contracts!V48</f>
        <v>3.18</v>
      </c>
      <c r="J48" s="121" t="str">
        <f>unique_contracts!AB48</f>
        <v>Buy</v>
      </c>
      <c r="K48" s="103">
        <f>unique_contracts!AM48</f>
        <v>2025</v>
      </c>
      <c r="L48" s="103">
        <f>unique_contracts!AN48</f>
        <v>1</v>
      </c>
      <c r="M48" s="103">
        <f>unique_contracts!AO48</f>
        <v>1</v>
      </c>
      <c r="N48" s="103">
        <f>unique_contracts!AP48</f>
        <v>2035</v>
      </c>
      <c r="O48" s="103">
        <f>unique_contracts!AQ48</f>
        <v>12</v>
      </c>
      <c r="P48" s="103">
        <f>unique_contracts!AR48</f>
        <v>31</v>
      </c>
      <c r="Q48" s="103" t="str">
        <f>unique_contracts!BP48</f>
        <v>CapacityOnly</v>
      </c>
      <c r="R48" s="103">
        <f t="shared" si="8"/>
        <v>1</v>
      </c>
      <c r="S48" s="103" t="str">
        <f>IFERROR(IF(AND(I48&gt;0,E48="NotHybrid"),_xlfn.CONCAT(MAX(MIN(ROUNDDOWN(I48/D48,0),8),4),INDEX(resources!$G:$G,MATCH(B48,resources!$A:$A,0))),INDEX(resources!$G:$G,MATCH(B48,resources!$A:$A,0))),"n/a")</f>
        <v>4hr_batteries</v>
      </c>
      <c r="T48" s="103" t="str">
        <f t="shared" si="9"/>
        <v>n/a</v>
      </c>
      <c r="U48" s="103" t="str">
        <f t="shared" si="10"/>
        <v>4hr_batteries</v>
      </c>
      <c r="V48" s="103">
        <f t="shared" si="11"/>
        <v>2025</v>
      </c>
      <c r="W48" s="103">
        <f t="shared" si="12"/>
        <v>2035</v>
      </c>
      <c r="X48" s="119">
        <f t="shared" si="13"/>
        <v>1</v>
      </c>
      <c r="Y48" s="119">
        <f t="shared" si="14"/>
        <v>1</v>
      </c>
      <c r="Z48" s="168">
        <f>MIN((IFERROR(IF(AND($V48&lt;=Z$1,$W48&gt;=Z$1),INDEX(Reliability!E$23:E$50,MATCH($S48,Reliability!$C$23:$C$50,0)),0),0)*IF($T48="n/a",$D48*$Y48,$G48)+IFERROR(IF(AND($V48&lt;=Z$1,$W48&gt;=Z$1),INDEX(Reliability!E$23:E$50,MATCH($T48,Reliability!$C$23:$C$50,0)),0),0)*$H48*$X48*$Y48),$D48)*$R48</f>
        <v>0</v>
      </c>
      <c r="AA48" s="168">
        <f>MIN((IFERROR(IF(AND($V48&lt;=AA$1,$W48&gt;=AA$1),INDEX(Reliability!F$23:F$50,MATCH($S48,Reliability!$C$23:$C$50,0)),0),0)*IF($T48="n/a",$D48*$Y48,$G48)+IFERROR(IF(AND($V48&lt;=AA$1,$W48&gt;=AA$1),INDEX(Reliability!F$23:F$50,MATCH($T48,Reliability!$C$23:$C$50,0)),0),0)*$H48*$X48*$Y48),$D48)*$R48</f>
        <v>0.71601637500000004</v>
      </c>
      <c r="AB48" s="168">
        <f>MIN((IFERROR(IF(AND($V48&lt;=AB$1,$W48&gt;=AB$1),INDEX(Reliability!G$23:G$50,MATCH($S48,Reliability!$C$23:$C$50,0)),0),0)*IF($T48="n/a",$D48*$Y48,$G48)+IFERROR(IF(AND($V48&lt;=AB$1,$W48&gt;=AB$1),INDEX(Reliability!G$23:G$50,MATCH($T48,Reliability!$C$23:$C$50,0)),0),0)*$H48*$X48*$Y48),$D48)*$R48</f>
        <v>0.72912150000000009</v>
      </c>
      <c r="AC48" s="168">
        <f>MIN((IFERROR(IF(AND($V48&lt;=AC$1,$W48&gt;=AC$1),INDEX(Reliability!H$23:H$50,MATCH($S48,Reliability!$C$23:$C$50,0)),0),0)*IF($T48="n/a",$D48*$Y48,$G48)+IFERROR(IF(AND($V48&lt;=AC$1,$W48&gt;=AC$1),INDEX(Reliability!H$23:H$50,MATCH($T48,Reliability!$C$23:$C$50,0)),0),0)*$H48*$X48*$Y48),$D48)*$R48</f>
        <v>0.67153837500000002</v>
      </c>
      <c r="AD48" s="168">
        <f>MIN((IFERROR(IF(AND($V48&lt;=AD$1,$W48&gt;=AD$1),INDEX(Reliability!I$23:I$50,MATCH($S48,Reliability!$C$23:$C$50,0)),0),0)*IF($T48="n/a",$D48*$Y48,$G48)+IFERROR(IF(AND($V48&lt;=AD$1,$W48&gt;=AD$1),INDEX(Reliability!I$23:I$50,MATCH($T48,Reliability!$C$23:$C$50,0)),0),0)*$H48*$X48*$Y48),$D48)*$R48</f>
        <v>0.61395525000000006</v>
      </c>
      <c r="AE48" s="168">
        <f>MIN((IFERROR(IF(AND($V48&lt;=AE$1,$W48&gt;=AE$1),INDEX(Reliability!J$23:J$50,MATCH($S48,Reliability!$C$23:$C$50,0)),0),0)*IF($T48="n/a",$D48*$Y48,$G48)+IFERROR(IF(AND($V48&lt;=AE$1,$W48&gt;=AE$1),INDEX(Reliability!J$23:J$50,MATCH($T48,Reliability!$C$23:$C$50,0)),0),0)*$H48*$X48*$Y48),$D48)*$R48</f>
        <v>0.60283575</v>
      </c>
      <c r="AF48" s="168">
        <f>MIN((IFERROR(IF(AND($V48&lt;=AF$1,$W48&gt;=AF$1),INDEX(Reliability!K$23:K$50,MATCH($S48,Reliability!$C$23:$C$50,0)),0),0)*IF($T48="n/a",$D48*$Y48,$G48)+IFERROR(IF(AND($V48&lt;=AF$1,$W48&gt;=AF$1),INDEX(Reliability!K$23:K$50,MATCH($T48,Reliability!$C$23:$C$50,0)),0),0)*$H48*$X48*$Y48),$D48)*$R48</f>
        <v>0.59171625000000005</v>
      </c>
      <c r="AG48" s="168">
        <f>MIN((IFERROR(IF(AND($V48&lt;=AG$1,$W48&gt;=AG$1),INDEX(Reliability!L$23:L$50,MATCH($S48,Reliability!$C$23:$C$50,0)),0),0)*IF($T48="n/a",$D48*$Y48,$G48)+IFERROR(IF(AND($V48&lt;=AG$1,$W48&gt;=AG$1),INDEX(Reliability!L$23:L$50,MATCH($T48,Reliability!$C$23:$C$50,0)),0),0)*$H48*$X48*$Y48),$D48)*$R48</f>
        <v>0.53707185000000002</v>
      </c>
      <c r="AH48" s="168">
        <f>MIN((IFERROR(IF(AND($V48&lt;=AH$1,$W48&gt;=AH$1),INDEX(Reliability!M$23:M$50,MATCH($S48,Reliability!$C$23:$C$50,0)),0),0)*IF($T48="n/a",$D48*$Y48,$G48)+IFERROR(IF(AND($V48&lt;=AH$1,$W48&gt;=AH$1),INDEX(Reliability!M$23:M$50,MATCH($T48,Reliability!$C$23:$C$50,0)),0),0)*$H48*$X48*$Y48),$D48)*$R48</f>
        <v>0.48242745000000004</v>
      </c>
      <c r="AI48" s="168">
        <f>MIN((IFERROR(IF(AND($V48&lt;=AI$1,$W48&gt;=AI$1),INDEX(Reliability!N$23:N$50,MATCH($S48,Reliability!$C$23:$C$50,0)),0),0)*IF($T48="n/a",$D48*$Y48,$G48)+IFERROR(IF(AND($V48&lt;=AI$1,$W48&gt;=AI$1),INDEX(Reliability!N$23:N$50,MATCH($T48,Reliability!$C$23:$C$50,0)),0),0)*$H48*$X48*$Y48),$D48)*$R48</f>
        <v>0.42778305000000005</v>
      </c>
      <c r="AJ48" s="168">
        <f>MIN((IFERROR(IF(AND($V48&lt;=AJ$1,$W48&gt;=AJ$1),INDEX(Reliability!O$23:O$50,MATCH($S48,Reliability!$C$23:$C$50,0)),0),0)*IF($T48="n/a",$D48*$Y48,$G48)+IFERROR(IF(AND($V48&lt;=AJ$1,$W48&gt;=AJ$1),INDEX(Reliability!O$23:O$50,MATCH($T48,Reliability!$C$23:$C$50,0)),0),0)*$H48*$X48*$Y48),$D48)*$R48</f>
        <v>0.37313865000000007</v>
      </c>
      <c r="AK48" s="168">
        <f>MIN((IFERROR(IF(AND($V48&lt;=AK$1,$W48&gt;=AK$1),INDEX(Reliability!P$23:P$50,MATCH($S48,Reliability!$C$23:$C$50,0)),0),0)*IF($T48="n/a",$D48*$Y48,$G48)+IFERROR(IF(AND($V48&lt;=AK$1,$W48&gt;=AK$1),INDEX(Reliability!P$23:P$50,MATCH($T48,Reliability!$C$23:$C$50,0)),0),0)*$H48*$X48*$Y48),$D48)*$R48</f>
        <v>0.31849425000000003</v>
      </c>
      <c r="AM48" s="167">
        <f t="shared" si="15"/>
        <v>6.1</v>
      </c>
      <c r="AN48" t="str">
        <f>unique_contracts!C48</f>
        <v>PGE_Development_battery_1</v>
      </c>
    </row>
    <row r="49" spans="2:40" x14ac:dyDescent="0.25">
      <c r="B49" s="121" t="str">
        <f>unique_contracts!B49</f>
        <v>_NEW_GENERIC_BATTERY_STORAGE</v>
      </c>
      <c r="C49" s="103" t="str">
        <f>unique_contracts!D49</f>
        <v>Development</v>
      </c>
      <c r="D49" s="120">
        <f>unique_contracts!J49</f>
        <v>1.059E-2</v>
      </c>
      <c r="E49" s="103" t="str">
        <f>unique_contracts!M49</f>
        <v>NotHybrid</v>
      </c>
      <c r="F49" s="103">
        <f>unique_contracts!N49</f>
        <v>0</v>
      </c>
      <c r="G49" s="103">
        <f>unique_contracts!P49</f>
        <v>0</v>
      </c>
      <c r="H49" s="103">
        <f>unique_contracts!R49</f>
        <v>0</v>
      </c>
      <c r="I49" s="103">
        <f>unique_contracts!V49</f>
        <v>5.2575999999999998E-2</v>
      </c>
      <c r="J49" s="121" t="str">
        <f>unique_contracts!AB49</f>
        <v>Buy</v>
      </c>
      <c r="K49" s="103">
        <f>unique_contracts!AM49</f>
        <v>2024</v>
      </c>
      <c r="L49" s="103">
        <f>unique_contracts!AN49</f>
        <v>1</v>
      </c>
      <c r="M49" s="103">
        <f>unique_contracts!AO49</f>
        <v>1</v>
      </c>
      <c r="N49" s="103">
        <f>unique_contracts!AP49</f>
        <v>2035</v>
      </c>
      <c r="O49" s="103">
        <f>unique_contracts!AQ49</f>
        <v>12</v>
      </c>
      <c r="P49" s="103">
        <f>unique_contracts!AR49</f>
        <v>31</v>
      </c>
      <c r="Q49" s="103" t="str">
        <f>unique_contracts!BP49</f>
        <v>CapacityOnly</v>
      </c>
      <c r="R49" s="103">
        <f t="shared" si="8"/>
        <v>1</v>
      </c>
      <c r="S49" s="103" t="str">
        <f>IFERROR(IF(AND(I49&gt;0,E49="NotHybrid"),_xlfn.CONCAT(MAX(MIN(ROUNDDOWN(I49/D49,0),8),4),INDEX(resources!$G:$G,MATCH(B49,resources!$A:$A,0))),INDEX(resources!$G:$G,MATCH(B49,resources!$A:$A,0))),"n/a")</f>
        <v>4hr_batteries</v>
      </c>
      <c r="T49" s="103" t="str">
        <f t="shared" si="9"/>
        <v>n/a</v>
      </c>
      <c r="U49" s="103" t="str">
        <f t="shared" si="10"/>
        <v>4hr_batteries</v>
      </c>
      <c r="V49" s="103">
        <f t="shared" si="11"/>
        <v>2024</v>
      </c>
      <c r="W49" s="103">
        <f t="shared" si="12"/>
        <v>2035</v>
      </c>
      <c r="X49" s="119">
        <f t="shared" si="13"/>
        <v>1</v>
      </c>
      <c r="Y49" s="119">
        <f t="shared" si="14"/>
        <v>1</v>
      </c>
      <c r="Z49" s="168">
        <f>MIN((IFERROR(IF(AND($V49&lt;=Z$1,$W49&gt;=Z$1),INDEX(Reliability!E$23:E$50,MATCH($S49,Reliability!$C$23:$C$50,0)),0),0)*IF($T49="n/a",$D49*$Y49,$G49)+IFERROR(IF(AND($V49&lt;=Z$1,$W49&gt;=Z$1),INDEX(Reliability!E$23:E$50,MATCH($T49,Reliability!$C$23:$C$50,0)),0),0)*$H49*$X49*$Y49),$D49)*$R49</f>
        <v>9.372150000000001E-3</v>
      </c>
      <c r="AA49" s="168">
        <f>MIN((IFERROR(IF(AND($V49&lt;=AA$1,$W49&gt;=AA$1),INDEX(Reliability!F$23:F$50,MATCH($S49,Reliability!$C$23:$C$50,0)),0),0)*IF($T49="n/a",$D49*$Y49,$G49)+IFERROR(IF(AND($V49&lt;=AA$1,$W49&gt;=AA$1),INDEX(Reliability!F$23:F$50,MATCH($T49,Reliability!$C$23:$C$50,0)),0),0)*$H49*$X49*$Y49),$D49)*$R49</f>
        <v>9.5468849999999997E-3</v>
      </c>
      <c r="AB49" s="168">
        <f>MIN((IFERROR(IF(AND($V49&lt;=AB$1,$W49&gt;=AB$1),INDEX(Reliability!G$23:G$50,MATCH($S49,Reliability!$C$23:$C$50,0)),0),0)*IF($T49="n/a",$D49*$Y49,$G49)+IFERROR(IF(AND($V49&lt;=AB$1,$W49&gt;=AB$1),INDEX(Reliability!G$23:G$50,MATCH($T49,Reliability!$C$23:$C$50,0)),0),0)*$H49*$X49*$Y49),$D49)*$R49</f>
        <v>9.7216200000000003E-3</v>
      </c>
      <c r="AC49" s="168">
        <f>MIN((IFERROR(IF(AND($V49&lt;=AC$1,$W49&gt;=AC$1),INDEX(Reliability!H$23:H$50,MATCH($S49,Reliability!$C$23:$C$50,0)),0),0)*IF($T49="n/a",$D49*$Y49,$G49)+IFERROR(IF(AND($V49&lt;=AC$1,$W49&gt;=AC$1),INDEX(Reliability!H$23:H$50,MATCH($T49,Reliability!$C$23:$C$50,0)),0),0)*$H49*$X49*$Y49),$D49)*$R49</f>
        <v>8.9538450000000002E-3</v>
      </c>
      <c r="AD49" s="168">
        <f>MIN((IFERROR(IF(AND($V49&lt;=AD$1,$W49&gt;=AD$1),INDEX(Reliability!I$23:I$50,MATCH($S49,Reliability!$C$23:$C$50,0)),0),0)*IF($T49="n/a",$D49*$Y49,$G49)+IFERROR(IF(AND($V49&lt;=AD$1,$W49&gt;=AD$1),INDEX(Reliability!I$23:I$50,MATCH($T49,Reliability!$C$23:$C$50,0)),0),0)*$H49*$X49*$Y49),$D49)*$R49</f>
        <v>8.1860700000000002E-3</v>
      </c>
      <c r="AE49" s="168">
        <f>MIN((IFERROR(IF(AND($V49&lt;=AE$1,$W49&gt;=AE$1),INDEX(Reliability!J$23:J$50,MATCH($S49,Reliability!$C$23:$C$50,0)),0),0)*IF($T49="n/a",$D49*$Y49,$G49)+IFERROR(IF(AND($V49&lt;=AE$1,$W49&gt;=AE$1),INDEX(Reliability!J$23:J$50,MATCH($T49,Reliability!$C$23:$C$50,0)),0),0)*$H49*$X49*$Y49),$D49)*$R49</f>
        <v>8.0378100000000011E-3</v>
      </c>
      <c r="AF49" s="168">
        <f>MIN((IFERROR(IF(AND($V49&lt;=AF$1,$W49&gt;=AF$1),INDEX(Reliability!K$23:K$50,MATCH($S49,Reliability!$C$23:$C$50,0)),0),0)*IF($T49="n/a",$D49*$Y49,$G49)+IFERROR(IF(AND($V49&lt;=AF$1,$W49&gt;=AF$1),INDEX(Reliability!K$23:K$50,MATCH($T49,Reliability!$C$23:$C$50,0)),0),0)*$H49*$X49*$Y49),$D49)*$R49</f>
        <v>7.8895500000000004E-3</v>
      </c>
      <c r="AG49" s="168">
        <f>MIN((IFERROR(IF(AND($V49&lt;=AG$1,$W49&gt;=AG$1),INDEX(Reliability!L$23:L$50,MATCH($S49,Reliability!$C$23:$C$50,0)),0),0)*IF($T49="n/a",$D49*$Y49,$G49)+IFERROR(IF(AND($V49&lt;=AG$1,$W49&gt;=AG$1),INDEX(Reliability!L$23:L$50,MATCH($T49,Reliability!$C$23:$C$50,0)),0),0)*$H49*$X49*$Y49),$D49)*$R49</f>
        <v>7.1609580000000003E-3</v>
      </c>
      <c r="AH49" s="168">
        <f>MIN((IFERROR(IF(AND($V49&lt;=AH$1,$W49&gt;=AH$1),INDEX(Reliability!M$23:M$50,MATCH($S49,Reliability!$C$23:$C$50,0)),0),0)*IF($T49="n/a",$D49*$Y49,$G49)+IFERROR(IF(AND($V49&lt;=AH$1,$W49&gt;=AH$1),INDEX(Reliability!M$23:M$50,MATCH($T49,Reliability!$C$23:$C$50,0)),0),0)*$H49*$X49*$Y49),$D49)*$R49</f>
        <v>6.432366000000001E-3</v>
      </c>
      <c r="AI49" s="168">
        <f>MIN((IFERROR(IF(AND($V49&lt;=AI$1,$W49&gt;=AI$1),INDEX(Reliability!N$23:N$50,MATCH($S49,Reliability!$C$23:$C$50,0)),0),0)*IF($T49="n/a",$D49*$Y49,$G49)+IFERROR(IF(AND($V49&lt;=AI$1,$W49&gt;=AI$1),INDEX(Reliability!N$23:N$50,MATCH($T49,Reliability!$C$23:$C$50,0)),0),0)*$H49*$X49*$Y49),$D49)*$R49</f>
        <v>5.7037740000000009E-3</v>
      </c>
      <c r="AJ49" s="168">
        <f>MIN((IFERROR(IF(AND($V49&lt;=AJ$1,$W49&gt;=AJ$1),INDEX(Reliability!O$23:O$50,MATCH($S49,Reliability!$C$23:$C$50,0)),0),0)*IF($T49="n/a",$D49*$Y49,$G49)+IFERROR(IF(AND($V49&lt;=AJ$1,$W49&gt;=AJ$1),INDEX(Reliability!O$23:O$50,MATCH($T49,Reliability!$C$23:$C$50,0)),0),0)*$H49*$X49*$Y49),$D49)*$R49</f>
        <v>4.9751820000000016E-3</v>
      </c>
      <c r="AK49" s="168">
        <f>MIN((IFERROR(IF(AND($V49&lt;=AK$1,$W49&gt;=AK$1),INDEX(Reliability!P$23:P$50,MATCH($S49,Reliability!$C$23:$C$50,0)),0),0)*IF($T49="n/a",$D49*$Y49,$G49)+IFERROR(IF(AND($V49&lt;=AK$1,$W49&gt;=AK$1),INDEX(Reliability!P$23:P$50,MATCH($T49,Reliability!$C$23:$C$50,0)),0),0)*$H49*$X49*$Y49),$D49)*$R49</f>
        <v>4.2465900000000006E-3</v>
      </c>
      <c r="AM49" s="167">
        <f t="shared" si="15"/>
        <v>0.1</v>
      </c>
      <c r="AN49" t="str">
        <f>unique_contracts!C49</f>
        <v>PGE_Development_battery_2</v>
      </c>
    </row>
    <row r="50" spans="2:40" x14ac:dyDescent="0.25">
      <c r="B50" s="121">
        <f>unique_contracts!B50</f>
        <v>0</v>
      </c>
      <c r="C50" s="103">
        <f>unique_contracts!D50</f>
        <v>0</v>
      </c>
      <c r="D50" s="120">
        <f>unique_contracts!J50</f>
        <v>0</v>
      </c>
      <c r="E50" s="103">
        <f>unique_contracts!M50</f>
        <v>0</v>
      </c>
      <c r="F50" s="103">
        <f>unique_contracts!N50</f>
        <v>0</v>
      </c>
      <c r="G50" s="103">
        <f>unique_contracts!P50</f>
        <v>0</v>
      </c>
      <c r="H50" s="103">
        <f>unique_contracts!R50</f>
        <v>0</v>
      </c>
      <c r="I50" s="103">
        <f>unique_contracts!V50</f>
        <v>0</v>
      </c>
      <c r="J50" s="121">
        <f>unique_contracts!AB50</f>
        <v>0</v>
      </c>
      <c r="K50" s="103">
        <f>unique_contracts!AM50</f>
        <v>0</v>
      </c>
      <c r="L50" s="103">
        <f>unique_contracts!AN50</f>
        <v>0</v>
      </c>
      <c r="M50" s="103">
        <f>unique_contracts!AO50</f>
        <v>0</v>
      </c>
      <c r="N50" s="103">
        <f>unique_contracts!AP50</f>
        <v>0</v>
      </c>
      <c r="O50" s="103">
        <f>unique_contracts!AQ50</f>
        <v>0</v>
      </c>
      <c r="P50" s="103">
        <f>unique_contracts!AR50</f>
        <v>0</v>
      </c>
      <c r="Q50" s="103">
        <f>unique_contracts!BP50</f>
        <v>0</v>
      </c>
      <c r="R50" s="103">
        <f t="shared" si="8"/>
        <v>0</v>
      </c>
      <c r="S50" s="103" t="str">
        <f>IFERROR(IF(AND(I50&gt;0,E50="NotHybrid"),_xlfn.CONCAT(MAX(MIN(ROUNDDOWN(I50/D50,0),8),4),INDEX(resources!$G:$G,MATCH(B50,resources!$A:$A,0))),INDEX(resources!$G:$G,MATCH(B50,resources!$A:$A,0))),"n/a")</f>
        <v>n/a</v>
      </c>
      <c r="T50" s="103" t="str">
        <f t="shared" si="9"/>
        <v>n/a</v>
      </c>
      <c r="U50" s="103" t="str">
        <f t="shared" si="10"/>
        <v>n/a</v>
      </c>
      <c r="V50" s="103">
        <f t="shared" si="11"/>
        <v>0</v>
      </c>
      <c r="W50" s="103">
        <f t="shared" si="12"/>
        <v>0</v>
      </c>
      <c r="X50" s="119">
        <f t="shared" si="13"/>
        <v>1</v>
      </c>
      <c r="Y50" s="119">
        <f t="shared" si="14"/>
        <v>1</v>
      </c>
      <c r="Z50" s="168">
        <f>MIN((IFERROR(IF(AND($V50&lt;=Z$1,$W50&gt;=Z$1),INDEX(Reliability!E$23:E$50,MATCH($S50,Reliability!$C$23:$C$50,0)),0),0)*IF($T50="n/a",$D50*$Y50,$G50)+IFERROR(IF(AND($V50&lt;=Z$1,$W50&gt;=Z$1),INDEX(Reliability!E$23:E$50,MATCH($T50,Reliability!$C$23:$C$50,0)),0),0)*$H50*$X50*$Y50),$D50)*$R50</f>
        <v>0</v>
      </c>
      <c r="AA50" s="168">
        <f>MIN((IFERROR(IF(AND($V50&lt;=AA$1,$W50&gt;=AA$1),INDEX(Reliability!F$23:F$50,MATCH($S50,Reliability!$C$23:$C$50,0)),0),0)*IF($T50="n/a",$D50*$Y50,$G50)+IFERROR(IF(AND($V50&lt;=AA$1,$W50&gt;=AA$1),INDEX(Reliability!F$23:F$50,MATCH($T50,Reliability!$C$23:$C$50,0)),0),0)*$H50*$X50*$Y50),$D50)*$R50</f>
        <v>0</v>
      </c>
      <c r="AB50" s="168">
        <f>MIN((IFERROR(IF(AND($V50&lt;=AB$1,$W50&gt;=AB$1),INDEX(Reliability!G$23:G$50,MATCH($S50,Reliability!$C$23:$C$50,0)),0),0)*IF($T50="n/a",$D50*$Y50,$G50)+IFERROR(IF(AND($V50&lt;=AB$1,$W50&gt;=AB$1),INDEX(Reliability!G$23:G$50,MATCH($T50,Reliability!$C$23:$C$50,0)),0),0)*$H50*$X50*$Y50),$D50)*$R50</f>
        <v>0</v>
      </c>
      <c r="AC50" s="168">
        <f>MIN((IFERROR(IF(AND($V50&lt;=AC$1,$W50&gt;=AC$1),INDEX(Reliability!H$23:H$50,MATCH($S50,Reliability!$C$23:$C$50,0)),0),0)*IF($T50="n/a",$D50*$Y50,$G50)+IFERROR(IF(AND($V50&lt;=AC$1,$W50&gt;=AC$1),INDEX(Reliability!H$23:H$50,MATCH($T50,Reliability!$C$23:$C$50,0)),0),0)*$H50*$X50*$Y50),$D50)*$R50</f>
        <v>0</v>
      </c>
      <c r="AD50" s="168">
        <f>MIN((IFERROR(IF(AND($V50&lt;=AD$1,$W50&gt;=AD$1),INDEX(Reliability!I$23:I$50,MATCH($S50,Reliability!$C$23:$C$50,0)),0),0)*IF($T50="n/a",$D50*$Y50,$G50)+IFERROR(IF(AND($V50&lt;=AD$1,$W50&gt;=AD$1),INDEX(Reliability!I$23:I$50,MATCH($T50,Reliability!$C$23:$C$50,0)),0),0)*$H50*$X50*$Y50),$D50)*$R50</f>
        <v>0</v>
      </c>
      <c r="AE50" s="168">
        <f>MIN((IFERROR(IF(AND($V50&lt;=AE$1,$W50&gt;=AE$1),INDEX(Reliability!J$23:J$50,MATCH($S50,Reliability!$C$23:$C$50,0)),0),0)*IF($T50="n/a",$D50*$Y50,$G50)+IFERROR(IF(AND($V50&lt;=AE$1,$W50&gt;=AE$1),INDEX(Reliability!J$23:J$50,MATCH($T50,Reliability!$C$23:$C$50,0)),0),0)*$H50*$X50*$Y50),$D50)*$R50</f>
        <v>0</v>
      </c>
      <c r="AF50" s="168">
        <f>MIN((IFERROR(IF(AND($V50&lt;=AF$1,$W50&gt;=AF$1),INDEX(Reliability!K$23:K$50,MATCH($S50,Reliability!$C$23:$C$50,0)),0),0)*IF($T50="n/a",$D50*$Y50,$G50)+IFERROR(IF(AND($V50&lt;=AF$1,$W50&gt;=AF$1),INDEX(Reliability!K$23:K$50,MATCH($T50,Reliability!$C$23:$C$50,0)),0),0)*$H50*$X50*$Y50),$D50)*$R50</f>
        <v>0</v>
      </c>
      <c r="AG50" s="168">
        <f>MIN((IFERROR(IF(AND($V50&lt;=AG$1,$W50&gt;=AG$1),INDEX(Reliability!L$23:L$50,MATCH($S50,Reliability!$C$23:$C$50,0)),0),0)*IF($T50="n/a",$D50*$Y50,$G50)+IFERROR(IF(AND($V50&lt;=AG$1,$W50&gt;=AG$1),INDEX(Reliability!L$23:L$50,MATCH($T50,Reliability!$C$23:$C$50,0)),0),0)*$H50*$X50*$Y50),$D50)*$R50</f>
        <v>0</v>
      </c>
      <c r="AH50" s="168">
        <f>MIN((IFERROR(IF(AND($V50&lt;=AH$1,$W50&gt;=AH$1),INDEX(Reliability!M$23:M$50,MATCH($S50,Reliability!$C$23:$C$50,0)),0),0)*IF($T50="n/a",$D50*$Y50,$G50)+IFERROR(IF(AND($V50&lt;=AH$1,$W50&gt;=AH$1),INDEX(Reliability!M$23:M$50,MATCH($T50,Reliability!$C$23:$C$50,0)),0),0)*$H50*$X50*$Y50),$D50)*$R50</f>
        <v>0</v>
      </c>
      <c r="AI50" s="168">
        <f>MIN((IFERROR(IF(AND($V50&lt;=AI$1,$W50&gt;=AI$1),INDEX(Reliability!N$23:N$50,MATCH($S50,Reliability!$C$23:$C$50,0)),0),0)*IF($T50="n/a",$D50*$Y50,$G50)+IFERROR(IF(AND($V50&lt;=AI$1,$W50&gt;=AI$1),INDEX(Reliability!N$23:N$50,MATCH($T50,Reliability!$C$23:$C$50,0)),0),0)*$H50*$X50*$Y50),$D50)*$R50</f>
        <v>0</v>
      </c>
      <c r="AJ50" s="168">
        <f>MIN((IFERROR(IF(AND($V50&lt;=AJ$1,$W50&gt;=AJ$1),INDEX(Reliability!O$23:O$50,MATCH($S50,Reliability!$C$23:$C$50,0)),0),0)*IF($T50="n/a",$D50*$Y50,$G50)+IFERROR(IF(AND($V50&lt;=AJ$1,$W50&gt;=AJ$1),INDEX(Reliability!O$23:O$50,MATCH($T50,Reliability!$C$23:$C$50,0)),0),0)*$H50*$X50*$Y50),$D50)*$R50</f>
        <v>0</v>
      </c>
      <c r="AK50" s="168">
        <f>MIN((IFERROR(IF(AND($V50&lt;=AK$1,$W50&gt;=AK$1),INDEX(Reliability!P$23:P$50,MATCH($S50,Reliability!$C$23:$C$50,0)),0),0)*IF($T50="n/a",$D50*$Y50,$G50)+IFERROR(IF(AND($V50&lt;=AK$1,$W50&gt;=AK$1),INDEX(Reliability!P$23:P$50,MATCH($T50,Reliability!$C$23:$C$50,0)),0),0)*$H50*$X50*$Y50),$D50)*$R50</f>
        <v>0</v>
      </c>
      <c r="AM50" s="167">
        <f t="shared" si="15"/>
        <v>0</v>
      </c>
      <c r="AN50">
        <f>unique_contracts!C50</f>
        <v>0</v>
      </c>
    </row>
    <row r="51" spans="2:40" x14ac:dyDescent="0.25">
      <c r="B51" s="121">
        <f>unique_contracts!B51</f>
        <v>0</v>
      </c>
      <c r="C51" s="103">
        <f>unique_contracts!D51</f>
        <v>0</v>
      </c>
      <c r="D51" s="120">
        <f>unique_contracts!J51</f>
        <v>0</v>
      </c>
      <c r="E51" s="103">
        <f>unique_contracts!M51</f>
        <v>0</v>
      </c>
      <c r="F51" s="103">
        <f>unique_contracts!N51</f>
        <v>0</v>
      </c>
      <c r="G51" s="103">
        <f>unique_contracts!P51</f>
        <v>0</v>
      </c>
      <c r="H51" s="103">
        <f>unique_contracts!R51</f>
        <v>0</v>
      </c>
      <c r="I51" s="103">
        <f>unique_contracts!V51</f>
        <v>0</v>
      </c>
      <c r="J51" s="121">
        <f>unique_contracts!AB51</f>
        <v>0</v>
      </c>
      <c r="K51" s="103">
        <f>unique_contracts!AM51</f>
        <v>0</v>
      </c>
      <c r="L51" s="103">
        <f>unique_contracts!AN51</f>
        <v>0</v>
      </c>
      <c r="M51" s="103">
        <f>unique_contracts!AO51</f>
        <v>0</v>
      </c>
      <c r="N51" s="103">
        <f>unique_contracts!AP51</f>
        <v>0</v>
      </c>
      <c r="O51" s="103">
        <f>unique_contracts!AQ51</f>
        <v>0</v>
      </c>
      <c r="P51" s="103">
        <f>unique_contracts!AR51</f>
        <v>0</v>
      </c>
      <c r="Q51" s="103">
        <f>unique_contracts!BP51</f>
        <v>0</v>
      </c>
      <c r="R51" s="103">
        <f t="shared" si="8"/>
        <v>0</v>
      </c>
      <c r="S51" s="103" t="str">
        <f>IFERROR(IF(AND(I51&gt;0,E51="NotHybrid"),_xlfn.CONCAT(MAX(MIN(ROUNDDOWN(I51/D51,0),8),4),INDEX(resources!$G:$G,MATCH(B51,resources!$A:$A,0))),INDEX(resources!$G:$G,MATCH(B51,resources!$A:$A,0))),"n/a")</f>
        <v>n/a</v>
      </c>
      <c r="T51" s="103" t="str">
        <f t="shared" si="9"/>
        <v>n/a</v>
      </c>
      <c r="U51" s="103" t="str">
        <f t="shared" si="10"/>
        <v>n/a</v>
      </c>
      <c r="V51" s="103">
        <f t="shared" si="11"/>
        <v>0</v>
      </c>
      <c r="W51" s="103">
        <f t="shared" si="12"/>
        <v>0</v>
      </c>
      <c r="X51" s="119">
        <f t="shared" si="13"/>
        <v>1</v>
      </c>
      <c r="Y51" s="119">
        <f t="shared" si="14"/>
        <v>1</v>
      </c>
      <c r="Z51" s="168">
        <f>MIN((IFERROR(IF(AND($V51&lt;=Z$1,$W51&gt;=Z$1),INDEX(Reliability!E$23:E$50,MATCH($S51,Reliability!$C$23:$C$50,0)),0),0)*IF($T51="n/a",$D51*$Y51,$G51)+IFERROR(IF(AND($V51&lt;=Z$1,$W51&gt;=Z$1),INDEX(Reliability!E$23:E$50,MATCH($T51,Reliability!$C$23:$C$50,0)),0),0)*$H51*$X51*$Y51),$D51)*$R51</f>
        <v>0</v>
      </c>
      <c r="AA51" s="168">
        <f>MIN((IFERROR(IF(AND($V51&lt;=AA$1,$W51&gt;=AA$1),INDEX(Reliability!F$23:F$50,MATCH($S51,Reliability!$C$23:$C$50,0)),0),0)*IF($T51="n/a",$D51*$Y51,$G51)+IFERROR(IF(AND($V51&lt;=AA$1,$W51&gt;=AA$1),INDEX(Reliability!F$23:F$50,MATCH($T51,Reliability!$C$23:$C$50,0)),0),0)*$H51*$X51*$Y51),$D51)*$R51</f>
        <v>0</v>
      </c>
      <c r="AB51" s="168">
        <f>MIN((IFERROR(IF(AND($V51&lt;=AB$1,$W51&gt;=AB$1),INDEX(Reliability!G$23:G$50,MATCH($S51,Reliability!$C$23:$C$50,0)),0),0)*IF($T51="n/a",$D51*$Y51,$G51)+IFERROR(IF(AND($V51&lt;=AB$1,$W51&gt;=AB$1),INDEX(Reliability!G$23:G$50,MATCH($T51,Reliability!$C$23:$C$50,0)),0),0)*$H51*$X51*$Y51),$D51)*$R51</f>
        <v>0</v>
      </c>
      <c r="AC51" s="168">
        <f>MIN((IFERROR(IF(AND($V51&lt;=AC$1,$W51&gt;=AC$1),INDEX(Reliability!H$23:H$50,MATCH($S51,Reliability!$C$23:$C$50,0)),0),0)*IF($T51="n/a",$D51*$Y51,$G51)+IFERROR(IF(AND($V51&lt;=AC$1,$W51&gt;=AC$1),INDEX(Reliability!H$23:H$50,MATCH($T51,Reliability!$C$23:$C$50,0)),0),0)*$H51*$X51*$Y51),$D51)*$R51</f>
        <v>0</v>
      </c>
      <c r="AD51" s="168">
        <f>MIN((IFERROR(IF(AND($V51&lt;=AD$1,$W51&gt;=AD$1),INDEX(Reliability!I$23:I$50,MATCH($S51,Reliability!$C$23:$C$50,0)),0),0)*IF($T51="n/a",$D51*$Y51,$G51)+IFERROR(IF(AND($V51&lt;=AD$1,$W51&gt;=AD$1),INDEX(Reliability!I$23:I$50,MATCH($T51,Reliability!$C$23:$C$50,0)),0),0)*$H51*$X51*$Y51),$D51)*$R51</f>
        <v>0</v>
      </c>
      <c r="AE51" s="168">
        <f>MIN((IFERROR(IF(AND($V51&lt;=AE$1,$W51&gt;=AE$1),INDEX(Reliability!J$23:J$50,MATCH($S51,Reliability!$C$23:$C$50,0)),0),0)*IF($T51="n/a",$D51*$Y51,$G51)+IFERROR(IF(AND($V51&lt;=AE$1,$W51&gt;=AE$1),INDEX(Reliability!J$23:J$50,MATCH($T51,Reliability!$C$23:$C$50,0)),0),0)*$H51*$X51*$Y51),$D51)*$R51</f>
        <v>0</v>
      </c>
      <c r="AF51" s="168">
        <f>MIN((IFERROR(IF(AND($V51&lt;=AF$1,$W51&gt;=AF$1),INDEX(Reliability!K$23:K$50,MATCH($S51,Reliability!$C$23:$C$50,0)),0),0)*IF($T51="n/a",$D51*$Y51,$G51)+IFERROR(IF(AND($V51&lt;=AF$1,$W51&gt;=AF$1),INDEX(Reliability!K$23:K$50,MATCH($T51,Reliability!$C$23:$C$50,0)),0),0)*$H51*$X51*$Y51),$D51)*$R51</f>
        <v>0</v>
      </c>
      <c r="AG51" s="168">
        <f>MIN((IFERROR(IF(AND($V51&lt;=AG$1,$W51&gt;=AG$1),INDEX(Reliability!L$23:L$50,MATCH($S51,Reliability!$C$23:$C$50,0)),0),0)*IF($T51="n/a",$D51*$Y51,$G51)+IFERROR(IF(AND($V51&lt;=AG$1,$W51&gt;=AG$1),INDEX(Reliability!L$23:L$50,MATCH($T51,Reliability!$C$23:$C$50,0)),0),0)*$H51*$X51*$Y51),$D51)*$R51</f>
        <v>0</v>
      </c>
      <c r="AH51" s="168">
        <f>MIN((IFERROR(IF(AND($V51&lt;=AH$1,$W51&gt;=AH$1),INDEX(Reliability!M$23:M$50,MATCH($S51,Reliability!$C$23:$C$50,0)),0),0)*IF($T51="n/a",$D51*$Y51,$G51)+IFERROR(IF(AND($V51&lt;=AH$1,$W51&gt;=AH$1),INDEX(Reliability!M$23:M$50,MATCH($T51,Reliability!$C$23:$C$50,0)),0),0)*$H51*$X51*$Y51),$D51)*$R51</f>
        <v>0</v>
      </c>
      <c r="AI51" s="168">
        <f>MIN((IFERROR(IF(AND($V51&lt;=AI$1,$W51&gt;=AI$1),INDEX(Reliability!N$23:N$50,MATCH($S51,Reliability!$C$23:$C$50,0)),0),0)*IF($T51="n/a",$D51*$Y51,$G51)+IFERROR(IF(AND($V51&lt;=AI$1,$W51&gt;=AI$1),INDEX(Reliability!N$23:N$50,MATCH($T51,Reliability!$C$23:$C$50,0)),0),0)*$H51*$X51*$Y51),$D51)*$R51</f>
        <v>0</v>
      </c>
      <c r="AJ51" s="168">
        <f>MIN((IFERROR(IF(AND($V51&lt;=AJ$1,$W51&gt;=AJ$1),INDEX(Reliability!O$23:O$50,MATCH($S51,Reliability!$C$23:$C$50,0)),0),0)*IF($T51="n/a",$D51*$Y51,$G51)+IFERROR(IF(AND($V51&lt;=AJ$1,$W51&gt;=AJ$1),INDEX(Reliability!O$23:O$50,MATCH($T51,Reliability!$C$23:$C$50,0)),0),0)*$H51*$X51*$Y51),$D51)*$R51</f>
        <v>0</v>
      </c>
      <c r="AK51" s="168">
        <f>MIN((IFERROR(IF(AND($V51&lt;=AK$1,$W51&gt;=AK$1),INDEX(Reliability!P$23:P$50,MATCH($S51,Reliability!$C$23:$C$50,0)),0),0)*IF($T51="n/a",$D51*$Y51,$G51)+IFERROR(IF(AND($V51&lt;=AK$1,$W51&gt;=AK$1),INDEX(Reliability!P$23:P$50,MATCH($T51,Reliability!$C$23:$C$50,0)),0),0)*$H51*$X51*$Y51),$D51)*$R51</f>
        <v>0</v>
      </c>
      <c r="AM51" s="167">
        <f t="shared" si="15"/>
        <v>0</v>
      </c>
      <c r="AN51">
        <f>unique_contracts!C51</f>
        <v>0</v>
      </c>
    </row>
    <row r="52" spans="2:40" x14ac:dyDescent="0.25">
      <c r="B52" s="121">
        <f>unique_contracts!B52</f>
        <v>0</v>
      </c>
      <c r="C52" s="103">
        <f>unique_contracts!D52</f>
        <v>0</v>
      </c>
      <c r="D52" s="120">
        <f>unique_contracts!J52</f>
        <v>0</v>
      </c>
      <c r="E52" s="103">
        <f>unique_contracts!M52</f>
        <v>0</v>
      </c>
      <c r="F52" s="103">
        <f>unique_contracts!N52</f>
        <v>0</v>
      </c>
      <c r="G52" s="103">
        <f>unique_contracts!P52</f>
        <v>0</v>
      </c>
      <c r="H52" s="103">
        <f>unique_contracts!R52</f>
        <v>0</v>
      </c>
      <c r="I52" s="103">
        <f>unique_contracts!V52</f>
        <v>0</v>
      </c>
      <c r="J52" s="121">
        <f>unique_contracts!AB52</f>
        <v>0</v>
      </c>
      <c r="K52" s="103">
        <f>unique_contracts!AM52</f>
        <v>0</v>
      </c>
      <c r="L52" s="103">
        <f>unique_contracts!AN52</f>
        <v>0</v>
      </c>
      <c r="M52" s="103">
        <f>unique_contracts!AO52</f>
        <v>0</v>
      </c>
      <c r="N52" s="103">
        <f>unique_contracts!AP52</f>
        <v>0</v>
      </c>
      <c r="O52" s="103">
        <f>unique_contracts!AQ52</f>
        <v>0</v>
      </c>
      <c r="P52" s="103">
        <f>unique_contracts!AR52</f>
        <v>0</v>
      </c>
      <c r="Q52" s="103">
        <f>unique_contracts!BP52</f>
        <v>0</v>
      </c>
      <c r="R52" s="103">
        <f t="shared" si="8"/>
        <v>0</v>
      </c>
      <c r="S52" s="103" t="str">
        <f>IFERROR(IF(AND(I52&gt;0,E52="NotHybrid"),_xlfn.CONCAT(MAX(MIN(ROUNDDOWN(I52/D52,0),8),4),INDEX(resources!$G:$G,MATCH(B52,resources!$A:$A,0))),INDEX(resources!$G:$G,MATCH(B52,resources!$A:$A,0))),"n/a")</f>
        <v>n/a</v>
      </c>
      <c r="T52" s="103" t="str">
        <f t="shared" si="9"/>
        <v>n/a</v>
      </c>
      <c r="U52" s="103" t="str">
        <f t="shared" si="10"/>
        <v>n/a</v>
      </c>
      <c r="V52" s="103">
        <f t="shared" si="11"/>
        <v>0</v>
      </c>
      <c r="W52" s="103">
        <f t="shared" si="12"/>
        <v>0</v>
      </c>
      <c r="X52" s="119">
        <f t="shared" si="13"/>
        <v>1</v>
      </c>
      <c r="Y52" s="119">
        <f t="shared" si="14"/>
        <v>1</v>
      </c>
      <c r="Z52" s="168">
        <f>MIN((IFERROR(IF(AND($V52&lt;=Z$1,$W52&gt;=Z$1),INDEX(Reliability!E$23:E$50,MATCH($S52,Reliability!$C$23:$C$50,0)),0),0)*IF($T52="n/a",$D52*$Y52,$G52)+IFERROR(IF(AND($V52&lt;=Z$1,$W52&gt;=Z$1),INDEX(Reliability!E$23:E$50,MATCH($T52,Reliability!$C$23:$C$50,0)),0),0)*$H52*$X52*$Y52),$D52)*$R52</f>
        <v>0</v>
      </c>
      <c r="AA52" s="168">
        <f>MIN((IFERROR(IF(AND($V52&lt;=AA$1,$W52&gt;=AA$1),INDEX(Reliability!F$23:F$50,MATCH($S52,Reliability!$C$23:$C$50,0)),0),0)*IF($T52="n/a",$D52*$Y52,$G52)+IFERROR(IF(AND($V52&lt;=AA$1,$W52&gt;=AA$1),INDEX(Reliability!F$23:F$50,MATCH($T52,Reliability!$C$23:$C$50,0)),0),0)*$H52*$X52*$Y52),$D52)*$R52</f>
        <v>0</v>
      </c>
      <c r="AB52" s="168">
        <f>MIN((IFERROR(IF(AND($V52&lt;=AB$1,$W52&gt;=AB$1),INDEX(Reliability!G$23:G$50,MATCH($S52,Reliability!$C$23:$C$50,0)),0),0)*IF($T52="n/a",$D52*$Y52,$G52)+IFERROR(IF(AND($V52&lt;=AB$1,$W52&gt;=AB$1),INDEX(Reliability!G$23:G$50,MATCH($T52,Reliability!$C$23:$C$50,0)),0),0)*$H52*$X52*$Y52),$D52)*$R52</f>
        <v>0</v>
      </c>
      <c r="AC52" s="168">
        <f>MIN((IFERROR(IF(AND($V52&lt;=AC$1,$W52&gt;=AC$1),INDEX(Reliability!H$23:H$50,MATCH($S52,Reliability!$C$23:$C$50,0)),0),0)*IF($T52="n/a",$D52*$Y52,$G52)+IFERROR(IF(AND($V52&lt;=AC$1,$W52&gt;=AC$1),INDEX(Reliability!H$23:H$50,MATCH($T52,Reliability!$C$23:$C$50,0)),0),0)*$H52*$X52*$Y52),$D52)*$R52</f>
        <v>0</v>
      </c>
      <c r="AD52" s="168">
        <f>MIN((IFERROR(IF(AND($V52&lt;=AD$1,$W52&gt;=AD$1),INDEX(Reliability!I$23:I$50,MATCH($S52,Reliability!$C$23:$C$50,0)),0),0)*IF($T52="n/a",$D52*$Y52,$G52)+IFERROR(IF(AND($V52&lt;=AD$1,$W52&gt;=AD$1),INDEX(Reliability!I$23:I$50,MATCH($T52,Reliability!$C$23:$C$50,0)),0),0)*$H52*$X52*$Y52),$D52)*$R52</f>
        <v>0</v>
      </c>
      <c r="AE52" s="168">
        <f>MIN((IFERROR(IF(AND($V52&lt;=AE$1,$W52&gt;=AE$1),INDEX(Reliability!J$23:J$50,MATCH($S52,Reliability!$C$23:$C$50,0)),0),0)*IF($T52="n/a",$D52*$Y52,$G52)+IFERROR(IF(AND($V52&lt;=AE$1,$W52&gt;=AE$1),INDEX(Reliability!J$23:J$50,MATCH($T52,Reliability!$C$23:$C$50,0)),0),0)*$H52*$X52*$Y52),$D52)*$R52</f>
        <v>0</v>
      </c>
      <c r="AF52" s="168">
        <f>MIN((IFERROR(IF(AND($V52&lt;=AF$1,$W52&gt;=AF$1),INDEX(Reliability!K$23:K$50,MATCH($S52,Reliability!$C$23:$C$50,0)),0),0)*IF($T52="n/a",$D52*$Y52,$G52)+IFERROR(IF(AND($V52&lt;=AF$1,$W52&gt;=AF$1),INDEX(Reliability!K$23:K$50,MATCH($T52,Reliability!$C$23:$C$50,0)),0),0)*$H52*$X52*$Y52),$D52)*$R52</f>
        <v>0</v>
      </c>
      <c r="AG52" s="168">
        <f>MIN((IFERROR(IF(AND($V52&lt;=AG$1,$W52&gt;=AG$1),INDEX(Reliability!L$23:L$50,MATCH($S52,Reliability!$C$23:$C$50,0)),0),0)*IF($T52="n/a",$D52*$Y52,$G52)+IFERROR(IF(AND($V52&lt;=AG$1,$W52&gt;=AG$1),INDEX(Reliability!L$23:L$50,MATCH($T52,Reliability!$C$23:$C$50,0)),0),0)*$H52*$X52*$Y52),$D52)*$R52</f>
        <v>0</v>
      </c>
      <c r="AH52" s="168">
        <f>MIN((IFERROR(IF(AND($V52&lt;=AH$1,$W52&gt;=AH$1),INDEX(Reliability!M$23:M$50,MATCH($S52,Reliability!$C$23:$C$50,0)),0),0)*IF($T52="n/a",$D52*$Y52,$G52)+IFERROR(IF(AND($V52&lt;=AH$1,$W52&gt;=AH$1),INDEX(Reliability!M$23:M$50,MATCH($T52,Reliability!$C$23:$C$50,0)),0),0)*$H52*$X52*$Y52),$D52)*$R52</f>
        <v>0</v>
      </c>
      <c r="AI52" s="168">
        <f>MIN((IFERROR(IF(AND($V52&lt;=AI$1,$W52&gt;=AI$1),INDEX(Reliability!N$23:N$50,MATCH($S52,Reliability!$C$23:$C$50,0)),0),0)*IF($T52="n/a",$D52*$Y52,$G52)+IFERROR(IF(AND($V52&lt;=AI$1,$W52&gt;=AI$1),INDEX(Reliability!N$23:N$50,MATCH($T52,Reliability!$C$23:$C$50,0)),0),0)*$H52*$X52*$Y52),$D52)*$R52</f>
        <v>0</v>
      </c>
      <c r="AJ52" s="168">
        <f>MIN((IFERROR(IF(AND($V52&lt;=AJ$1,$W52&gt;=AJ$1),INDEX(Reliability!O$23:O$50,MATCH($S52,Reliability!$C$23:$C$50,0)),0),0)*IF($T52="n/a",$D52*$Y52,$G52)+IFERROR(IF(AND($V52&lt;=AJ$1,$W52&gt;=AJ$1),INDEX(Reliability!O$23:O$50,MATCH($T52,Reliability!$C$23:$C$50,0)),0),0)*$H52*$X52*$Y52),$D52)*$R52</f>
        <v>0</v>
      </c>
      <c r="AK52" s="168">
        <f>MIN((IFERROR(IF(AND($V52&lt;=AK$1,$W52&gt;=AK$1),INDEX(Reliability!P$23:P$50,MATCH($S52,Reliability!$C$23:$C$50,0)),0),0)*IF($T52="n/a",$D52*$Y52,$G52)+IFERROR(IF(AND($V52&lt;=AK$1,$W52&gt;=AK$1),INDEX(Reliability!P$23:P$50,MATCH($T52,Reliability!$C$23:$C$50,0)),0),0)*$H52*$X52*$Y52),$D52)*$R52</f>
        <v>0</v>
      </c>
      <c r="AM52" s="167">
        <f t="shared" si="15"/>
        <v>0</v>
      </c>
      <c r="AN52">
        <f>unique_contracts!C52</f>
        <v>0</v>
      </c>
    </row>
    <row r="53" spans="2:40" x14ac:dyDescent="0.25">
      <c r="B53" s="121">
        <f>unique_contracts!B53</f>
        <v>0</v>
      </c>
      <c r="C53" s="103">
        <f>unique_contracts!D53</f>
        <v>0</v>
      </c>
      <c r="D53" s="120">
        <f>unique_contracts!J53</f>
        <v>0</v>
      </c>
      <c r="E53" s="103">
        <f>unique_contracts!M53</f>
        <v>0</v>
      </c>
      <c r="F53" s="103">
        <f>unique_contracts!N53</f>
        <v>0</v>
      </c>
      <c r="G53" s="103">
        <f>unique_contracts!P53</f>
        <v>0</v>
      </c>
      <c r="H53" s="103">
        <f>unique_contracts!R53</f>
        <v>0</v>
      </c>
      <c r="I53" s="103">
        <f>unique_contracts!V53</f>
        <v>0</v>
      </c>
      <c r="J53" s="121">
        <f>unique_contracts!AB53</f>
        <v>0</v>
      </c>
      <c r="K53" s="103">
        <f>unique_contracts!AM53</f>
        <v>0</v>
      </c>
      <c r="L53" s="103">
        <f>unique_contracts!AN53</f>
        <v>0</v>
      </c>
      <c r="M53" s="103">
        <f>unique_contracts!AO53</f>
        <v>0</v>
      </c>
      <c r="N53" s="103">
        <f>unique_contracts!AP53</f>
        <v>0</v>
      </c>
      <c r="O53" s="103">
        <f>unique_contracts!AQ53</f>
        <v>0</v>
      </c>
      <c r="P53" s="103">
        <f>unique_contracts!AR53</f>
        <v>0</v>
      </c>
      <c r="Q53" s="103">
        <f>unique_contracts!BP53</f>
        <v>0</v>
      </c>
      <c r="R53" s="103">
        <f t="shared" si="8"/>
        <v>0</v>
      </c>
      <c r="S53" s="103" t="str">
        <f>IFERROR(IF(AND(I53&gt;0,E53="NotHybrid"),_xlfn.CONCAT(MAX(MIN(ROUNDDOWN(I53/D53,0),8),4),INDEX(resources!$G:$G,MATCH(B53,resources!$A:$A,0))),INDEX(resources!$G:$G,MATCH(B53,resources!$A:$A,0))),"n/a")</f>
        <v>n/a</v>
      </c>
      <c r="T53" s="103" t="str">
        <f t="shared" si="9"/>
        <v>n/a</v>
      </c>
      <c r="U53" s="103" t="str">
        <f t="shared" si="10"/>
        <v>n/a</v>
      </c>
      <c r="V53" s="103">
        <f t="shared" si="11"/>
        <v>0</v>
      </c>
      <c r="W53" s="103">
        <f t="shared" si="12"/>
        <v>0</v>
      </c>
      <c r="X53" s="119">
        <f t="shared" si="13"/>
        <v>1</v>
      </c>
      <c r="Y53" s="119">
        <f t="shared" si="14"/>
        <v>1</v>
      </c>
      <c r="Z53" s="168">
        <f>MIN((IFERROR(IF(AND($V53&lt;=Z$1,$W53&gt;=Z$1),INDEX(Reliability!E$23:E$50,MATCH($S53,Reliability!$C$23:$C$50,0)),0),0)*IF($T53="n/a",$D53*$Y53,$G53)+IFERROR(IF(AND($V53&lt;=Z$1,$W53&gt;=Z$1),INDEX(Reliability!E$23:E$50,MATCH($T53,Reliability!$C$23:$C$50,0)),0),0)*$H53*$X53*$Y53),$D53)*$R53</f>
        <v>0</v>
      </c>
      <c r="AA53" s="168">
        <f>MIN((IFERROR(IF(AND($V53&lt;=AA$1,$W53&gt;=AA$1),INDEX(Reliability!F$23:F$50,MATCH($S53,Reliability!$C$23:$C$50,0)),0),0)*IF($T53="n/a",$D53*$Y53,$G53)+IFERROR(IF(AND($V53&lt;=AA$1,$W53&gt;=AA$1),INDEX(Reliability!F$23:F$50,MATCH($T53,Reliability!$C$23:$C$50,0)),0),0)*$H53*$X53*$Y53),$D53)*$R53</f>
        <v>0</v>
      </c>
      <c r="AB53" s="168">
        <f>MIN((IFERROR(IF(AND($V53&lt;=AB$1,$W53&gt;=AB$1),INDEX(Reliability!G$23:G$50,MATCH($S53,Reliability!$C$23:$C$50,0)),0),0)*IF($T53="n/a",$D53*$Y53,$G53)+IFERROR(IF(AND($V53&lt;=AB$1,$W53&gt;=AB$1),INDEX(Reliability!G$23:G$50,MATCH($T53,Reliability!$C$23:$C$50,0)),0),0)*$H53*$X53*$Y53),$D53)*$R53</f>
        <v>0</v>
      </c>
      <c r="AC53" s="168">
        <f>MIN((IFERROR(IF(AND($V53&lt;=AC$1,$W53&gt;=AC$1),INDEX(Reliability!H$23:H$50,MATCH($S53,Reliability!$C$23:$C$50,0)),0),0)*IF($T53="n/a",$D53*$Y53,$G53)+IFERROR(IF(AND($V53&lt;=AC$1,$W53&gt;=AC$1),INDEX(Reliability!H$23:H$50,MATCH($T53,Reliability!$C$23:$C$50,0)),0),0)*$H53*$X53*$Y53),$D53)*$R53</f>
        <v>0</v>
      </c>
      <c r="AD53" s="168">
        <f>MIN((IFERROR(IF(AND($V53&lt;=AD$1,$W53&gt;=AD$1),INDEX(Reliability!I$23:I$50,MATCH($S53,Reliability!$C$23:$C$50,0)),0),0)*IF($T53="n/a",$D53*$Y53,$G53)+IFERROR(IF(AND($V53&lt;=AD$1,$W53&gt;=AD$1),INDEX(Reliability!I$23:I$50,MATCH($T53,Reliability!$C$23:$C$50,0)),0),0)*$H53*$X53*$Y53),$D53)*$R53</f>
        <v>0</v>
      </c>
      <c r="AE53" s="168">
        <f>MIN((IFERROR(IF(AND($V53&lt;=AE$1,$W53&gt;=AE$1),INDEX(Reliability!J$23:J$50,MATCH($S53,Reliability!$C$23:$C$50,0)),0),0)*IF($T53="n/a",$D53*$Y53,$G53)+IFERROR(IF(AND($V53&lt;=AE$1,$W53&gt;=AE$1),INDEX(Reliability!J$23:J$50,MATCH($T53,Reliability!$C$23:$C$50,0)),0),0)*$H53*$X53*$Y53),$D53)*$R53</f>
        <v>0</v>
      </c>
      <c r="AF53" s="168">
        <f>MIN((IFERROR(IF(AND($V53&lt;=AF$1,$W53&gt;=AF$1),INDEX(Reliability!K$23:K$50,MATCH($S53,Reliability!$C$23:$C$50,0)),0),0)*IF($T53="n/a",$D53*$Y53,$G53)+IFERROR(IF(AND($V53&lt;=AF$1,$W53&gt;=AF$1),INDEX(Reliability!K$23:K$50,MATCH($T53,Reliability!$C$23:$C$50,0)),0),0)*$H53*$X53*$Y53),$D53)*$R53</f>
        <v>0</v>
      </c>
      <c r="AG53" s="168">
        <f>MIN((IFERROR(IF(AND($V53&lt;=AG$1,$W53&gt;=AG$1),INDEX(Reliability!L$23:L$50,MATCH($S53,Reliability!$C$23:$C$50,0)),0),0)*IF($T53="n/a",$D53*$Y53,$G53)+IFERROR(IF(AND($V53&lt;=AG$1,$W53&gt;=AG$1),INDEX(Reliability!L$23:L$50,MATCH($T53,Reliability!$C$23:$C$50,0)),0),0)*$H53*$X53*$Y53),$D53)*$R53</f>
        <v>0</v>
      </c>
      <c r="AH53" s="168">
        <f>MIN((IFERROR(IF(AND($V53&lt;=AH$1,$W53&gt;=AH$1),INDEX(Reliability!M$23:M$50,MATCH($S53,Reliability!$C$23:$C$50,0)),0),0)*IF($T53="n/a",$D53*$Y53,$G53)+IFERROR(IF(AND($V53&lt;=AH$1,$W53&gt;=AH$1),INDEX(Reliability!M$23:M$50,MATCH($T53,Reliability!$C$23:$C$50,0)),0),0)*$H53*$X53*$Y53),$D53)*$R53</f>
        <v>0</v>
      </c>
      <c r="AI53" s="168">
        <f>MIN((IFERROR(IF(AND($V53&lt;=AI$1,$W53&gt;=AI$1),INDEX(Reliability!N$23:N$50,MATCH($S53,Reliability!$C$23:$C$50,0)),0),0)*IF($T53="n/a",$D53*$Y53,$G53)+IFERROR(IF(AND($V53&lt;=AI$1,$W53&gt;=AI$1),INDEX(Reliability!N$23:N$50,MATCH($T53,Reliability!$C$23:$C$50,0)),0),0)*$H53*$X53*$Y53),$D53)*$R53</f>
        <v>0</v>
      </c>
      <c r="AJ53" s="168">
        <f>MIN((IFERROR(IF(AND($V53&lt;=AJ$1,$W53&gt;=AJ$1),INDEX(Reliability!O$23:O$50,MATCH($S53,Reliability!$C$23:$C$50,0)),0),0)*IF($T53="n/a",$D53*$Y53,$G53)+IFERROR(IF(AND($V53&lt;=AJ$1,$W53&gt;=AJ$1),INDEX(Reliability!O$23:O$50,MATCH($T53,Reliability!$C$23:$C$50,0)),0),0)*$H53*$X53*$Y53),$D53)*$R53</f>
        <v>0</v>
      </c>
      <c r="AK53" s="168">
        <f>MIN((IFERROR(IF(AND($V53&lt;=AK$1,$W53&gt;=AK$1),INDEX(Reliability!P$23:P$50,MATCH($S53,Reliability!$C$23:$C$50,0)),0),0)*IF($T53="n/a",$D53*$Y53,$G53)+IFERROR(IF(AND($V53&lt;=AK$1,$W53&gt;=AK$1),INDEX(Reliability!P$23:P$50,MATCH($T53,Reliability!$C$23:$C$50,0)),0),0)*$H53*$X53*$Y53),$D53)*$R53</f>
        <v>0</v>
      </c>
      <c r="AM53" s="167">
        <f t="shared" si="15"/>
        <v>0</v>
      </c>
      <c r="AN53">
        <f>unique_contracts!C53</f>
        <v>0</v>
      </c>
    </row>
    <row r="54" spans="2:40" x14ac:dyDescent="0.25">
      <c r="B54" s="121">
        <f>unique_contracts!B54</f>
        <v>0</v>
      </c>
      <c r="C54" s="103">
        <f>unique_contracts!D54</f>
        <v>0</v>
      </c>
      <c r="D54" s="120">
        <f>unique_contracts!J54</f>
        <v>0</v>
      </c>
      <c r="E54" s="103">
        <f>unique_contracts!M54</f>
        <v>0</v>
      </c>
      <c r="F54" s="103">
        <f>unique_contracts!N54</f>
        <v>0</v>
      </c>
      <c r="G54" s="103">
        <f>unique_contracts!P54</f>
        <v>0</v>
      </c>
      <c r="H54" s="103">
        <f>unique_contracts!R54</f>
        <v>0</v>
      </c>
      <c r="I54" s="103">
        <f>unique_contracts!V54</f>
        <v>0</v>
      </c>
      <c r="J54" s="121">
        <f>unique_contracts!AB54</f>
        <v>0</v>
      </c>
      <c r="K54" s="103">
        <f>unique_contracts!AM54</f>
        <v>0</v>
      </c>
      <c r="L54" s="103">
        <f>unique_contracts!AN54</f>
        <v>0</v>
      </c>
      <c r="M54" s="103">
        <f>unique_contracts!AO54</f>
        <v>0</v>
      </c>
      <c r="N54" s="103">
        <f>unique_contracts!AP54</f>
        <v>0</v>
      </c>
      <c r="O54" s="103">
        <f>unique_contracts!AQ54</f>
        <v>0</v>
      </c>
      <c r="P54" s="103">
        <f>unique_contracts!AR54</f>
        <v>0</v>
      </c>
      <c r="Q54" s="103">
        <f>unique_contracts!BP54</f>
        <v>0</v>
      </c>
      <c r="R54" s="103">
        <f t="shared" si="8"/>
        <v>0</v>
      </c>
      <c r="S54" s="103" t="str">
        <f>IFERROR(IF(AND(I54&gt;0,E54="NotHybrid"),_xlfn.CONCAT(MAX(MIN(ROUNDDOWN(I54/D54,0),8),4),INDEX(resources!$G:$G,MATCH(B54,resources!$A:$A,0))),INDEX(resources!$G:$G,MATCH(B54,resources!$A:$A,0))),"n/a")</f>
        <v>n/a</v>
      </c>
      <c r="T54" s="103" t="str">
        <f t="shared" si="9"/>
        <v>n/a</v>
      </c>
      <c r="U54" s="103" t="str">
        <f t="shared" si="10"/>
        <v>n/a</v>
      </c>
      <c r="V54" s="103">
        <f t="shared" si="11"/>
        <v>0</v>
      </c>
      <c r="W54" s="103">
        <f t="shared" si="12"/>
        <v>0</v>
      </c>
      <c r="X54" s="119">
        <f t="shared" si="13"/>
        <v>1</v>
      </c>
      <c r="Y54" s="119">
        <f t="shared" si="14"/>
        <v>1</v>
      </c>
      <c r="Z54" s="168">
        <f>MIN((IFERROR(IF(AND($V54&lt;=Z$1,$W54&gt;=Z$1),INDEX(Reliability!E$23:E$50,MATCH($S54,Reliability!$C$23:$C$50,0)),0),0)*IF($T54="n/a",$D54*$Y54,$G54)+IFERROR(IF(AND($V54&lt;=Z$1,$W54&gt;=Z$1),INDEX(Reliability!E$23:E$50,MATCH($T54,Reliability!$C$23:$C$50,0)),0),0)*$H54*$X54*$Y54),$D54)*$R54</f>
        <v>0</v>
      </c>
      <c r="AA54" s="168">
        <f>MIN((IFERROR(IF(AND($V54&lt;=AA$1,$W54&gt;=AA$1),INDEX(Reliability!F$23:F$50,MATCH($S54,Reliability!$C$23:$C$50,0)),0),0)*IF($T54="n/a",$D54*$Y54,$G54)+IFERROR(IF(AND($V54&lt;=AA$1,$W54&gt;=AA$1),INDEX(Reliability!F$23:F$50,MATCH($T54,Reliability!$C$23:$C$50,0)),0),0)*$H54*$X54*$Y54),$D54)*$R54</f>
        <v>0</v>
      </c>
      <c r="AB54" s="168">
        <f>MIN((IFERROR(IF(AND($V54&lt;=AB$1,$W54&gt;=AB$1),INDEX(Reliability!G$23:G$50,MATCH($S54,Reliability!$C$23:$C$50,0)),0),0)*IF($T54="n/a",$D54*$Y54,$G54)+IFERROR(IF(AND($V54&lt;=AB$1,$W54&gt;=AB$1),INDEX(Reliability!G$23:G$50,MATCH($T54,Reliability!$C$23:$C$50,0)),0),0)*$H54*$X54*$Y54),$D54)*$R54</f>
        <v>0</v>
      </c>
      <c r="AC54" s="168">
        <f>MIN((IFERROR(IF(AND($V54&lt;=AC$1,$W54&gt;=AC$1),INDEX(Reliability!H$23:H$50,MATCH($S54,Reliability!$C$23:$C$50,0)),0),0)*IF($T54="n/a",$D54*$Y54,$G54)+IFERROR(IF(AND($V54&lt;=AC$1,$W54&gt;=AC$1),INDEX(Reliability!H$23:H$50,MATCH($T54,Reliability!$C$23:$C$50,0)),0),0)*$H54*$X54*$Y54),$D54)*$R54</f>
        <v>0</v>
      </c>
      <c r="AD54" s="168">
        <f>MIN((IFERROR(IF(AND($V54&lt;=AD$1,$W54&gt;=AD$1),INDEX(Reliability!I$23:I$50,MATCH($S54,Reliability!$C$23:$C$50,0)),0),0)*IF($T54="n/a",$D54*$Y54,$G54)+IFERROR(IF(AND($V54&lt;=AD$1,$W54&gt;=AD$1),INDEX(Reliability!I$23:I$50,MATCH($T54,Reliability!$C$23:$C$50,0)),0),0)*$H54*$X54*$Y54),$D54)*$R54</f>
        <v>0</v>
      </c>
      <c r="AE54" s="168">
        <f>MIN((IFERROR(IF(AND($V54&lt;=AE$1,$W54&gt;=AE$1),INDEX(Reliability!J$23:J$50,MATCH($S54,Reliability!$C$23:$C$50,0)),0),0)*IF($T54="n/a",$D54*$Y54,$G54)+IFERROR(IF(AND($V54&lt;=AE$1,$W54&gt;=AE$1),INDEX(Reliability!J$23:J$50,MATCH($T54,Reliability!$C$23:$C$50,0)),0),0)*$H54*$X54*$Y54),$D54)*$R54</f>
        <v>0</v>
      </c>
      <c r="AF54" s="168">
        <f>MIN((IFERROR(IF(AND($V54&lt;=AF$1,$W54&gt;=AF$1),INDEX(Reliability!K$23:K$50,MATCH($S54,Reliability!$C$23:$C$50,0)),0),0)*IF($T54="n/a",$D54*$Y54,$G54)+IFERROR(IF(AND($V54&lt;=AF$1,$W54&gt;=AF$1),INDEX(Reliability!K$23:K$50,MATCH($T54,Reliability!$C$23:$C$50,0)),0),0)*$H54*$X54*$Y54),$D54)*$R54</f>
        <v>0</v>
      </c>
      <c r="AG54" s="168">
        <f>MIN((IFERROR(IF(AND($V54&lt;=AG$1,$W54&gt;=AG$1),INDEX(Reliability!L$23:L$50,MATCH($S54,Reliability!$C$23:$C$50,0)),0),0)*IF($T54="n/a",$D54*$Y54,$G54)+IFERROR(IF(AND($V54&lt;=AG$1,$W54&gt;=AG$1),INDEX(Reliability!L$23:L$50,MATCH($T54,Reliability!$C$23:$C$50,0)),0),0)*$H54*$X54*$Y54),$D54)*$R54</f>
        <v>0</v>
      </c>
      <c r="AH54" s="168">
        <f>MIN((IFERROR(IF(AND($V54&lt;=AH$1,$W54&gt;=AH$1),INDEX(Reliability!M$23:M$50,MATCH($S54,Reliability!$C$23:$C$50,0)),0),0)*IF($T54="n/a",$D54*$Y54,$G54)+IFERROR(IF(AND($V54&lt;=AH$1,$W54&gt;=AH$1),INDEX(Reliability!M$23:M$50,MATCH($T54,Reliability!$C$23:$C$50,0)),0),0)*$H54*$X54*$Y54),$D54)*$R54</f>
        <v>0</v>
      </c>
      <c r="AI54" s="168">
        <f>MIN((IFERROR(IF(AND($V54&lt;=AI$1,$W54&gt;=AI$1),INDEX(Reliability!N$23:N$50,MATCH($S54,Reliability!$C$23:$C$50,0)),0),0)*IF($T54="n/a",$D54*$Y54,$G54)+IFERROR(IF(AND($V54&lt;=AI$1,$W54&gt;=AI$1),INDEX(Reliability!N$23:N$50,MATCH($T54,Reliability!$C$23:$C$50,0)),0),0)*$H54*$X54*$Y54),$D54)*$R54</f>
        <v>0</v>
      </c>
      <c r="AJ54" s="168">
        <f>MIN((IFERROR(IF(AND($V54&lt;=AJ$1,$W54&gt;=AJ$1),INDEX(Reliability!O$23:O$50,MATCH($S54,Reliability!$C$23:$C$50,0)),0),0)*IF($T54="n/a",$D54*$Y54,$G54)+IFERROR(IF(AND($V54&lt;=AJ$1,$W54&gt;=AJ$1),INDEX(Reliability!O$23:O$50,MATCH($T54,Reliability!$C$23:$C$50,0)),0),0)*$H54*$X54*$Y54),$D54)*$R54</f>
        <v>0</v>
      </c>
      <c r="AK54" s="168">
        <f>MIN((IFERROR(IF(AND($V54&lt;=AK$1,$W54&gt;=AK$1),INDEX(Reliability!P$23:P$50,MATCH($S54,Reliability!$C$23:$C$50,0)),0),0)*IF($T54="n/a",$D54*$Y54,$G54)+IFERROR(IF(AND($V54&lt;=AK$1,$W54&gt;=AK$1),INDEX(Reliability!P$23:P$50,MATCH($T54,Reliability!$C$23:$C$50,0)),0),0)*$H54*$X54*$Y54),$D54)*$R54</f>
        <v>0</v>
      </c>
      <c r="AM54" s="167">
        <f t="shared" si="15"/>
        <v>0</v>
      </c>
      <c r="AN54">
        <f>unique_contracts!C54</f>
        <v>0</v>
      </c>
    </row>
    <row r="55" spans="2:40" x14ac:dyDescent="0.25">
      <c r="B55" s="121">
        <f>unique_contracts!B55</f>
        <v>0</v>
      </c>
      <c r="C55" s="103">
        <f>unique_contracts!D55</f>
        <v>0</v>
      </c>
      <c r="D55" s="120">
        <f>unique_contracts!J55</f>
        <v>0</v>
      </c>
      <c r="E55" s="103">
        <f>unique_contracts!M55</f>
        <v>0</v>
      </c>
      <c r="F55" s="103">
        <f>unique_contracts!N55</f>
        <v>0</v>
      </c>
      <c r="G55" s="103">
        <f>unique_contracts!P55</f>
        <v>0</v>
      </c>
      <c r="H55" s="103">
        <f>unique_contracts!R55</f>
        <v>0</v>
      </c>
      <c r="I55" s="103">
        <f>unique_contracts!V55</f>
        <v>0</v>
      </c>
      <c r="J55" s="121">
        <f>unique_contracts!AB55</f>
        <v>0</v>
      </c>
      <c r="K55" s="103">
        <f>unique_contracts!AM55</f>
        <v>0</v>
      </c>
      <c r="L55" s="103">
        <f>unique_contracts!AN55</f>
        <v>0</v>
      </c>
      <c r="M55" s="103">
        <f>unique_contracts!AO55</f>
        <v>0</v>
      </c>
      <c r="N55" s="103">
        <f>unique_contracts!AP55</f>
        <v>0</v>
      </c>
      <c r="O55" s="103">
        <f>unique_contracts!AQ55</f>
        <v>0</v>
      </c>
      <c r="P55" s="103">
        <f>unique_contracts!AR55</f>
        <v>0</v>
      </c>
      <c r="Q55" s="103">
        <f>unique_contracts!BP55</f>
        <v>0</v>
      </c>
      <c r="R55" s="103">
        <f t="shared" si="8"/>
        <v>0</v>
      </c>
      <c r="S55" s="103" t="str">
        <f>IFERROR(IF(AND(I55&gt;0,E55="NotHybrid"),_xlfn.CONCAT(MAX(MIN(ROUNDDOWN(I55/D55,0),8),4),INDEX(resources!$G:$G,MATCH(B55,resources!$A:$A,0))),INDEX(resources!$G:$G,MATCH(B55,resources!$A:$A,0))),"n/a")</f>
        <v>n/a</v>
      </c>
      <c r="T55" s="103" t="str">
        <f t="shared" si="9"/>
        <v>n/a</v>
      </c>
      <c r="U55" s="103" t="str">
        <f t="shared" si="10"/>
        <v>n/a</v>
      </c>
      <c r="V55" s="103">
        <f t="shared" si="11"/>
        <v>0</v>
      </c>
      <c r="W55" s="103">
        <f t="shared" si="12"/>
        <v>0</v>
      </c>
      <c r="X55" s="119">
        <f t="shared" si="13"/>
        <v>1</v>
      </c>
      <c r="Y55" s="119">
        <f t="shared" si="14"/>
        <v>1</v>
      </c>
      <c r="Z55" s="168">
        <f>MIN((IFERROR(IF(AND($V55&lt;=Z$1,$W55&gt;=Z$1),INDEX(Reliability!E$23:E$50,MATCH($S55,Reliability!$C$23:$C$50,0)),0),0)*IF($T55="n/a",$D55*$Y55,$G55)+IFERROR(IF(AND($V55&lt;=Z$1,$W55&gt;=Z$1),INDEX(Reliability!E$23:E$50,MATCH($T55,Reliability!$C$23:$C$50,0)),0),0)*$H55*$X55*$Y55),$D55)*$R55</f>
        <v>0</v>
      </c>
      <c r="AA55" s="168">
        <f>MIN((IFERROR(IF(AND($V55&lt;=AA$1,$W55&gt;=AA$1),INDEX(Reliability!F$23:F$50,MATCH($S55,Reliability!$C$23:$C$50,0)),0),0)*IF($T55="n/a",$D55*$Y55,$G55)+IFERROR(IF(AND($V55&lt;=AA$1,$W55&gt;=AA$1),INDEX(Reliability!F$23:F$50,MATCH($T55,Reliability!$C$23:$C$50,0)),0),0)*$H55*$X55*$Y55),$D55)*$R55</f>
        <v>0</v>
      </c>
      <c r="AB55" s="168">
        <f>MIN((IFERROR(IF(AND($V55&lt;=AB$1,$W55&gt;=AB$1),INDEX(Reliability!G$23:G$50,MATCH($S55,Reliability!$C$23:$C$50,0)),0),0)*IF($T55="n/a",$D55*$Y55,$G55)+IFERROR(IF(AND($V55&lt;=AB$1,$W55&gt;=AB$1),INDEX(Reliability!G$23:G$50,MATCH($T55,Reliability!$C$23:$C$50,0)),0),0)*$H55*$X55*$Y55),$D55)*$R55</f>
        <v>0</v>
      </c>
      <c r="AC55" s="168">
        <f>MIN((IFERROR(IF(AND($V55&lt;=AC$1,$W55&gt;=AC$1),INDEX(Reliability!H$23:H$50,MATCH($S55,Reliability!$C$23:$C$50,0)),0),0)*IF($T55="n/a",$D55*$Y55,$G55)+IFERROR(IF(AND($V55&lt;=AC$1,$W55&gt;=AC$1),INDEX(Reliability!H$23:H$50,MATCH($T55,Reliability!$C$23:$C$50,0)),0),0)*$H55*$X55*$Y55),$D55)*$R55</f>
        <v>0</v>
      </c>
      <c r="AD55" s="168">
        <f>MIN((IFERROR(IF(AND($V55&lt;=AD$1,$W55&gt;=AD$1),INDEX(Reliability!I$23:I$50,MATCH($S55,Reliability!$C$23:$C$50,0)),0),0)*IF($T55="n/a",$D55*$Y55,$G55)+IFERROR(IF(AND($V55&lt;=AD$1,$W55&gt;=AD$1),INDEX(Reliability!I$23:I$50,MATCH($T55,Reliability!$C$23:$C$50,0)),0),0)*$H55*$X55*$Y55),$D55)*$R55</f>
        <v>0</v>
      </c>
      <c r="AE55" s="168">
        <f>MIN((IFERROR(IF(AND($V55&lt;=AE$1,$W55&gt;=AE$1),INDEX(Reliability!J$23:J$50,MATCH($S55,Reliability!$C$23:$C$50,0)),0),0)*IF($T55="n/a",$D55*$Y55,$G55)+IFERROR(IF(AND($V55&lt;=AE$1,$W55&gt;=AE$1),INDEX(Reliability!J$23:J$50,MATCH($T55,Reliability!$C$23:$C$50,0)),0),0)*$H55*$X55*$Y55),$D55)*$R55</f>
        <v>0</v>
      </c>
      <c r="AF55" s="168">
        <f>MIN((IFERROR(IF(AND($V55&lt;=AF$1,$W55&gt;=AF$1),INDEX(Reliability!K$23:K$50,MATCH($S55,Reliability!$C$23:$C$50,0)),0),0)*IF($T55="n/a",$D55*$Y55,$G55)+IFERROR(IF(AND($V55&lt;=AF$1,$W55&gt;=AF$1),INDEX(Reliability!K$23:K$50,MATCH($T55,Reliability!$C$23:$C$50,0)),0),0)*$H55*$X55*$Y55),$D55)*$R55</f>
        <v>0</v>
      </c>
      <c r="AG55" s="168">
        <f>MIN((IFERROR(IF(AND($V55&lt;=AG$1,$W55&gt;=AG$1),INDEX(Reliability!L$23:L$50,MATCH($S55,Reliability!$C$23:$C$50,0)),0),0)*IF($T55="n/a",$D55*$Y55,$G55)+IFERROR(IF(AND($V55&lt;=AG$1,$W55&gt;=AG$1),INDEX(Reliability!L$23:L$50,MATCH($T55,Reliability!$C$23:$C$50,0)),0),0)*$H55*$X55*$Y55),$D55)*$R55</f>
        <v>0</v>
      </c>
      <c r="AH55" s="168">
        <f>MIN((IFERROR(IF(AND($V55&lt;=AH$1,$W55&gt;=AH$1),INDEX(Reliability!M$23:M$50,MATCH($S55,Reliability!$C$23:$C$50,0)),0),0)*IF($T55="n/a",$D55*$Y55,$G55)+IFERROR(IF(AND($V55&lt;=AH$1,$W55&gt;=AH$1),INDEX(Reliability!M$23:M$50,MATCH($T55,Reliability!$C$23:$C$50,0)),0),0)*$H55*$X55*$Y55),$D55)*$R55</f>
        <v>0</v>
      </c>
      <c r="AI55" s="168">
        <f>MIN((IFERROR(IF(AND($V55&lt;=AI$1,$W55&gt;=AI$1),INDEX(Reliability!N$23:N$50,MATCH($S55,Reliability!$C$23:$C$50,0)),0),0)*IF($T55="n/a",$D55*$Y55,$G55)+IFERROR(IF(AND($V55&lt;=AI$1,$W55&gt;=AI$1),INDEX(Reliability!N$23:N$50,MATCH($T55,Reliability!$C$23:$C$50,0)),0),0)*$H55*$X55*$Y55),$D55)*$R55</f>
        <v>0</v>
      </c>
      <c r="AJ55" s="168">
        <f>MIN((IFERROR(IF(AND($V55&lt;=AJ$1,$W55&gt;=AJ$1),INDEX(Reliability!O$23:O$50,MATCH($S55,Reliability!$C$23:$C$50,0)),0),0)*IF($T55="n/a",$D55*$Y55,$G55)+IFERROR(IF(AND($V55&lt;=AJ$1,$W55&gt;=AJ$1),INDEX(Reliability!O$23:O$50,MATCH($T55,Reliability!$C$23:$C$50,0)),0),0)*$H55*$X55*$Y55),$D55)*$R55</f>
        <v>0</v>
      </c>
      <c r="AK55" s="168">
        <f>MIN((IFERROR(IF(AND($V55&lt;=AK$1,$W55&gt;=AK$1),INDEX(Reliability!P$23:P$50,MATCH($S55,Reliability!$C$23:$C$50,0)),0),0)*IF($T55="n/a",$D55*$Y55,$G55)+IFERROR(IF(AND($V55&lt;=AK$1,$W55&gt;=AK$1),INDEX(Reliability!P$23:P$50,MATCH($T55,Reliability!$C$23:$C$50,0)),0),0)*$H55*$X55*$Y55),$D55)*$R55</f>
        <v>0</v>
      </c>
      <c r="AM55" s="167">
        <f t="shared" si="15"/>
        <v>0</v>
      </c>
      <c r="AN55">
        <f>unique_contracts!C55</f>
        <v>0</v>
      </c>
    </row>
    <row r="56" spans="2:40" x14ac:dyDescent="0.25">
      <c r="B56" s="121">
        <f>unique_contracts!B56</f>
        <v>0</v>
      </c>
      <c r="C56" s="103">
        <f>unique_contracts!D56</f>
        <v>0</v>
      </c>
      <c r="D56" s="120">
        <f>unique_contracts!J56</f>
        <v>0</v>
      </c>
      <c r="E56" s="103">
        <f>unique_contracts!M56</f>
        <v>0</v>
      </c>
      <c r="F56" s="103">
        <f>unique_contracts!N56</f>
        <v>0</v>
      </c>
      <c r="G56" s="103">
        <f>unique_contracts!P56</f>
        <v>0</v>
      </c>
      <c r="H56" s="103">
        <f>unique_contracts!R56</f>
        <v>0</v>
      </c>
      <c r="I56" s="103">
        <f>unique_contracts!V56</f>
        <v>0</v>
      </c>
      <c r="J56" s="121">
        <f>unique_contracts!AB56</f>
        <v>0</v>
      </c>
      <c r="K56" s="103">
        <f>unique_contracts!AM56</f>
        <v>0</v>
      </c>
      <c r="L56" s="103">
        <f>unique_contracts!AN56</f>
        <v>0</v>
      </c>
      <c r="M56" s="103">
        <f>unique_contracts!AO56</f>
        <v>0</v>
      </c>
      <c r="N56" s="103">
        <f>unique_contracts!AP56</f>
        <v>0</v>
      </c>
      <c r="O56" s="103">
        <f>unique_contracts!AQ56</f>
        <v>0</v>
      </c>
      <c r="P56" s="103">
        <f>unique_contracts!AR56</f>
        <v>0</v>
      </c>
      <c r="Q56" s="103">
        <f>unique_contracts!BP56</f>
        <v>0</v>
      </c>
      <c r="R56" s="103">
        <f t="shared" si="8"/>
        <v>0</v>
      </c>
      <c r="S56" s="103" t="str">
        <f>IFERROR(IF(AND(I56&gt;0,E56="NotHybrid"),_xlfn.CONCAT(MAX(MIN(ROUNDDOWN(I56/D56,0),8),4),INDEX(resources!$G:$G,MATCH(B56,resources!$A:$A,0))),INDEX(resources!$G:$G,MATCH(B56,resources!$A:$A,0))),"n/a")</f>
        <v>n/a</v>
      </c>
      <c r="T56" s="103" t="str">
        <f t="shared" si="9"/>
        <v>n/a</v>
      </c>
      <c r="U56" s="103" t="str">
        <f t="shared" si="10"/>
        <v>n/a</v>
      </c>
      <c r="V56" s="103">
        <f t="shared" si="11"/>
        <v>0</v>
      </c>
      <c r="W56" s="103">
        <f t="shared" si="12"/>
        <v>0</v>
      </c>
      <c r="X56" s="119">
        <f t="shared" si="13"/>
        <v>1</v>
      </c>
      <c r="Y56" s="119">
        <f t="shared" si="14"/>
        <v>1</v>
      </c>
      <c r="Z56" s="168">
        <f>MIN((IFERROR(IF(AND($V56&lt;=Z$1,$W56&gt;=Z$1),INDEX(Reliability!E$23:E$50,MATCH($S56,Reliability!$C$23:$C$50,0)),0),0)*IF($T56="n/a",$D56*$Y56,$G56)+IFERROR(IF(AND($V56&lt;=Z$1,$W56&gt;=Z$1),INDEX(Reliability!E$23:E$50,MATCH($T56,Reliability!$C$23:$C$50,0)),0),0)*$H56*$X56*$Y56),$D56)*$R56</f>
        <v>0</v>
      </c>
      <c r="AA56" s="168">
        <f>MIN((IFERROR(IF(AND($V56&lt;=AA$1,$W56&gt;=AA$1),INDEX(Reliability!F$23:F$50,MATCH($S56,Reliability!$C$23:$C$50,0)),0),0)*IF($T56="n/a",$D56*$Y56,$G56)+IFERROR(IF(AND($V56&lt;=AA$1,$W56&gt;=AA$1),INDEX(Reliability!F$23:F$50,MATCH($T56,Reliability!$C$23:$C$50,0)),0),0)*$H56*$X56*$Y56),$D56)*$R56</f>
        <v>0</v>
      </c>
      <c r="AB56" s="168">
        <f>MIN((IFERROR(IF(AND($V56&lt;=AB$1,$W56&gt;=AB$1),INDEX(Reliability!G$23:G$50,MATCH($S56,Reliability!$C$23:$C$50,0)),0),0)*IF($T56="n/a",$D56*$Y56,$G56)+IFERROR(IF(AND($V56&lt;=AB$1,$W56&gt;=AB$1),INDEX(Reliability!G$23:G$50,MATCH($T56,Reliability!$C$23:$C$50,0)),0),0)*$H56*$X56*$Y56),$D56)*$R56</f>
        <v>0</v>
      </c>
      <c r="AC56" s="168">
        <f>MIN((IFERROR(IF(AND($V56&lt;=AC$1,$W56&gt;=AC$1),INDEX(Reliability!H$23:H$50,MATCH($S56,Reliability!$C$23:$C$50,0)),0),0)*IF($T56="n/a",$D56*$Y56,$G56)+IFERROR(IF(AND($V56&lt;=AC$1,$W56&gt;=AC$1),INDEX(Reliability!H$23:H$50,MATCH($T56,Reliability!$C$23:$C$50,0)),0),0)*$H56*$X56*$Y56),$D56)*$R56</f>
        <v>0</v>
      </c>
      <c r="AD56" s="168">
        <f>MIN((IFERROR(IF(AND($V56&lt;=AD$1,$W56&gt;=AD$1),INDEX(Reliability!I$23:I$50,MATCH($S56,Reliability!$C$23:$C$50,0)),0),0)*IF($T56="n/a",$D56*$Y56,$G56)+IFERROR(IF(AND($V56&lt;=AD$1,$W56&gt;=AD$1),INDEX(Reliability!I$23:I$50,MATCH($T56,Reliability!$C$23:$C$50,0)),0),0)*$H56*$X56*$Y56),$D56)*$R56</f>
        <v>0</v>
      </c>
      <c r="AE56" s="168">
        <f>MIN((IFERROR(IF(AND($V56&lt;=AE$1,$W56&gt;=AE$1),INDEX(Reliability!J$23:J$50,MATCH($S56,Reliability!$C$23:$C$50,0)),0),0)*IF($T56="n/a",$D56*$Y56,$G56)+IFERROR(IF(AND($V56&lt;=AE$1,$W56&gt;=AE$1),INDEX(Reliability!J$23:J$50,MATCH($T56,Reliability!$C$23:$C$50,0)),0),0)*$H56*$X56*$Y56),$D56)*$R56</f>
        <v>0</v>
      </c>
      <c r="AF56" s="168">
        <f>MIN((IFERROR(IF(AND($V56&lt;=AF$1,$W56&gt;=AF$1),INDEX(Reliability!K$23:K$50,MATCH($S56,Reliability!$C$23:$C$50,0)),0),0)*IF($T56="n/a",$D56*$Y56,$G56)+IFERROR(IF(AND($V56&lt;=AF$1,$W56&gt;=AF$1),INDEX(Reliability!K$23:K$50,MATCH($T56,Reliability!$C$23:$C$50,0)),0),0)*$H56*$X56*$Y56),$D56)*$R56</f>
        <v>0</v>
      </c>
      <c r="AG56" s="168">
        <f>MIN((IFERROR(IF(AND($V56&lt;=AG$1,$W56&gt;=AG$1),INDEX(Reliability!L$23:L$50,MATCH($S56,Reliability!$C$23:$C$50,0)),0),0)*IF($T56="n/a",$D56*$Y56,$G56)+IFERROR(IF(AND($V56&lt;=AG$1,$W56&gt;=AG$1),INDEX(Reliability!L$23:L$50,MATCH($T56,Reliability!$C$23:$C$50,0)),0),0)*$H56*$X56*$Y56),$D56)*$R56</f>
        <v>0</v>
      </c>
      <c r="AH56" s="168">
        <f>MIN((IFERROR(IF(AND($V56&lt;=AH$1,$W56&gt;=AH$1),INDEX(Reliability!M$23:M$50,MATCH($S56,Reliability!$C$23:$C$50,0)),0),0)*IF($T56="n/a",$D56*$Y56,$G56)+IFERROR(IF(AND($V56&lt;=AH$1,$W56&gt;=AH$1),INDEX(Reliability!M$23:M$50,MATCH($T56,Reliability!$C$23:$C$50,0)),0),0)*$H56*$X56*$Y56),$D56)*$R56</f>
        <v>0</v>
      </c>
      <c r="AI56" s="168">
        <f>MIN((IFERROR(IF(AND($V56&lt;=AI$1,$W56&gt;=AI$1),INDEX(Reliability!N$23:N$50,MATCH($S56,Reliability!$C$23:$C$50,0)),0),0)*IF($T56="n/a",$D56*$Y56,$G56)+IFERROR(IF(AND($V56&lt;=AI$1,$W56&gt;=AI$1),INDEX(Reliability!N$23:N$50,MATCH($T56,Reliability!$C$23:$C$50,0)),0),0)*$H56*$X56*$Y56),$D56)*$R56</f>
        <v>0</v>
      </c>
      <c r="AJ56" s="168">
        <f>MIN((IFERROR(IF(AND($V56&lt;=AJ$1,$W56&gt;=AJ$1),INDEX(Reliability!O$23:O$50,MATCH($S56,Reliability!$C$23:$C$50,0)),0),0)*IF($T56="n/a",$D56*$Y56,$G56)+IFERROR(IF(AND($V56&lt;=AJ$1,$W56&gt;=AJ$1),INDEX(Reliability!O$23:O$50,MATCH($T56,Reliability!$C$23:$C$50,0)),0),0)*$H56*$X56*$Y56),$D56)*$R56</f>
        <v>0</v>
      </c>
      <c r="AK56" s="168">
        <f>MIN((IFERROR(IF(AND($V56&lt;=AK$1,$W56&gt;=AK$1),INDEX(Reliability!P$23:P$50,MATCH($S56,Reliability!$C$23:$C$50,0)),0),0)*IF($T56="n/a",$D56*$Y56,$G56)+IFERROR(IF(AND($V56&lt;=AK$1,$W56&gt;=AK$1),INDEX(Reliability!P$23:P$50,MATCH($T56,Reliability!$C$23:$C$50,0)),0),0)*$H56*$X56*$Y56),$D56)*$R56</f>
        <v>0</v>
      </c>
      <c r="AM56" s="167">
        <f t="shared" si="15"/>
        <v>0</v>
      </c>
      <c r="AN56">
        <f>unique_contracts!C56</f>
        <v>0</v>
      </c>
    </row>
    <row r="57" spans="2:40" x14ac:dyDescent="0.25">
      <c r="B57" s="121">
        <f>unique_contracts!B57</f>
        <v>0</v>
      </c>
      <c r="C57" s="103">
        <f>unique_contracts!D57</f>
        <v>0</v>
      </c>
      <c r="D57" s="120">
        <f>unique_contracts!J57</f>
        <v>0</v>
      </c>
      <c r="E57" s="103">
        <f>unique_contracts!M57</f>
        <v>0</v>
      </c>
      <c r="F57" s="103">
        <f>unique_contracts!N57</f>
        <v>0</v>
      </c>
      <c r="G57" s="103">
        <f>unique_contracts!P57</f>
        <v>0</v>
      </c>
      <c r="H57" s="103">
        <f>unique_contracts!R57</f>
        <v>0</v>
      </c>
      <c r="I57" s="103">
        <f>unique_contracts!V57</f>
        <v>0</v>
      </c>
      <c r="J57" s="121">
        <f>unique_contracts!AB57</f>
        <v>0</v>
      </c>
      <c r="K57" s="103">
        <f>unique_contracts!AM57</f>
        <v>0</v>
      </c>
      <c r="L57" s="103">
        <f>unique_contracts!AN57</f>
        <v>0</v>
      </c>
      <c r="M57" s="103">
        <f>unique_contracts!AO57</f>
        <v>0</v>
      </c>
      <c r="N57" s="103">
        <f>unique_contracts!AP57</f>
        <v>0</v>
      </c>
      <c r="O57" s="103">
        <f>unique_contracts!AQ57</f>
        <v>0</v>
      </c>
      <c r="P57" s="103">
        <f>unique_contracts!AR57</f>
        <v>0</v>
      </c>
      <c r="Q57" s="103">
        <f>unique_contracts!BP57</f>
        <v>0</v>
      </c>
      <c r="R57" s="103">
        <f t="shared" si="8"/>
        <v>0</v>
      </c>
      <c r="S57" s="103" t="str">
        <f>IFERROR(IF(AND(I57&gt;0,E57="NotHybrid"),_xlfn.CONCAT(MAX(MIN(ROUNDDOWN(I57/D57,0),8),4),INDEX(resources!$G:$G,MATCH(B57,resources!$A:$A,0))),INDEX(resources!$G:$G,MATCH(B57,resources!$A:$A,0))),"n/a")</f>
        <v>n/a</v>
      </c>
      <c r="T57" s="103" t="str">
        <f t="shared" si="9"/>
        <v>n/a</v>
      </c>
      <c r="U57" s="103" t="str">
        <f t="shared" si="10"/>
        <v>n/a</v>
      </c>
      <c r="V57" s="103">
        <f t="shared" si="11"/>
        <v>0</v>
      </c>
      <c r="W57" s="103">
        <f t="shared" si="12"/>
        <v>0</v>
      </c>
      <c r="X57" s="119">
        <f t="shared" si="13"/>
        <v>1</v>
      </c>
      <c r="Y57" s="119">
        <f t="shared" si="14"/>
        <v>1</v>
      </c>
      <c r="Z57" s="168">
        <f>MIN((IFERROR(IF(AND($V57&lt;=Z$1,$W57&gt;=Z$1),INDEX(Reliability!E$23:E$50,MATCH($S57,Reliability!$C$23:$C$50,0)),0),0)*IF($T57="n/a",$D57*$Y57,$G57)+IFERROR(IF(AND($V57&lt;=Z$1,$W57&gt;=Z$1),INDEX(Reliability!E$23:E$50,MATCH($T57,Reliability!$C$23:$C$50,0)),0),0)*$H57*$X57*$Y57),$D57)*$R57</f>
        <v>0</v>
      </c>
      <c r="AA57" s="168">
        <f>MIN((IFERROR(IF(AND($V57&lt;=AA$1,$W57&gt;=AA$1),INDEX(Reliability!F$23:F$50,MATCH($S57,Reliability!$C$23:$C$50,0)),0),0)*IF($T57="n/a",$D57*$Y57,$G57)+IFERROR(IF(AND($V57&lt;=AA$1,$W57&gt;=AA$1),INDEX(Reliability!F$23:F$50,MATCH($T57,Reliability!$C$23:$C$50,0)),0),0)*$H57*$X57*$Y57),$D57)*$R57</f>
        <v>0</v>
      </c>
      <c r="AB57" s="168">
        <f>MIN((IFERROR(IF(AND($V57&lt;=AB$1,$W57&gt;=AB$1),INDEX(Reliability!G$23:G$50,MATCH($S57,Reliability!$C$23:$C$50,0)),0),0)*IF($T57="n/a",$D57*$Y57,$G57)+IFERROR(IF(AND($V57&lt;=AB$1,$W57&gt;=AB$1),INDEX(Reliability!G$23:G$50,MATCH($T57,Reliability!$C$23:$C$50,0)),0),0)*$H57*$X57*$Y57),$D57)*$R57</f>
        <v>0</v>
      </c>
      <c r="AC57" s="168">
        <f>MIN((IFERROR(IF(AND($V57&lt;=AC$1,$W57&gt;=AC$1),INDEX(Reliability!H$23:H$50,MATCH($S57,Reliability!$C$23:$C$50,0)),0),0)*IF($T57="n/a",$D57*$Y57,$G57)+IFERROR(IF(AND($V57&lt;=AC$1,$W57&gt;=AC$1),INDEX(Reliability!H$23:H$50,MATCH($T57,Reliability!$C$23:$C$50,0)),0),0)*$H57*$X57*$Y57),$D57)*$R57</f>
        <v>0</v>
      </c>
      <c r="AD57" s="168">
        <f>MIN((IFERROR(IF(AND($V57&lt;=AD$1,$W57&gt;=AD$1),INDEX(Reliability!I$23:I$50,MATCH($S57,Reliability!$C$23:$C$50,0)),0),0)*IF($T57="n/a",$D57*$Y57,$G57)+IFERROR(IF(AND($V57&lt;=AD$1,$W57&gt;=AD$1),INDEX(Reliability!I$23:I$50,MATCH($T57,Reliability!$C$23:$C$50,0)),0),0)*$H57*$X57*$Y57),$D57)*$R57</f>
        <v>0</v>
      </c>
      <c r="AE57" s="168">
        <f>MIN((IFERROR(IF(AND($V57&lt;=AE$1,$W57&gt;=AE$1),INDEX(Reliability!J$23:J$50,MATCH($S57,Reliability!$C$23:$C$50,0)),0),0)*IF($T57="n/a",$D57*$Y57,$G57)+IFERROR(IF(AND($V57&lt;=AE$1,$W57&gt;=AE$1),INDEX(Reliability!J$23:J$50,MATCH($T57,Reliability!$C$23:$C$50,0)),0),0)*$H57*$X57*$Y57),$D57)*$R57</f>
        <v>0</v>
      </c>
      <c r="AF57" s="168">
        <f>MIN((IFERROR(IF(AND($V57&lt;=AF$1,$W57&gt;=AF$1),INDEX(Reliability!K$23:K$50,MATCH($S57,Reliability!$C$23:$C$50,0)),0),0)*IF($T57="n/a",$D57*$Y57,$G57)+IFERROR(IF(AND($V57&lt;=AF$1,$W57&gt;=AF$1),INDEX(Reliability!K$23:K$50,MATCH($T57,Reliability!$C$23:$C$50,0)),0),0)*$H57*$X57*$Y57),$D57)*$R57</f>
        <v>0</v>
      </c>
      <c r="AG57" s="168">
        <f>MIN((IFERROR(IF(AND($V57&lt;=AG$1,$W57&gt;=AG$1),INDEX(Reliability!L$23:L$50,MATCH($S57,Reliability!$C$23:$C$50,0)),0),0)*IF($T57="n/a",$D57*$Y57,$G57)+IFERROR(IF(AND($V57&lt;=AG$1,$W57&gt;=AG$1),INDEX(Reliability!L$23:L$50,MATCH($T57,Reliability!$C$23:$C$50,0)),0),0)*$H57*$X57*$Y57),$D57)*$R57</f>
        <v>0</v>
      </c>
      <c r="AH57" s="168">
        <f>MIN((IFERROR(IF(AND($V57&lt;=AH$1,$W57&gt;=AH$1),INDEX(Reliability!M$23:M$50,MATCH($S57,Reliability!$C$23:$C$50,0)),0),0)*IF($T57="n/a",$D57*$Y57,$G57)+IFERROR(IF(AND($V57&lt;=AH$1,$W57&gt;=AH$1),INDEX(Reliability!M$23:M$50,MATCH($T57,Reliability!$C$23:$C$50,0)),0),0)*$H57*$X57*$Y57),$D57)*$R57</f>
        <v>0</v>
      </c>
      <c r="AI57" s="168">
        <f>MIN((IFERROR(IF(AND($V57&lt;=AI$1,$W57&gt;=AI$1),INDEX(Reliability!N$23:N$50,MATCH($S57,Reliability!$C$23:$C$50,0)),0),0)*IF($T57="n/a",$D57*$Y57,$G57)+IFERROR(IF(AND($V57&lt;=AI$1,$W57&gt;=AI$1),INDEX(Reliability!N$23:N$50,MATCH($T57,Reliability!$C$23:$C$50,0)),0),0)*$H57*$X57*$Y57),$D57)*$R57</f>
        <v>0</v>
      </c>
      <c r="AJ57" s="168">
        <f>MIN((IFERROR(IF(AND($V57&lt;=AJ$1,$W57&gt;=AJ$1),INDEX(Reliability!O$23:O$50,MATCH($S57,Reliability!$C$23:$C$50,0)),0),0)*IF($T57="n/a",$D57*$Y57,$G57)+IFERROR(IF(AND($V57&lt;=AJ$1,$W57&gt;=AJ$1),INDEX(Reliability!O$23:O$50,MATCH($T57,Reliability!$C$23:$C$50,0)),0),0)*$H57*$X57*$Y57),$D57)*$R57</f>
        <v>0</v>
      </c>
      <c r="AK57" s="168">
        <f>MIN((IFERROR(IF(AND($V57&lt;=AK$1,$W57&gt;=AK$1),INDEX(Reliability!P$23:P$50,MATCH($S57,Reliability!$C$23:$C$50,0)),0),0)*IF($T57="n/a",$D57*$Y57,$G57)+IFERROR(IF(AND($V57&lt;=AK$1,$W57&gt;=AK$1),INDEX(Reliability!P$23:P$50,MATCH($T57,Reliability!$C$23:$C$50,0)),0),0)*$H57*$X57*$Y57),$D57)*$R57</f>
        <v>0</v>
      </c>
      <c r="AM57" s="167">
        <f t="shared" si="15"/>
        <v>0</v>
      </c>
      <c r="AN57">
        <f>unique_contracts!C57</f>
        <v>0</v>
      </c>
    </row>
    <row r="58" spans="2:40" x14ac:dyDescent="0.25">
      <c r="B58" s="121">
        <f>unique_contracts!B58</f>
        <v>0</v>
      </c>
      <c r="C58" s="103">
        <f>unique_contracts!D58</f>
        <v>0</v>
      </c>
      <c r="D58" s="120">
        <f>unique_contracts!J58</f>
        <v>0</v>
      </c>
      <c r="E58" s="103">
        <f>unique_contracts!M58</f>
        <v>0</v>
      </c>
      <c r="F58" s="103">
        <f>unique_contracts!N58</f>
        <v>0</v>
      </c>
      <c r="G58" s="103">
        <f>unique_contracts!P58</f>
        <v>0</v>
      </c>
      <c r="H58" s="103">
        <f>unique_contracts!R58</f>
        <v>0</v>
      </c>
      <c r="I58" s="103">
        <f>unique_contracts!V58</f>
        <v>0</v>
      </c>
      <c r="J58" s="121">
        <f>unique_contracts!AB58</f>
        <v>0</v>
      </c>
      <c r="K58" s="103">
        <f>unique_contracts!AM58</f>
        <v>0</v>
      </c>
      <c r="L58" s="103">
        <f>unique_contracts!AN58</f>
        <v>0</v>
      </c>
      <c r="M58" s="103">
        <f>unique_contracts!AO58</f>
        <v>0</v>
      </c>
      <c r="N58" s="103">
        <f>unique_contracts!AP58</f>
        <v>0</v>
      </c>
      <c r="O58" s="103">
        <f>unique_contracts!AQ58</f>
        <v>0</v>
      </c>
      <c r="P58" s="103">
        <f>unique_contracts!AR58</f>
        <v>0</v>
      </c>
      <c r="Q58" s="103">
        <f>unique_contracts!BP58</f>
        <v>0</v>
      </c>
      <c r="R58" s="103">
        <f t="shared" si="8"/>
        <v>0</v>
      </c>
      <c r="S58" s="103" t="str">
        <f>IFERROR(IF(AND(I58&gt;0,E58="NotHybrid"),_xlfn.CONCAT(MAX(MIN(ROUNDDOWN(I58/D58,0),8),4),INDEX(resources!$G:$G,MATCH(B58,resources!$A:$A,0))),INDEX(resources!$G:$G,MATCH(B58,resources!$A:$A,0))),"n/a")</f>
        <v>n/a</v>
      </c>
      <c r="T58" s="103" t="str">
        <f t="shared" si="9"/>
        <v>n/a</v>
      </c>
      <c r="U58" s="103" t="str">
        <f t="shared" si="10"/>
        <v>n/a</v>
      </c>
      <c r="V58" s="103">
        <f t="shared" si="11"/>
        <v>0</v>
      </c>
      <c r="W58" s="103">
        <f t="shared" si="12"/>
        <v>0</v>
      </c>
      <c r="X58" s="119">
        <f t="shared" si="13"/>
        <v>1</v>
      </c>
      <c r="Y58" s="119">
        <f t="shared" si="14"/>
        <v>1</v>
      </c>
      <c r="Z58" s="168">
        <f>MIN((IFERROR(IF(AND($V58&lt;=Z$1,$W58&gt;=Z$1),INDEX(Reliability!E$23:E$50,MATCH($S58,Reliability!$C$23:$C$50,0)),0),0)*IF($T58="n/a",$D58*$Y58,$G58)+IFERROR(IF(AND($V58&lt;=Z$1,$W58&gt;=Z$1),INDEX(Reliability!E$23:E$50,MATCH($T58,Reliability!$C$23:$C$50,0)),0),0)*$H58*$X58*$Y58),$D58)*$R58</f>
        <v>0</v>
      </c>
      <c r="AA58" s="168">
        <f>MIN((IFERROR(IF(AND($V58&lt;=AA$1,$W58&gt;=AA$1),INDEX(Reliability!F$23:F$50,MATCH($S58,Reliability!$C$23:$C$50,0)),0),0)*IF($T58="n/a",$D58*$Y58,$G58)+IFERROR(IF(AND($V58&lt;=AA$1,$W58&gt;=AA$1),INDEX(Reliability!F$23:F$50,MATCH($T58,Reliability!$C$23:$C$50,0)),0),0)*$H58*$X58*$Y58),$D58)*$R58</f>
        <v>0</v>
      </c>
      <c r="AB58" s="168">
        <f>MIN((IFERROR(IF(AND($V58&lt;=AB$1,$W58&gt;=AB$1),INDEX(Reliability!G$23:G$50,MATCH($S58,Reliability!$C$23:$C$50,0)),0),0)*IF($T58="n/a",$D58*$Y58,$G58)+IFERROR(IF(AND($V58&lt;=AB$1,$W58&gt;=AB$1),INDEX(Reliability!G$23:G$50,MATCH($T58,Reliability!$C$23:$C$50,0)),0),0)*$H58*$X58*$Y58),$D58)*$R58</f>
        <v>0</v>
      </c>
      <c r="AC58" s="168">
        <f>MIN((IFERROR(IF(AND($V58&lt;=AC$1,$W58&gt;=AC$1),INDEX(Reliability!H$23:H$50,MATCH($S58,Reliability!$C$23:$C$50,0)),0),0)*IF($T58="n/a",$D58*$Y58,$G58)+IFERROR(IF(AND($V58&lt;=AC$1,$W58&gt;=AC$1),INDEX(Reliability!H$23:H$50,MATCH($T58,Reliability!$C$23:$C$50,0)),0),0)*$H58*$X58*$Y58),$D58)*$R58</f>
        <v>0</v>
      </c>
      <c r="AD58" s="168">
        <f>MIN((IFERROR(IF(AND($V58&lt;=AD$1,$W58&gt;=AD$1),INDEX(Reliability!I$23:I$50,MATCH($S58,Reliability!$C$23:$C$50,0)),0),0)*IF($T58="n/a",$D58*$Y58,$G58)+IFERROR(IF(AND($V58&lt;=AD$1,$W58&gt;=AD$1),INDEX(Reliability!I$23:I$50,MATCH($T58,Reliability!$C$23:$C$50,0)),0),0)*$H58*$X58*$Y58),$D58)*$R58</f>
        <v>0</v>
      </c>
      <c r="AE58" s="168">
        <f>MIN((IFERROR(IF(AND($V58&lt;=AE$1,$W58&gt;=AE$1),INDEX(Reliability!J$23:J$50,MATCH($S58,Reliability!$C$23:$C$50,0)),0),0)*IF($T58="n/a",$D58*$Y58,$G58)+IFERROR(IF(AND($V58&lt;=AE$1,$W58&gt;=AE$1),INDEX(Reliability!J$23:J$50,MATCH($T58,Reliability!$C$23:$C$50,0)),0),0)*$H58*$X58*$Y58),$D58)*$R58</f>
        <v>0</v>
      </c>
      <c r="AF58" s="168">
        <f>MIN((IFERROR(IF(AND($V58&lt;=AF$1,$W58&gt;=AF$1),INDEX(Reliability!K$23:K$50,MATCH($S58,Reliability!$C$23:$C$50,0)),0),0)*IF($T58="n/a",$D58*$Y58,$G58)+IFERROR(IF(AND($V58&lt;=AF$1,$W58&gt;=AF$1),INDEX(Reliability!K$23:K$50,MATCH($T58,Reliability!$C$23:$C$50,0)),0),0)*$H58*$X58*$Y58),$D58)*$R58</f>
        <v>0</v>
      </c>
      <c r="AG58" s="168">
        <f>MIN((IFERROR(IF(AND($V58&lt;=AG$1,$W58&gt;=AG$1),INDEX(Reliability!L$23:L$50,MATCH($S58,Reliability!$C$23:$C$50,0)),0),0)*IF($T58="n/a",$D58*$Y58,$G58)+IFERROR(IF(AND($V58&lt;=AG$1,$W58&gt;=AG$1),INDEX(Reliability!L$23:L$50,MATCH($T58,Reliability!$C$23:$C$50,0)),0),0)*$H58*$X58*$Y58),$D58)*$R58</f>
        <v>0</v>
      </c>
      <c r="AH58" s="168">
        <f>MIN((IFERROR(IF(AND($V58&lt;=AH$1,$W58&gt;=AH$1),INDEX(Reliability!M$23:M$50,MATCH($S58,Reliability!$C$23:$C$50,0)),0),0)*IF($T58="n/a",$D58*$Y58,$G58)+IFERROR(IF(AND($V58&lt;=AH$1,$W58&gt;=AH$1),INDEX(Reliability!M$23:M$50,MATCH($T58,Reliability!$C$23:$C$50,0)),0),0)*$H58*$X58*$Y58),$D58)*$R58</f>
        <v>0</v>
      </c>
      <c r="AI58" s="168">
        <f>MIN((IFERROR(IF(AND($V58&lt;=AI$1,$W58&gt;=AI$1),INDEX(Reliability!N$23:N$50,MATCH($S58,Reliability!$C$23:$C$50,0)),0),0)*IF($T58="n/a",$D58*$Y58,$G58)+IFERROR(IF(AND($V58&lt;=AI$1,$W58&gt;=AI$1),INDEX(Reliability!N$23:N$50,MATCH($T58,Reliability!$C$23:$C$50,0)),0),0)*$H58*$X58*$Y58),$D58)*$R58</f>
        <v>0</v>
      </c>
      <c r="AJ58" s="168">
        <f>MIN((IFERROR(IF(AND($V58&lt;=AJ$1,$W58&gt;=AJ$1),INDEX(Reliability!O$23:O$50,MATCH($S58,Reliability!$C$23:$C$50,0)),0),0)*IF($T58="n/a",$D58*$Y58,$G58)+IFERROR(IF(AND($V58&lt;=AJ$1,$W58&gt;=AJ$1),INDEX(Reliability!O$23:O$50,MATCH($T58,Reliability!$C$23:$C$50,0)),0),0)*$H58*$X58*$Y58),$D58)*$R58</f>
        <v>0</v>
      </c>
      <c r="AK58" s="168">
        <f>MIN((IFERROR(IF(AND($V58&lt;=AK$1,$W58&gt;=AK$1),INDEX(Reliability!P$23:P$50,MATCH($S58,Reliability!$C$23:$C$50,0)),0),0)*IF($T58="n/a",$D58*$Y58,$G58)+IFERROR(IF(AND($V58&lt;=AK$1,$W58&gt;=AK$1),INDEX(Reliability!P$23:P$50,MATCH($T58,Reliability!$C$23:$C$50,0)),0),0)*$H58*$X58*$Y58),$D58)*$R58</f>
        <v>0</v>
      </c>
      <c r="AM58" s="167">
        <f t="shared" si="15"/>
        <v>0</v>
      </c>
      <c r="AN58">
        <f>unique_contracts!C58</f>
        <v>0</v>
      </c>
    </row>
    <row r="59" spans="2:40" x14ac:dyDescent="0.25">
      <c r="B59" s="121">
        <f>unique_contracts!B59</f>
        <v>0</v>
      </c>
      <c r="C59" s="103">
        <f>unique_contracts!D59</f>
        <v>0</v>
      </c>
      <c r="D59" s="120">
        <f>unique_contracts!J59</f>
        <v>0</v>
      </c>
      <c r="E59" s="103">
        <f>unique_contracts!M59</f>
        <v>0</v>
      </c>
      <c r="F59" s="103">
        <f>unique_contracts!N59</f>
        <v>0</v>
      </c>
      <c r="G59" s="103">
        <f>unique_contracts!P59</f>
        <v>0</v>
      </c>
      <c r="H59" s="103">
        <f>unique_contracts!R59</f>
        <v>0</v>
      </c>
      <c r="I59" s="103">
        <f>unique_contracts!V59</f>
        <v>0</v>
      </c>
      <c r="J59" s="121">
        <f>unique_contracts!AB59</f>
        <v>0</v>
      </c>
      <c r="K59" s="103">
        <f>unique_contracts!AM59</f>
        <v>0</v>
      </c>
      <c r="L59" s="103">
        <f>unique_contracts!AN59</f>
        <v>0</v>
      </c>
      <c r="M59" s="103">
        <f>unique_contracts!AO59</f>
        <v>0</v>
      </c>
      <c r="N59" s="103">
        <f>unique_contracts!AP59</f>
        <v>0</v>
      </c>
      <c r="O59" s="103">
        <f>unique_contracts!AQ59</f>
        <v>0</v>
      </c>
      <c r="P59" s="103">
        <f>unique_contracts!AR59</f>
        <v>0</v>
      </c>
      <c r="Q59" s="103">
        <f>unique_contracts!BP59</f>
        <v>0</v>
      </c>
      <c r="R59" s="103">
        <f t="shared" si="8"/>
        <v>0</v>
      </c>
      <c r="S59" s="103" t="str">
        <f>IFERROR(IF(AND(I59&gt;0,E59="NotHybrid"),_xlfn.CONCAT(MAX(MIN(ROUNDDOWN(I59/D59,0),8),4),INDEX(resources!$G:$G,MATCH(B59,resources!$A:$A,0))),INDEX(resources!$G:$G,MATCH(B59,resources!$A:$A,0))),"n/a")</f>
        <v>n/a</v>
      </c>
      <c r="T59" s="103" t="str">
        <f t="shared" si="9"/>
        <v>n/a</v>
      </c>
      <c r="U59" s="103" t="str">
        <f t="shared" si="10"/>
        <v>n/a</v>
      </c>
      <c r="V59" s="103">
        <f t="shared" si="11"/>
        <v>0</v>
      </c>
      <c r="W59" s="103">
        <f t="shared" si="12"/>
        <v>0</v>
      </c>
      <c r="X59" s="119">
        <f t="shared" si="13"/>
        <v>1</v>
      </c>
      <c r="Y59" s="119">
        <f t="shared" si="14"/>
        <v>1</v>
      </c>
      <c r="Z59" s="168">
        <f>MIN((IFERROR(IF(AND($V59&lt;=Z$1,$W59&gt;=Z$1),INDEX(Reliability!E$23:E$50,MATCH($S59,Reliability!$C$23:$C$50,0)),0),0)*IF($T59="n/a",$D59*$Y59,$G59)+IFERROR(IF(AND($V59&lt;=Z$1,$W59&gt;=Z$1),INDEX(Reliability!E$23:E$50,MATCH($T59,Reliability!$C$23:$C$50,0)),0),0)*$H59*$X59*$Y59),$D59)*$R59</f>
        <v>0</v>
      </c>
      <c r="AA59" s="168">
        <f>MIN((IFERROR(IF(AND($V59&lt;=AA$1,$W59&gt;=AA$1),INDEX(Reliability!F$23:F$50,MATCH($S59,Reliability!$C$23:$C$50,0)),0),0)*IF($T59="n/a",$D59*$Y59,$G59)+IFERROR(IF(AND($V59&lt;=AA$1,$W59&gt;=AA$1),INDEX(Reliability!F$23:F$50,MATCH($T59,Reliability!$C$23:$C$50,0)),0),0)*$H59*$X59*$Y59),$D59)*$R59</f>
        <v>0</v>
      </c>
      <c r="AB59" s="168">
        <f>MIN((IFERROR(IF(AND($V59&lt;=AB$1,$W59&gt;=AB$1),INDEX(Reliability!G$23:G$50,MATCH($S59,Reliability!$C$23:$C$50,0)),0),0)*IF($T59="n/a",$D59*$Y59,$G59)+IFERROR(IF(AND($V59&lt;=AB$1,$W59&gt;=AB$1),INDEX(Reliability!G$23:G$50,MATCH($T59,Reliability!$C$23:$C$50,0)),0),0)*$H59*$X59*$Y59),$D59)*$R59</f>
        <v>0</v>
      </c>
      <c r="AC59" s="168">
        <f>MIN((IFERROR(IF(AND($V59&lt;=AC$1,$W59&gt;=AC$1),INDEX(Reliability!H$23:H$50,MATCH($S59,Reliability!$C$23:$C$50,0)),0),0)*IF($T59="n/a",$D59*$Y59,$G59)+IFERROR(IF(AND($V59&lt;=AC$1,$W59&gt;=AC$1),INDEX(Reliability!H$23:H$50,MATCH($T59,Reliability!$C$23:$C$50,0)),0),0)*$H59*$X59*$Y59),$D59)*$R59</f>
        <v>0</v>
      </c>
      <c r="AD59" s="168">
        <f>MIN((IFERROR(IF(AND($V59&lt;=AD$1,$W59&gt;=AD$1),INDEX(Reliability!I$23:I$50,MATCH($S59,Reliability!$C$23:$C$50,0)),0),0)*IF($T59="n/a",$D59*$Y59,$G59)+IFERROR(IF(AND($V59&lt;=AD$1,$W59&gt;=AD$1),INDEX(Reliability!I$23:I$50,MATCH($T59,Reliability!$C$23:$C$50,0)),0),0)*$H59*$X59*$Y59),$D59)*$R59</f>
        <v>0</v>
      </c>
      <c r="AE59" s="168">
        <f>MIN((IFERROR(IF(AND($V59&lt;=AE$1,$W59&gt;=AE$1),INDEX(Reliability!J$23:J$50,MATCH($S59,Reliability!$C$23:$C$50,0)),0),0)*IF($T59="n/a",$D59*$Y59,$G59)+IFERROR(IF(AND($V59&lt;=AE$1,$W59&gt;=AE$1),INDEX(Reliability!J$23:J$50,MATCH($T59,Reliability!$C$23:$C$50,0)),0),0)*$H59*$X59*$Y59),$D59)*$R59</f>
        <v>0</v>
      </c>
      <c r="AF59" s="168">
        <f>MIN((IFERROR(IF(AND($V59&lt;=AF$1,$W59&gt;=AF$1),INDEX(Reliability!K$23:K$50,MATCH($S59,Reliability!$C$23:$C$50,0)),0),0)*IF($T59="n/a",$D59*$Y59,$G59)+IFERROR(IF(AND($V59&lt;=AF$1,$W59&gt;=AF$1),INDEX(Reliability!K$23:K$50,MATCH($T59,Reliability!$C$23:$C$50,0)),0),0)*$H59*$X59*$Y59),$D59)*$R59</f>
        <v>0</v>
      </c>
      <c r="AG59" s="168">
        <f>MIN((IFERROR(IF(AND($V59&lt;=AG$1,$W59&gt;=AG$1),INDEX(Reliability!L$23:L$50,MATCH($S59,Reliability!$C$23:$C$50,0)),0),0)*IF($T59="n/a",$D59*$Y59,$G59)+IFERROR(IF(AND($V59&lt;=AG$1,$W59&gt;=AG$1),INDEX(Reliability!L$23:L$50,MATCH($T59,Reliability!$C$23:$C$50,0)),0),0)*$H59*$X59*$Y59),$D59)*$R59</f>
        <v>0</v>
      </c>
      <c r="AH59" s="168">
        <f>MIN((IFERROR(IF(AND($V59&lt;=AH$1,$W59&gt;=AH$1),INDEX(Reliability!M$23:M$50,MATCH($S59,Reliability!$C$23:$C$50,0)),0),0)*IF($T59="n/a",$D59*$Y59,$G59)+IFERROR(IF(AND($V59&lt;=AH$1,$W59&gt;=AH$1),INDEX(Reliability!M$23:M$50,MATCH($T59,Reliability!$C$23:$C$50,0)),0),0)*$H59*$X59*$Y59),$D59)*$R59</f>
        <v>0</v>
      </c>
      <c r="AI59" s="168">
        <f>MIN((IFERROR(IF(AND($V59&lt;=AI$1,$W59&gt;=AI$1),INDEX(Reliability!N$23:N$50,MATCH($S59,Reliability!$C$23:$C$50,0)),0),0)*IF($T59="n/a",$D59*$Y59,$G59)+IFERROR(IF(AND($V59&lt;=AI$1,$W59&gt;=AI$1),INDEX(Reliability!N$23:N$50,MATCH($T59,Reliability!$C$23:$C$50,0)),0),0)*$H59*$X59*$Y59),$D59)*$R59</f>
        <v>0</v>
      </c>
      <c r="AJ59" s="168">
        <f>MIN((IFERROR(IF(AND($V59&lt;=AJ$1,$W59&gt;=AJ$1),INDEX(Reliability!O$23:O$50,MATCH($S59,Reliability!$C$23:$C$50,0)),0),0)*IF($T59="n/a",$D59*$Y59,$G59)+IFERROR(IF(AND($V59&lt;=AJ$1,$W59&gt;=AJ$1),INDEX(Reliability!O$23:O$50,MATCH($T59,Reliability!$C$23:$C$50,0)),0),0)*$H59*$X59*$Y59),$D59)*$R59</f>
        <v>0</v>
      </c>
      <c r="AK59" s="168">
        <f>MIN((IFERROR(IF(AND($V59&lt;=AK$1,$W59&gt;=AK$1),INDEX(Reliability!P$23:P$50,MATCH($S59,Reliability!$C$23:$C$50,0)),0),0)*IF($T59="n/a",$D59*$Y59,$G59)+IFERROR(IF(AND($V59&lt;=AK$1,$W59&gt;=AK$1),INDEX(Reliability!P$23:P$50,MATCH($T59,Reliability!$C$23:$C$50,0)),0),0)*$H59*$X59*$Y59),$D59)*$R59</f>
        <v>0</v>
      </c>
      <c r="AM59" s="167">
        <f t="shared" si="15"/>
        <v>0</v>
      </c>
      <c r="AN59">
        <f>unique_contracts!C59</f>
        <v>0</v>
      </c>
    </row>
    <row r="60" spans="2:40" x14ac:dyDescent="0.25">
      <c r="B60" s="121">
        <f>unique_contracts!B60</f>
        <v>0</v>
      </c>
      <c r="C60" s="103">
        <f>unique_contracts!D60</f>
        <v>0</v>
      </c>
      <c r="D60" s="120">
        <f>unique_contracts!J60</f>
        <v>0</v>
      </c>
      <c r="E60" s="103">
        <f>unique_contracts!M60</f>
        <v>0</v>
      </c>
      <c r="F60" s="103">
        <f>unique_contracts!N60</f>
        <v>0</v>
      </c>
      <c r="G60" s="103">
        <f>unique_contracts!P60</f>
        <v>0</v>
      </c>
      <c r="H60" s="103">
        <f>unique_contracts!R60</f>
        <v>0</v>
      </c>
      <c r="I60" s="103">
        <f>unique_contracts!V60</f>
        <v>0</v>
      </c>
      <c r="J60" s="121">
        <f>unique_contracts!AB60</f>
        <v>0</v>
      </c>
      <c r="K60" s="103">
        <f>unique_contracts!AM60</f>
        <v>0</v>
      </c>
      <c r="L60" s="103">
        <f>unique_contracts!AN60</f>
        <v>0</v>
      </c>
      <c r="M60" s="103">
        <f>unique_contracts!AO60</f>
        <v>0</v>
      </c>
      <c r="N60" s="103">
        <f>unique_contracts!AP60</f>
        <v>0</v>
      </c>
      <c r="O60" s="103">
        <f>unique_contracts!AQ60</f>
        <v>0</v>
      </c>
      <c r="P60" s="103">
        <f>unique_contracts!AR60</f>
        <v>0</v>
      </c>
      <c r="Q60" s="103">
        <f>unique_contracts!BP60</f>
        <v>0</v>
      </c>
      <c r="R60" s="103">
        <f t="shared" si="8"/>
        <v>0</v>
      </c>
      <c r="S60" s="103" t="str">
        <f>IFERROR(IF(AND(I60&gt;0,E60="NotHybrid"),_xlfn.CONCAT(MAX(MIN(ROUNDDOWN(I60/D60,0),8),4),INDEX(resources!$G:$G,MATCH(B60,resources!$A:$A,0))),INDEX(resources!$G:$G,MATCH(B60,resources!$A:$A,0))),"n/a")</f>
        <v>n/a</v>
      </c>
      <c r="T60" s="103" t="str">
        <f t="shared" si="9"/>
        <v>n/a</v>
      </c>
      <c r="U60" s="103" t="str">
        <f t="shared" si="10"/>
        <v>n/a</v>
      </c>
      <c r="V60" s="103">
        <f t="shared" si="11"/>
        <v>0</v>
      </c>
      <c r="W60" s="103">
        <f t="shared" si="12"/>
        <v>0</v>
      </c>
      <c r="X60" s="119">
        <f t="shared" si="13"/>
        <v>1</v>
      </c>
      <c r="Y60" s="119">
        <f t="shared" si="14"/>
        <v>1</v>
      </c>
      <c r="Z60" s="168">
        <f>MIN((IFERROR(IF(AND($V60&lt;=Z$1,$W60&gt;=Z$1),INDEX(Reliability!E$23:E$50,MATCH($S60,Reliability!$C$23:$C$50,0)),0),0)*IF($T60="n/a",$D60*$Y60,$G60)+IFERROR(IF(AND($V60&lt;=Z$1,$W60&gt;=Z$1),INDEX(Reliability!E$23:E$50,MATCH($T60,Reliability!$C$23:$C$50,0)),0),0)*$H60*$X60*$Y60),$D60)*$R60</f>
        <v>0</v>
      </c>
      <c r="AA60" s="168">
        <f>MIN((IFERROR(IF(AND($V60&lt;=AA$1,$W60&gt;=AA$1),INDEX(Reliability!F$23:F$50,MATCH($S60,Reliability!$C$23:$C$50,0)),0),0)*IF($T60="n/a",$D60*$Y60,$G60)+IFERROR(IF(AND($V60&lt;=AA$1,$W60&gt;=AA$1),INDEX(Reliability!F$23:F$50,MATCH($T60,Reliability!$C$23:$C$50,0)),0),0)*$H60*$X60*$Y60),$D60)*$R60</f>
        <v>0</v>
      </c>
      <c r="AB60" s="168">
        <f>MIN((IFERROR(IF(AND($V60&lt;=AB$1,$W60&gt;=AB$1),INDEX(Reliability!G$23:G$50,MATCH($S60,Reliability!$C$23:$C$50,0)),0),0)*IF($T60="n/a",$D60*$Y60,$G60)+IFERROR(IF(AND($V60&lt;=AB$1,$W60&gt;=AB$1),INDEX(Reliability!G$23:G$50,MATCH($T60,Reliability!$C$23:$C$50,0)),0),0)*$H60*$X60*$Y60),$D60)*$R60</f>
        <v>0</v>
      </c>
      <c r="AC60" s="168">
        <f>MIN((IFERROR(IF(AND($V60&lt;=AC$1,$W60&gt;=AC$1),INDEX(Reliability!H$23:H$50,MATCH($S60,Reliability!$C$23:$C$50,0)),0),0)*IF($T60="n/a",$D60*$Y60,$G60)+IFERROR(IF(AND($V60&lt;=AC$1,$W60&gt;=AC$1),INDEX(Reliability!H$23:H$50,MATCH($T60,Reliability!$C$23:$C$50,0)),0),0)*$H60*$X60*$Y60),$D60)*$R60</f>
        <v>0</v>
      </c>
      <c r="AD60" s="168">
        <f>MIN((IFERROR(IF(AND($V60&lt;=AD$1,$W60&gt;=AD$1),INDEX(Reliability!I$23:I$50,MATCH($S60,Reliability!$C$23:$C$50,0)),0),0)*IF($T60="n/a",$D60*$Y60,$G60)+IFERROR(IF(AND($V60&lt;=AD$1,$W60&gt;=AD$1),INDEX(Reliability!I$23:I$50,MATCH($T60,Reliability!$C$23:$C$50,0)),0),0)*$H60*$X60*$Y60),$D60)*$R60</f>
        <v>0</v>
      </c>
      <c r="AE60" s="168">
        <f>MIN((IFERROR(IF(AND($V60&lt;=AE$1,$W60&gt;=AE$1),INDEX(Reliability!J$23:J$50,MATCH($S60,Reliability!$C$23:$C$50,0)),0),0)*IF($T60="n/a",$D60*$Y60,$G60)+IFERROR(IF(AND($V60&lt;=AE$1,$W60&gt;=AE$1),INDEX(Reliability!J$23:J$50,MATCH($T60,Reliability!$C$23:$C$50,0)),0),0)*$H60*$X60*$Y60),$D60)*$R60</f>
        <v>0</v>
      </c>
      <c r="AF60" s="168">
        <f>MIN((IFERROR(IF(AND($V60&lt;=AF$1,$W60&gt;=AF$1),INDEX(Reliability!K$23:K$50,MATCH($S60,Reliability!$C$23:$C$50,0)),0),0)*IF($T60="n/a",$D60*$Y60,$G60)+IFERROR(IF(AND($V60&lt;=AF$1,$W60&gt;=AF$1),INDEX(Reliability!K$23:K$50,MATCH($T60,Reliability!$C$23:$C$50,0)),0),0)*$H60*$X60*$Y60),$D60)*$R60</f>
        <v>0</v>
      </c>
      <c r="AG60" s="168">
        <f>MIN((IFERROR(IF(AND($V60&lt;=AG$1,$W60&gt;=AG$1),INDEX(Reliability!L$23:L$50,MATCH($S60,Reliability!$C$23:$C$50,0)),0),0)*IF($T60="n/a",$D60*$Y60,$G60)+IFERROR(IF(AND($V60&lt;=AG$1,$W60&gt;=AG$1),INDEX(Reliability!L$23:L$50,MATCH($T60,Reliability!$C$23:$C$50,0)),0),0)*$H60*$X60*$Y60),$D60)*$R60</f>
        <v>0</v>
      </c>
      <c r="AH60" s="168">
        <f>MIN((IFERROR(IF(AND($V60&lt;=AH$1,$W60&gt;=AH$1),INDEX(Reliability!M$23:M$50,MATCH($S60,Reliability!$C$23:$C$50,0)),0),0)*IF($T60="n/a",$D60*$Y60,$G60)+IFERROR(IF(AND($V60&lt;=AH$1,$W60&gt;=AH$1),INDEX(Reliability!M$23:M$50,MATCH($T60,Reliability!$C$23:$C$50,0)),0),0)*$H60*$X60*$Y60),$D60)*$R60</f>
        <v>0</v>
      </c>
      <c r="AI60" s="168">
        <f>MIN((IFERROR(IF(AND($V60&lt;=AI$1,$W60&gt;=AI$1),INDEX(Reliability!N$23:N$50,MATCH($S60,Reliability!$C$23:$C$50,0)),0),0)*IF($T60="n/a",$D60*$Y60,$G60)+IFERROR(IF(AND($V60&lt;=AI$1,$W60&gt;=AI$1),INDEX(Reliability!N$23:N$50,MATCH($T60,Reliability!$C$23:$C$50,0)),0),0)*$H60*$X60*$Y60),$D60)*$R60</f>
        <v>0</v>
      </c>
      <c r="AJ60" s="168">
        <f>MIN((IFERROR(IF(AND($V60&lt;=AJ$1,$W60&gt;=AJ$1),INDEX(Reliability!O$23:O$50,MATCH($S60,Reliability!$C$23:$C$50,0)),0),0)*IF($T60="n/a",$D60*$Y60,$G60)+IFERROR(IF(AND($V60&lt;=AJ$1,$W60&gt;=AJ$1),INDEX(Reliability!O$23:O$50,MATCH($T60,Reliability!$C$23:$C$50,0)),0),0)*$H60*$X60*$Y60),$D60)*$R60</f>
        <v>0</v>
      </c>
      <c r="AK60" s="168">
        <f>MIN((IFERROR(IF(AND($V60&lt;=AK$1,$W60&gt;=AK$1),INDEX(Reliability!P$23:P$50,MATCH($S60,Reliability!$C$23:$C$50,0)),0),0)*IF($T60="n/a",$D60*$Y60,$G60)+IFERROR(IF(AND($V60&lt;=AK$1,$W60&gt;=AK$1),INDEX(Reliability!P$23:P$50,MATCH($T60,Reliability!$C$23:$C$50,0)),0),0)*$H60*$X60*$Y60),$D60)*$R60</f>
        <v>0</v>
      </c>
      <c r="AM60" s="167">
        <f t="shared" si="15"/>
        <v>0</v>
      </c>
      <c r="AN60">
        <f>unique_contracts!C60</f>
        <v>0</v>
      </c>
    </row>
    <row r="61" spans="2:40" x14ac:dyDescent="0.25">
      <c r="B61" s="121">
        <f>unique_contracts!B61</f>
        <v>0</v>
      </c>
      <c r="C61" s="103">
        <f>unique_contracts!D61</f>
        <v>0</v>
      </c>
      <c r="D61" s="120">
        <f>unique_contracts!J61</f>
        <v>0</v>
      </c>
      <c r="E61" s="103">
        <f>unique_contracts!M61</f>
        <v>0</v>
      </c>
      <c r="F61" s="103">
        <f>unique_contracts!N61</f>
        <v>0</v>
      </c>
      <c r="G61" s="103">
        <f>unique_contracts!P61</f>
        <v>0</v>
      </c>
      <c r="H61" s="103">
        <f>unique_contracts!R61</f>
        <v>0</v>
      </c>
      <c r="I61" s="103">
        <f>unique_contracts!V61</f>
        <v>0</v>
      </c>
      <c r="J61" s="121">
        <f>unique_contracts!AB61</f>
        <v>0</v>
      </c>
      <c r="K61" s="103">
        <f>unique_contracts!AM61</f>
        <v>0</v>
      </c>
      <c r="L61" s="103">
        <f>unique_contracts!AN61</f>
        <v>0</v>
      </c>
      <c r="M61" s="103">
        <f>unique_contracts!AO61</f>
        <v>0</v>
      </c>
      <c r="N61" s="103">
        <f>unique_contracts!AP61</f>
        <v>0</v>
      </c>
      <c r="O61" s="103">
        <f>unique_contracts!AQ61</f>
        <v>0</v>
      </c>
      <c r="P61" s="103">
        <f>unique_contracts!AR61</f>
        <v>0</v>
      </c>
      <c r="Q61" s="103">
        <f>unique_contracts!BP61</f>
        <v>0</v>
      </c>
      <c r="R61" s="103">
        <f t="shared" si="8"/>
        <v>0</v>
      </c>
      <c r="S61" s="103" t="str">
        <f>IFERROR(IF(AND(I61&gt;0,E61="NotHybrid"),_xlfn.CONCAT(MAX(MIN(ROUNDDOWN(I61/D61,0),8),4),INDEX(resources!$G:$G,MATCH(B61,resources!$A:$A,0))),INDEX(resources!$G:$G,MATCH(B61,resources!$A:$A,0))),"n/a")</f>
        <v>n/a</v>
      </c>
      <c r="T61" s="103" t="str">
        <f t="shared" si="9"/>
        <v>n/a</v>
      </c>
      <c r="U61" s="103" t="str">
        <f t="shared" si="10"/>
        <v>n/a</v>
      </c>
      <c r="V61" s="103">
        <f t="shared" si="11"/>
        <v>0</v>
      </c>
      <c r="W61" s="103">
        <f t="shared" si="12"/>
        <v>0</v>
      </c>
      <c r="X61" s="119">
        <f t="shared" si="13"/>
        <v>1</v>
      </c>
      <c r="Y61" s="119">
        <f t="shared" si="14"/>
        <v>1</v>
      </c>
      <c r="Z61" s="168">
        <f>MIN((IFERROR(IF(AND($V61&lt;=Z$1,$W61&gt;=Z$1),INDEX(Reliability!E$23:E$50,MATCH($S61,Reliability!$C$23:$C$50,0)),0),0)*IF($T61="n/a",$D61*$Y61,$G61)+IFERROR(IF(AND($V61&lt;=Z$1,$W61&gt;=Z$1),INDEX(Reliability!E$23:E$50,MATCH($T61,Reliability!$C$23:$C$50,0)),0),0)*$H61*$X61*$Y61),$D61)*$R61</f>
        <v>0</v>
      </c>
      <c r="AA61" s="168">
        <f>MIN((IFERROR(IF(AND($V61&lt;=AA$1,$W61&gt;=AA$1),INDEX(Reliability!F$23:F$50,MATCH($S61,Reliability!$C$23:$C$50,0)),0),0)*IF($T61="n/a",$D61*$Y61,$G61)+IFERROR(IF(AND($V61&lt;=AA$1,$W61&gt;=AA$1),INDEX(Reliability!F$23:F$50,MATCH($T61,Reliability!$C$23:$C$50,0)),0),0)*$H61*$X61*$Y61),$D61)*$R61</f>
        <v>0</v>
      </c>
      <c r="AB61" s="168">
        <f>MIN((IFERROR(IF(AND($V61&lt;=AB$1,$W61&gt;=AB$1),INDEX(Reliability!G$23:G$50,MATCH($S61,Reliability!$C$23:$C$50,0)),0),0)*IF($T61="n/a",$D61*$Y61,$G61)+IFERROR(IF(AND($V61&lt;=AB$1,$W61&gt;=AB$1),INDEX(Reliability!G$23:G$50,MATCH($T61,Reliability!$C$23:$C$50,0)),0),0)*$H61*$X61*$Y61),$D61)*$R61</f>
        <v>0</v>
      </c>
      <c r="AC61" s="168">
        <f>MIN((IFERROR(IF(AND($V61&lt;=AC$1,$W61&gt;=AC$1),INDEX(Reliability!H$23:H$50,MATCH($S61,Reliability!$C$23:$C$50,0)),0),0)*IF($T61="n/a",$D61*$Y61,$G61)+IFERROR(IF(AND($V61&lt;=AC$1,$W61&gt;=AC$1),INDEX(Reliability!H$23:H$50,MATCH($T61,Reliability!$C$23:$C$50,0)),0),0)*$H61*$X61*$Y61),$D61)*$R61</f>
        <v>0</v>
      </c>
      <c r="AD61" s="168">
        <f>MIN((IFERROR(IF(AND($V61&lt;=AD$1,$W61&gt;=AD$1),INDEX(Reliability!I$23:I$50,MATCH($S61,Reliability!$C$23:$C$50,0)),0),0)*IF($T61="n/a",$D61*$Y61,$G61)+IFERROR(IF(AND($V61&lt;=AD$1,$W61&gt;=AD$1),INDEX(Reliability!I$23:I$50,MATCH($T61,Reliability!$C$23:$C$50,0)),0),0)*$H61*$X61*$Y61),$D61)*$R61</f>
        <v>0</v>
      </c>
      <c r="AE61" s="168">
        <f>MIN((IFERROR(IF(AND($V61&lt;=AE$1,$W61&gt;=AE$1),INDEX(Reliability!J$23:J$50,MATCH($S61,Reliability!$C$23:$C$50,0)),0),0)*IF($T61="n/a",$D61*$Y61,$G61)+IFERROR(IF(AND($V61&lt;=AE$1,$W61&gt;=AE$1),INDEX(Reliability!J$23:J$50,MATCH($T61,Reliability!$C$23:$C$50,0)),0),0)*$H61*$X61*$Y61),$D61)*$R61</f>
        <v>0</v>
      </c>
      <c r="AF61" s="168">
        <f>MIN((IFERROR(IF(AND($V61&lt;=AF$1,$W61&gt;=AF$1),INDEX(Reliability!K$23:K$50,MATCH($S61,Reliability!$C$23:$C$50,0)),0),0)*IF($T61="n/a",$D61*$Y61,$G61)+IFERROR(IF(AND($V61&lt;=AF$1,$W61&gt;=AF$1),INDEX(Reliability!K$23:K$50,MATCH($T61,Reliability!$C$23:$C$50,0)),0),0)*$H61*$X61*$Y61),$D61)*$R61</f>
        <v>0</v>
      </c>
      <c r="AG61" s="168">
        <f>MIN((IFERROR(IF(AND($V61&lt;=AG$1,$W61&gt;=AG$1),INDEX(Reliability!L$23:L$50,MATCH($S61,Reliability!$C$23:$C$50,0)),0),0)*IF($T61="n/a",$D61*$Y61,$G61)+IFERROR(IF(AND($V61&lt;=AG$1,$W61&gt;=AG$1),INDEX(Reliability!L$23:L$50,MATCH($T61,Reliability!$C$23:$C$50,0)),0),0)*$H61*$X61*$Y61),$D61)*$R61</f>
        <v>0</v>
      </c>
      <c r="AH61" s="168">
        <f>MIN((IFERROR(IF(AND($V61&lt;=AH$1,$W61&gt;=AH$1),INDEX(Reliability!M$23:M$50,MATCH($S61,Reliability!$C$23:$C$50,0)),0),0)*IF($T61="n/a",$D61*$Y61,$G61)+IFERROR(IF(AND($V61&lt;=AH$1,$W61&gt;=AH$1),INDEX(Reliability!M$23:M$50,MATCH($T61,Reliability!$C$23:$C$50,0)),0),0)*$H61*$X61*$Y61),$D61)*$R61</f>
        <v>0</v>
      </c>
      <c r="AI61" s="168">
        <f>MIN((IFERROR(IF(AND($V61&lt;=AI$1,$W61&gt;=AI$1),INDEX(Reliability!N$23:N$50,MATCH($S61,Reliability!$C$23:$C$50,0)),0),0)*IF($T61="n/a",$D61*$Y61,$G61)+IFERROR(IF(AND($V61&lt;=AI$1,$W61&gt;=AI$1),INDEX(Reliability!N$23:N$50,MATCH($T61,Reliability!$C$23:$C$50,0)),0),0)*$H61*$X61*$Y61),$D61)*$R61</f>
        <v>0</v>
      </c>
      <c r="AJ61" s="168">
        <f>MIN((IFERROR(IF(AND($V61&lt;=AJ$1,$W61&gt;=AJ$1),INDEX(Reliability!O$23:O$50,MATCH($S61,Reliability!$C$23:$C$50,0)),0),0)*IF($T61="n/a",$D61*$Y61,$G61)+IFERROR(IF(AND($V61&lt;=AJ$1,$W61&gt;=AJ$1),INDEX(Reliability!O$23:O$50,MATCH($T61,Reliability!$C$23:$C$50,0)),0),0)*$H61*$X61*$Y61),$D61)*$R61</f>
        <v>0</v>
      </c>
      <c r="AK61" s="168">
        <f>MIN((IFERROR(IF(AND($V61&lt;=AK$1,$W61&gt;=AK$1),INDEX(Reliability!P$23:P$50,MATCH($S61,Reliability!$C$23:$C$50,0)),0),0)*IF($T61="n/a",$D61*$Y61,$G61)+IFERROR(IF(AND($V61&lt;=AK$1,$W61&gt;=AK$1),INDEX(Reliability!P$23:P$50,MATCH($T61,Reliability!$C$23:$C$50,0)),0),0)*$H61*$X61*$Y61),$D61)*$R61</f>
        <v>0</v>
      </c>
      <c r="AM61" s="167">
        <f t="shared" si="15"/>
        <v>0</v>
      </c>
      <c r="AN61">
        <f>unique_contracts!C61</f>
        <v>0</v>
      </c>
    </row>
    <row r="62" spans="2:40" x14ac:dyDescent="0.25">
      <c r="B62" s="121">
        <f>unique_contracts!B62</f>
        <v>0</v>
      </c>
      <c r="C62" s="103">
        <f>unique_contracts!D62</f>
        <v>0</v>
      </c>
      <c r="D62" s="120">
        <f>unique_contracts!J62</f>
        <v>0</v>
      </c>
      <c r="E62" s="103">
        <f>unique_contracts!M62</f>
        <v>0</v>
      </c>
      <c r="F62" s="103">
        <f>unique_contracts!N62</f>
        <v>0</v>
      </c>
      <c r="G62" s="103">
        <f>unique_contracts!P62</f>
        <v>0</v>
      </c>
      <c r="H62" s="103">
        <f>unique_contracts!R62</f>
        <v>0</v>
      </c>
      <c r="I62" s="103">
        <f>unique_contracts!V62</f>
        <v>0</v>
      </c>
      <c r="J62" s="121">
        <f>unique_contracts!AB62</f>
        <v>0</v>
      </c>
      <c r="K62" s="103">
        <f>unique_contracts!AM62</f>
        <v>0</v>
      </c>
      <c r="L62" s="103">
        <f>unique_contracts!AN62</f>
        <v>0</v>
      </c>
      <c r="M62" s="103">
        <f>unique_contracts!AO62</f>
        <v>0</v>
      </c>
      <c r="N62" s="103">
        <f>unique_contracts!AP62</f>
        <v>0</v>
      </c>
      <c r="O62" s="103">
        <f>unique_contracts!AQ62</f>
        <v>0</v>
      </c>
      <c r="P62" s="103">
        <f>unique_contracts!AR62</f>
        <v>0</v>
      </c>
      <c r="Q62" s="103">
        <f>unique_contracts!BP62</f>
        <v>0</v>
      </c>
      <c r="R62" s="103">
        <f t="shared" si="8"/>
        <v>0</v>
      </c>
      <c r="S62" s="103" t="str">
        <f>IFERROR(IF(AND(I62&gt;0,E62="NotHybrid"),_xlfn.CONCAT(MAX(MIN(ROUNDDOWN(I62/D62,0),8),4),INDEX(resources!$G:$G,MATCH(B62,resources!$A:$A,0))),INDEX(resources!$G:$G,MATCH(B62,resources!$A:$A,0))),"n/a")</f>
        <v>n/a</v>
      </c>
      <c r="T62" s="103" t="str">
        <f t="shared" si="9"/>
        <v>n/a</v>
      </c>
      <c r="U62" s="103" t="str">
        <f t="shared" si="10"/>
        <v>n/a</v>
      </c>
      <c r="V62" s="103">
        <f t="shared" si="11"/>
        <v>0</v>
      </c>
      <c r="W62" s="103">
        <f t="shared" si="12"/>
        <v>0</v>
      </c>
      <c r="X62" s="119">
        <f t="shared" si="13"/>
        <v>1</v>
      </c>
      <c r="Y62" s="119">
        <f t="shared" si="14"/>
        <v>1</v>
      </c>
      <c r="Z62" s="168">
        <f>MIN((IFERROR(IF(AND($V62&lt;=Z$1,$W62&gt;=Z$1),INDEX(Reliability!E$23:E$50,MATCH($S62,Reliability!$C$23:$C$50,0)),0),0)*IF($T62="n/a",$D62*$Y62,$G62)+IFERROR(IF(AND($V62&lt;=Z$1,$W62&gt;=Z$1),INDEX(Reliability!E$23:E$50,MATCH($T62,Reliability!$C$23:$C$50,0)),0),0)*$H62*$X62*$Y62),$D62)*$R62</f>
        <v>0</v>
      </c>
      <c r="AA62" s="168">
        <f>MIN((IFERROR(IF(AND($V62&lt;=AA$1,$W62&gt;=AA$1),INDEX(Reliability!F$23:F$50,MATCH($S62,Reliability!$C$23:$C$50,0)),0),0)*IF($T62="n/a",$D62*$Y62,$G62)+IFERROR(IF(AND($V62&lt;=AA$1,$W62&gt;=AA$1),INDEX(Reliability!F$23:F$50,MATCH($T62,Reliability!$C$23:$C$50,0)),0),0)*$H62*$X62*$Y62),$D62)*$R62</f>
        <v>0</v>
      </c>
      <c r="AB62" s="168">
        <f>MIN((IFERROR(IF(AND($V62&lt;=AB$1,$W62&gt;=AB$1),INDEX(Reliability!G$23:G$50,MATCH($S62,Reliability!$C$23:$C$50,0)),0),0)*IF($T62="n/a",$D62*$Y62,$G62)+IFERROR(IF(AND($V62&lt;=AB$1,$W62&gt;=AB$1),INDEX(Reliability!G$23:G$50,MATCH($T62,Reliability!$C$23:$C$50,0)),0),0)*$H62*$X62*$Y62),$D62)*$R62</f>
        <v>0</v>
      </c>
      <c r="AC62" s="168">
        <f>MIN((IFERROR(IF(AND($V62&lt;=AC$1,$W62&gt;=AC$1),INDEX(Reliability!H$23:H$50,MATCH($S62,Reliability!$C$23:$C$50,0)),0),0)*IF($T62="n/a",$D62*$Y62,$G62)+IFERROR(IF(AND($V62&lt;=AC$1,$W62&gt;=AC$1),INDEX(Reliability!H$23:H$50,MATCH($T62,Reliability!$C$23:$C$50,0)),0),0)*$H62*$X62*$Y62),$D62)*$R62</f>
        <v>0</v>
      </c>
      <c r="AD62" s="168">
        <f>MIN((IFERROR(IF(AND($V62&lt;=AD$1,$W62&gt;=AD$1),INDEX(Reliability!I$23:I$50,MATCH($S62,Reliability!$C$23:$C$50,0)),0),0)*IF($T62="n/a",$D62*$Y62,$G62)+IFERROR(IF(AND($V62&lt;=AD$1,$W62&gt;=AD$1),INDEX(Reliability!I$23:I$50,MATCH($T62,Reliability!$C$23:$C$50,0)),0),0)*$H62*$X62*$Y62),$D62)*$R62</f>
        <v>0</v>
      </c>
      <c r="AE62" s="168">
        <f>MIN((IFERROR(IF(AND($V62&lt;=AE$1,$W62&gt;=AE$1),INDEX(Reliability!J$23:J$50,MATCH($S62,Reliability!$C$23:$C$50,0)),0),0)*IF($T62="n/a",$D62*$Y62,$G62)+IFERROR(IF(AND($V62&lt;=AE$1,$W62&gt;=AE$1),INDEX(Reliability!J$23:J$50,MATCH($T62,Reliability!$C$23:$C$50,0)),0),0)*$H62*$X62*$Y62),$D62)*$R62</f>
        <v>0</v>
      </c>
      <c r="AF62" s="168">
        <f>MIN((IFERROR(IF(AND($V62&lt;=AF$1,$W62&gt;=AF$1),INDEX(Reliability!K$23:K$50,MATCH($S62,Reliability!$C$23:$C$50,0)),0),0)*IF($T62="n/a",$D62*$Y62,$G62)+IFERROR(IF(AND($V62&lt;=AF$1,$W62&gt;=AF$1),INDEX(Reliability!K$23:K$50,MATCH($T62,Reliability!$C$23:$C$50,0)),0),0)*$H62*$X62*$Y62),$D62)*$R62</f>
        <v>0</v>
      </c>
      <c r="AG62" s="168">
        <f>MIN((IFERROR(IF(AND($V62&lt;=AG$1,$W62&gt;=AG$1),INDEX(Reliability!L$23:L$50,MATCH($S62,Reliability!$C$23:$C$50,0)),0),0)*IF($T62="n/a",$D62*$Y62,$G62)+IFERROR(IF(AND($V62&lt;=AG$1,$W62&gt;=AG$1),INDEX(Reliability!L$23:L$50,MATCH($T62,Reliability!$C$23:$C$50,0)),0),0)*$H62*$X62*$Y62),$D62)*$R62</f>
        <v>0</v>
      </c>
      <c r="AH62" s="168">
        <f>MIN((IFERROR(IF(AND($V62&lt;=AH$1,$W62&gt;=AH$1),INDEX(Reliability!M$23:M$50,MATCH($S62,Reliability!$C$23:$C$50,0)),0),0)*IF($T62="n/a",$D62*$Y62,$G62)+IFERROR(IF(AND($V62&lt;=AH$1,$W62&gt;=AH$1),INDEX(Reliability!M$23:M$50,MATCH($T62,Reliability!$C$23:$C$50,0)),0),0)*$H62*$X62*$Y62),$D62)*$R62</f>
        <v>0</v>
      </c>
      <c r="AI62" s="168">
        <f>MIN((IFERROR(IF(AND($V62&lt;=AI$1,$W62&gt;=AI$1),INDEX(Reliability!N$23:N$50,MATCH($S62,Reliability!$C$23:$C$50,0)),0),0)*IF($T62="n/a",$D62*$Y62,$G62)+IFERROR(IF(AND($V62&lt;=AI$1,$W62&gt;=AI$1),INDEX(Reliability!N$23:N$50,MATCH($T62,Reliability!$C$23:$C$50,0)),0),0)*$H62*$X62*$Y62),$D62)*$R62</f>
        <v>0</v>
      </c>
      <c r="AJ62" s="168">
        <f>MIN((IFERROR(IF(AND($V62&lt;=AJ$1,$W62&gt;=AJ$1),INDEX(Reliability!O$23:O$50,MATCH($S62,Reliability!$C$23:$C$50,0)),0),0)*IF($T62="n/a",$D62*$Y62,$G62)+IFERROR(IF(AND($V62&lt;=AJ$1,$W62&gt;=AJ$1),INDEX(Reliability!O$23:O$50,MATCH($T62,Reliability!$C$23:$C$50,0)),0),0)*$H62*$X62*$Y62),$D62)*$R62</f>
        <v>0</v>
      </c>
      <c r="AK62" s="168">
        <f>MIN((IFERROR(IF(AND($V62&lt;=AK$1,$W62&gt;=AK$1),INDEX(Reliability!P$23:P$50,MATCH($S62,Reliability!$C$23:$C$50,0)),0),0)*IF($T62="n/a",$D62*$Y62,$G62)+IFERROR(IF(AND($V62&lt;=AK$1,$W62&gt;=AK$1),INDEX(Reliability!P$23:P$50,MATCH($T62,Reliability!$C$23:$C$50,0)),0),0)*$H62*$X62*$Y62),$D62)*$R62</f>
        <v>0</v>
      </c>
      <c r="AM62" s="167">
        <f t="shared" si="15"/>
        <v>0</v>
      </c>
      <c r="AN62">
        <f>unique_contracts!C62</f>
        <v>0</v>
      </c>
    </row>
    <row r="63" spans="2:40" x14ac:dyDescent="0.25">
      <c r="B63" s="121">
        <f>unique_contracts!B63</f>
        <v>0</v>
      </c>
      <c r="C63" s="103">
        <f>unique_contracts!D63</f>
        <v>0</v>
      </c>
      <c r="D63" s="120">
        <f>unique_contracts!J63</f>
        <v>0</v>
      </c>
      <c r="E63" s="103">
        <f>unique_contracts!M63</f>
        <v>0</v>
      </c>
      <c r="F63" s="103">
        <f>unique_contracts!N63</f>
        <v>0</v>
      </c>
      <c r="G63" s="103">
        <f>unique_contracts!P63</f>
        <v>0</v>
      </c>
      <c r="H63" s="103">
        <f>unique_contracts!R63</f>
        <v>0</v>
      </c>
      <c r="I63" s="103">
        <f>unique_contracts!V63</f>
        <v>0</v>
      </c>
      <c r="J63" s="121">
        <f>unique_contracts!AB63</f>
        <v>0</v>
      </c>
      <c r="K63" s="103">
        <f>unique_contracts!AM63</f>
        <v>0</v>
      </c>
      <c r="L63" s="103">
        <f>unique_contracts!AN63</f>
        <v>0</v>
      </c>
      <c r="M63" s="103">
        <f>unique_contracts!AO63</f>
        <v>0</v>
      </c>
      <c r="N63" s="103">
        <f>unique_contracts!AP63</f>
        <v>0</v>
      </c>
      <c r="O63" s="103">
        <f>unique_contracts!AQ63</f>
        <v>0</v>
      </c>
      <c r="P63" s="103">
        <f>unique_contracts!AR63</f>
        <v>0</v>
      </c>
      <c r="Q63" s="103">
        <f>unique_contracts!BP63</f>
        <v>0</v>
      </c>
      <c r="R63" s="103">
        <f t="shared" si="8"/>
        <v>0</v>
      </c>
      <c r="S63" s="103" t="str">
        <f>IFERROR(IF(AND(I63&gt;0,E63="NotHybrid"),_xlfn.CONCAT(MAX(MIN(ROUNDDOWN(I63/D63,0),8),4),INDEX(resources!$G:$G,MATCH(B63,resources!$A:$A,0))),INDEX(resources!$G:$G,MATCH(B63,resources!$A:$A,0))),"n/a")</f>
        <v>n/a</v>
      </c>
      <c r="T63" s="103" t="str">
        <f t="shared" si="9"/>
        <v>n/a</v>
      </c>
      <c r="U63" s="103" t="str">
        <f t="shared" si="10"/>
        <v>n/a</v>
      </c>
      <c r="V63" s="103">
        <f t="shared" si="11"/>
        <v>0</v>
      </c>
      <c r="W63" s="103">
        <f t="shared" si="12"/>
        <v>0</v>
      </c>
      <c r="X63" s="119">
        <f t="shared" si="13"/>
        <v>1</v>
      </c>
      <c r="Y63" s="119">
        <f t="shared" si="14"/>
        <v>1</v>
      </c>
      <c r="Z63" s="168">
        <f>MIN((IFERROR(IF(AND($V63&lt;=Z$1,$W63&gt;=Z$1),INDEX(Reliability!E$23:E$50,MATCH($S63,Reliability!$C$23:$C$50,0)),0),0)*IF($T63="n/a",$D63*$Y63,$G63)+IFERROR(IF(AND($V63&lt;=Z$1,$W63&gt;=Z$1),INDEX(Reliability!E$23:E$50,MATCH($T63,Reliability!$C$23:$C$50,0)),0),0)*$H63*$X63*$Y63),$D63)*$R63</f>
        <v>0</v>
      </c>
      <c r="AA63" s="168">
        <f>MIN((IFERROR(IF(AND($V63&lt;=AA$1,$W63&gt;=AA$1),INDEX(Reliability!F$23:F$50,MATCH($S63,Reliability!$C$23:$C$50,0)),0),0)*IF($T63="n/a",$D63*$Y63,$G63)+IFERROR(IF(AND($V63&lt;=AA$1,$W63&gt;=AA$1),INDEX(Reliability!F$23:F$50,MATCH($T63,Reliability!$C$23:$C$50,0)),0),0)*$H63*$X63*$Y63),$D63)*$R63</f>
        <v>0</v>
      </c>
      <c r="AB63" s="168">
        <f>MIN((IFERROR(IF(AND($V63&lt;=AB$1,$W63&gt;=AB$1),INDEX(Reliability!G$23:G$50,MATCH($S63,Reliability!$C$23:$C$50,0)),0),0)*IF($T63="n/a",$D63*$Y63,$G63)+IFERROR(IF(AND($V63&lt;=AB$1,$W63&gt;=AB$1),INDEX(Reliability!G$23:G$50,MATCH($T63,Reliability!$C$23:$C$50,0)),0),0)*$H63*$X63*$Y63),$D63)*$R63</f>
        <v>0</v>
      </c>
      <c r="AC63" s="168">
        <f>MIN((IFERROR(IF(AND($V63&lt;=AC$1,$W63&gt;=AC$1),INDEX(Reliability!H$23:H$50,MATCH($S63,Reliability!$C$23:$C$50,0)),0),0)*IF($T63="n/a",$D63*$Y63,$G63)+IFERROR(IF(AND($V63&lt;=AC$1,$W63&gt;=AC$1),INDEX(Reliability!H$23:H$50,MATCH($T63,Reliability!$C$23:$C$50,0)),0),0)*$H63*$X63*$Y63),$D63)*$R63</f>
        <v>0</v>
      </c>
      <c r="AD63" s="168">
        <f>MIN((IFERROR(IF(AND($V63&lt;=AD$1,$W63&gt;=AD$1),INDEX(Reliability!I$23:I$50,MATCH($S63,Reliability!$C$23:$C$50,0)),0),0)*IF($T63="n/a",$D63*$Y63,$G63)+IFERROR(IF(AND($V63&lt;=AD$1,$W63&gt;=AD$1),INDEX(Reliability!I$23:I$50,MATCH($T63,Reliability!$C$23:$C$50,0)),0),0)*$H63*$X63*$Y63),$D63)*$R63</f>
        <v>0</v>
      </c>
      <c r="AE63" s="168">
        <f>MIN((IFERROR(IF(AND($V63&lt;=AE$1,$W63&gt;=AE$1),INDEX(Reliability!J$23:J$50,MATCH($S63,Reliability!$C$23:$C$50,0)),0),0)*IF($T63="n/a",$D63*$Y63,$G63)+IFERROR(IF(AND($V63&lt;=AE$1,$W63&gt;=AE$1),INDEX(Reliability!J$23:J$50,MATCH($T63,Reliability!$C$23:$C$50,0)),0),0)*$H63*$X63*$Y63),$D63)*$R63</f>
        <v>0</v>
      </c>
      <c r="AF63" s="168">
        <f>MIN((IFERROR(IF(AND($V63&lt;=AF$1,$W63&gt;=AF$1),INDEX(Reliability!K$23:K$50,MATCH($S63,Reliability!$C$23:$C$50,0)),0),0)*IF($T63="n/a",$D63*$Y63,$G63)+IFERROR(IF(AND($V63&lt;=AF$1,$W63&gt;=AF$1),INDEX(Reliability!K$23:K$50,MATCH($T63,Reliability!$C$23:$C$50,0)),0),0)*$H63*$X63*$Y63),$D63)*$R63</f>
        <v>0</v>
      </c>
      <c r="AG63" s="168">
        <f>MIN((IFERROR(IF(AND($V63&lt;=AG$1,$W63&gt;=AG$1),INDEX(Reliability!L$23:L$50,MATCH($S63,Reliability!$C$23:$C$50,0)),0),0)*IF($T63="n/a",$D63*$Y63,$G63)+IFERROR(IF(AND($V63&lt;=AG$1,$W63&gt;=AG$1),INDEX(Reliability!L$23:L$50,MATCH($T63,Reliability!$C$23:$C$50,0)),0),0)*$H63*$X63*$Y63),$D63)*$R63</f>
        <v>0</v>
      </c>
      <c r="AH63" s="168">
        <f>MIN((IFERROR(IF(AND($V63&lt;=AH$1,$W63&gt;=AH$1),INDEX(Reliability!M$23:M$50,MATCH($S63,Reliability!$C$23:$C$50,0)),0),0)*IF($T63="n/a",$D63*$Y63,$G63)+IFERROR(IF(AND($V63&lt;=AH$1,$W63&gt;=AH$1),INDEX(Reliability!M$23:M$50,MATCH($T63,Reliability!$C$23:$C$50,0)),0),0)*$H63*$X63*$Y63),$D63)*$R63</f>
        <v>0</v>
      </c>
      <c r="AI63" s="168">
        <f>MIN((IFERROR(IF(AND($V63&lt;=AI$1,$W63&gt;=AI$1),INDEX(Reliability!N$23:N$50,MATCH($S63,Reliability!$C$23:$C$50,0)),0),0)*IF($T63="n/a",$D63*$Y63,$G63)+IFERROR(IF(AND($V63&lt;=AI$1,$W63&gt;=AI$1),INDEX(Reliability!N$23:N$50,MATCH($T63,Reliability!$C$23:$C$50,0)),0),0)*$H63*$X63*$Y63),$D63)*$R63</f>
        <v>0</v>
      </c>
      <c r="AJ63" s="168">
        <f>MIN((IFERROR(IF(AND($V63&lt;=AJ$1,$W63&gt;=AJ$1),INDEX(Reliability!O$23:O$50,MATCH($S63,Reliability!$C$23:$C$50,0)),0),0)*IF($T63="n/a",$D63*$Y63,$G63)+IFERROR(IF(AND($V63&lt;=AJ$1,$W63&gt;=AJ$1),INDEX(Reliability!O$23:O$50,MATCH($T63,Reliability!$C$23:$C$50,0)),0),0)*$H63*$X63*$Y63),$D63)*$R63</f>
        <v>0</v>
      </c>
      <c r="AK63" s="168">
        <f>MIN((IFERROR(IF(AND($V63&lt;=AK$1,$W63&gt;=AK$1),INDEX(Reliability!P$23:P$50,MATCH($S63,Reliability!$C$23:$C$50,0)),0),0)*IF($T63="n/a",$D63*$Y63,$G63)+IFERROR(IF(AND($V63&lt;=AK$1,$W63&gt;=AK$1),INDEX(Reliability!P$23:P$50,MATCH($T63,Reliability!$C$23:$C$50,0)),0),0)*$H63*$X63*$Y63),$D63)*$R63</f>
        <v>0</v>
      </c>
      <c r="AM63" s="167">
        <f t="shared" si="15"/>
        <v>0</v>
      </c>
      <c r="AN63">
        <f>unique_contracts!C63</f>
        <v>0</v>
      </c>
    </row>
    <row r="64" spans="2:40" x14ac:dyDescent="0.25">
      <c r="B64" s="121">
        <f>unique_contracts!B64</f>
        <v>0</v>
      </c>
      <c r="C64" s="103">
        <f>unique_contracts!D64</f>
        <v>0</v>
      </c>
      <c r="D64" s="120">
        <f>unique_contracts!J64</f>
        <v>0</v>
      </c>
      <c r="E64" s="103">
        <f>unique_contracts!M64</f>
        <v>0</v>
      </c>
      <c r="F64" s="103">
        <f>unique_contracts!N64</f>
        <v>0</v>
      </c>
      <c r="G64" s="103">
        <f>unique_contracts!P64</f>
        <v>0</v>
      </c>
      <c r="H64" s="103">
        <f>unique_contracts!R64</f>
        <v>0</v>
      </c>
      <c r="I64" s="103">
        <f>unique_contracts!V64</f>
        <v>0</v>
      </c>
      <c r="J64" s="121">
        <f>unique_contracts!AB64</f>
        <v>0</v>
      </c>
      <c r="K64" s="103">
        <f>unique_contracts!AM64</f>
        <v>0</v>
      </c>
      <c r="L64" s="103">
        <f>unique_contracts!AN64</f>
        <v>0</v>
      </c>
      <c r="M64" s="103">
        <f>unique_contracts!AO64</f>
        <v>0</v>
      </c>
      <c r="N64" s="103">
        <f>unique_contracts!AP64</f>
        <v>0</v>
      </c>
      <c r="O64" s="103">
        <f>unique_contracts!AQ64</f>
        <v>0</v>
      </c>
      <c r="P64" s="103">
        <f>unique_contracts!AR64</f>
        <v>0</v>
      </c>
      <c r="Q64" s="103">
        <f>unique_contracts!BP64</f>
        <v>0</v>
      </c>
      <c r="R64" s="103">
        <f t="shared" si="8"/>
        <v>0</v>
      </c>
      <c r="S64" s="103" t="str">
        <f>IFERROR(IF(AND(I64&gt;0,E64="NotHybrid"),_xlfn.CONCAT(MAX(MIN(ROUNDDOWN(I64/D64,0),8),4),INDEX(resources!$G:$G,MATCH(B64,resources!$A:$A,0))),INDEX(resources!$G:$G,MATCH(B64,resources!$A:$A,0))),"n/a")</f>
        <v>n/a</v>
      </c>
      <c r="T64" s="103" t="str">
        <f t="shared" si="9"/>
        <v>n/a</v>
      </c>
      <c r="U64" s="103" t="str">
        <f t="shared" si="10"/>
        <v>n/a</v>
      </c>
      <c r="V64" s="103">
        <f t="shared" si="11"/>
        <v>0</v>
      </c>
      <c r="W64" s="103">
        <f t="shared" si="12"/>
        <v>0</v>
      </c>
      <c r="X64" s="119">
        <f t="shared" si="13"/>
        <v>1</v>
      </c>
      <c r="Y64" s="119">
        <f t="shared" si="14"/>
        <v>1</v>
      </c>
      <c r="Z64" s="168">
        <f>MIN((IFERROR(IF(AND($V64&lt;=Z$1,$W64&gt;=Z$1),INDEX(Reliability!E$23:E$50,MATCH($S64,Reliability!$C$23:$C$50,0)),0),0)*IF($T64="n/a",$D64*$Y64,$G64)+IFERROR(IF(AND($V64&lt;=Z$1,$W64&gt;=Z$1),INDEX(Reliability!E$23:E$50,MATCH($T64,Reliability!$C$23:$C$50,0)),0),0)*$H64*$X64*$Y64),$D64)*$R64</f>
        <v>0</v>
      </c>
      <c r="AA64" s="168">
        <f>MIN((IFERROR(IF(AND($V64&lt;=AA$1,$W64&gt;=AA$1),INDEX(Reliability!F$23:F$50,MATCH($S64,Reliability!$C$23:$C$50,0)),0),0)*IF($T64="n/a",$D64*$Y64,$G64)+IFERROR(IF(AND($V64&lt;=AA$1,$W64&gt;=AA$1),INDEX(Reliability!F$23:F$50,MATCH($T64,Reliability!$C$23:$C$50,0)),0),0)*$H64*$X64*$Y64),$D64)*$R64</f>
        <v>0</v>
      </c>
      <c r="AB64" s="168">
        <f>MIN((IFERROR(IF(AND($V64&lt;=AB$1,$W64&gt;=AB$1),INDEX(Reliability!G$23:G$50,MATCH($S64,Reliability!$C$23:$C$50,0)),0),0)*IF($T64="n/a",$D64*$Y64,$G64)+IFERROR(IF(AND($V64&lt;=AB$1,$W64&gt;=AB$1),INDEX(Reliability!G$23:G$50,MATCH($T64,Reliability!$C$23:$C$50,0)),0),0)*$H64*$X64*$Y64),$D64)*$R64</f>
        <v>0</v>
      </c>
      <c r="AC64" s="168">
        <f>MIN((IFERROR(IF(AND($V64&lt;=AC$1,$W64&gt;=AC$1),INDEX(Reliability!H$23:H$50,MATCH($S64,Reliability!$C$23:$C$50,0)),0),0)*IF($T64="n/a",$D64*$Y64,$G64)+IFERROR(IF(AND($V64&lt;=AC$1,$W64&gt;=AC$1),INDEX(Reliability!H$23:H$50,MATCH($T64,Reliability!$C$23:$C$50,0)),0),0)*$H64*$X64*$Y64),$D64)*$R64</f>
        <v>0</v>
      </c>
      <c r="AD64" s="168">
        <f>MIN((IFERROR(IF(AND($V64&lt;=AD$1,$W64&gt;=AD$1),INDEX(Reliability!I$23:I$50,MATCH($S64,Reliability!$C$23:$C$50,0)),0),0)*IF($T64="n/a",$D64*$Y64,$G64)+IFERROR(IF(AND($V64&lt;=AD$1,$W64&gt;=AD$1),INDEX(Reliability!I$23:I$50,MATCH($T64,Reliability!$C$23:$C$50,0)),0),0)*$H64*$X64*$Y64),$D64)*$R64</f>
        <v>0</v>
      </c>
      <c r="AE64" s="168">
        <f>MIN((IFERROR(IF(AND($V64&lt;=AE$1,$W64&gt;=AE$1),INDEX(Reliability!J$23:J$50,MATCH($S64,Reliability!$C$23:$C$50,0)),0),0)*IF($T64="n/a",$D64*$Y64,$G64)+IFERROR(IF(AND($V64&lt;=AE$1,$W64&gt;=AE$1),INDEX(Reliability!J$23:J$50,MATCH($T64,Reliability!$C$23:$C$50,0)),0),0)*$H64*$X64*$Y64),$D64)*$R64</f>
        <v>0</v>
      </c>
      <c r="AF64" s="168">
        <f>MIN((IFERROR(IF(AND($V64&lt;=AF$1,$W64&gt;=AF$1),INDEX(Reliability!K$23:K$50,MATCH($S64,Reliability!$C$23:$C$50,0)),0),0)*IF($T64="n/a",$D64*$Y64,$G64)+IFERROR(IF(AND($V64&lt;=AF$1,$W64&gt;=AF$1),INDEX(Reliability!K$23:K$50,MATCH($T64,Reliability!$C$23:$C$50,0)),0),0)*$H64*$X64*$Y64),$D64)*$R64</f>
        <v>0</v>
      </c>
      <c r="AG64" s="168">
        <f>MIN((IFERROR(IF(AND($V64&lt;=AG$1,$W64&gt;=AG$1),INDEX(Reliability!L$23:L$50,MATCH($S64,Reliability!$C$23:$C$50,0)),0),0)*IF($T64="n/a",$D64*$Y64,$G64)+IFERROR(IF(AND($V64&lt;=AG$1,$W64&gt;=AG$1),INDEX(Reliability!L$23:L$50,MATCH($T64,Reliability!$C$23:$C$50,0)),0),0)*$H64*$X64*$Y64),$D64)*$R64</f>
        <v>0</v>
      </c>
      <c r="AH64" s="168">
        <f>MIN((IFERROR(IF(AND($V64&lt;=AH$1,$W64&gt;=AH$1),INDEX(Reliability!M$23:M$50,MATCH($S64,Reliability!$C$23:$C$50,0)),0),0)*IF($T64="n/a",$D64*$Y64,$G64)+IFERROR(IF(AND($V64&lt;=AH$1,$W64&gt;=AH$1),INDEX(Reliability!M$23:M$50,MATCH($T64,Reliability!$C$23:$C$50,0)),0),0)*$H64*$X64*$Y64),$D64)*$R64</f>
        <v>0</v>
      </c>
      <c r="AI64" s="168">
        <f>MIN((IFERROR(IF(AND($V64&lt;=AI$1,$W64&gt;=AI$1),INDEX(Reliability!N$23:N$50,MATCH($S64,Reliability!$C$23:$C$50,0)),0),0)*IF($T64="n/a",$D64*$Y64,$G64)+IFERROR(IF(AND($V64&lt;=AI$1,$W64&gt;=AI$1),INDEX(Reliability!N$23:N$50,MATCH($T64,Reliability!$C$23:$C$50,0)),0),0)*$H64*$X64*$Y64),$D64)*$R64</f>
        <v>0</v>
      </c>
      <c r="AJ64" s="168">
        <f>MIN((IFERROR(IF(AND($V64&lt;=AJ$1,$W64&gt;=AJ$1),INDEX(Reliability!O$23:O$50,MATCH($S64,Reliability!$C$23:$C$50,0)),0),0)*IF($T64="n/a",$D64*$Y64,$G64)+IFERROR(IF(AND($V64&lt;=AJ$1,$W64&gt;=AJ$1),INDEX(Reliability!O$23:O$50,MATCH($T64,Reliability!$C$23:$C$50,0)),0),0)*$H64*$X64*$Y64),$D64)*$R64</f>
        <v>0</v>
      </c>
      <c r="AK64" s="168">
        <f>MIN((IFERROR(IF(AND($V64&lt;=AK$1,$W64&gt;=AK$1),INDEX(Reliability!P$23:P$50,MATCH($S64,Reliability!$C$23:$C$50,0)),0),0)*IF($T64="n/a",$D64*$Y64,$G64)+IFERROR(IF(AND($V64&lt;=AK$1,$W64&gt;=AK$1),INDEX(Reliability!P$23:P$50,MATCH($T64,Reliability!$C$23:$C$50,0)),0),0)*$H64*$X64*$Y64),$D64)*$R64</f>
        <v>0</v>
      </c>
      <c r="AM64" s="167">
        <f t="shared" si="15"/>
        <v>0</v>
      </c>
      <c r="AN64">
        <f>unique_contracts!C64</f>
        <v>0</v>
      </c>
    </row>
    <row r="65" spans="2:40" x14ac:dyDescent="0.25">
      <c r="B65" s="121">
        <f>unique_contracts!B65</f>
        <v>0</v>
      </c>
      <c r="C65" s="103">
        <f>unique_contracts!D65</f>
        <v>0</v>
      </c>
      <c r="D65" s="120">
        <f>unique_contracts!J65</f>
        <v>0</v>
      </c>
      <c r="E65" s="103">
        <f>unique_contracts!M65</f>
        <v>0</v>
      </c>
      <c r="F65" s="103">
        <f>unique_contracts!N65</f>
        <v>0</v>
      </c>
      <c r="G65" s="103">
        <f>unique_contracts!P65</f>
        <v>0</v>
      </c>
      <c r="H65" s="103">
        <f>unique_contracts!R65</f>
        <v>0</v>
      </c>
      <c r="I65" s="103">
        <f>unique_contracts!V65</f>
        <v>0</v>
      </c>
      <c r="J65" s="121">
        <f>unique_contracts!AB65</f>
        <v>0</v>
      </c>
      <c r="K65" s="103">
        <f>unique_contracts!AM65</f>
        <v>0</v>
      </c>
      <c r="L65" s="103">
        <f>unique_contracts!AN65</f>
        <v>0</v>
      </c>
      <c r="M65" s="103">
        <f>unique_contracts!AO65</f>
        <v>0</v>
      </c>
      <c r="N65" s="103">
        <f>unique_contracts!AP65</f>
        <v>0</v>
      </c>
      <c r="O65" s="103">
        <f>unique_contracts!AQ65</f>
        <v>0</v>
      </c>
      <c r="P65" s="103">
        <f>unique_contracts!AR65</f>
        <v>0</v>
      </c>
      <c r="Q65" s="103">
        <f>unique_contracts!BP65</f>
        <v>0</v>
      </c>
      <c r="R65" s="103">
        <f t="shared" si="8"/>
        <v>0</v>
      </c>
      <c r="S65" s="103" t="str">
        <f>IFERROR(IF(AND(I65&gt;0,E65="NotHybrid"),_xlfn.CONCAT(MAX(MIN(ROUNDDOWN(I65/D65,0),8),4),INDEX(resources!$G:$G,MATCH(B65,resources!$A:$A,0))),INDEX(resources!$G:$G,MATCH(B65,resources!$A:$A,0))),"n/a")</f>
        <v>n/a</v>
      </c>
      <c r="T65" s="103" t="str">
        <f t="shared" si="9"/>
        <v>n/a</v>
      </c>
      <c r="U65" s="103" t="str">
        <f t="shared" si="10"/>
        <v>n/a</v>
      </c>
      <c r="V65" s="103">
        <f t="shared" si="11"/>
        <v>0</v>
      </c>
      <c r="W65" s="103">
        <f t="shared" si="12"/>
        <v>0</v>
      </c>
      <c r="X65" s="119">
        <f t="shared" si="13"/>
        <v>1</v>
      </c>
      <c r="Y65" s="119">
        <f t="shared" si="14"/>
        <v>1</v>
      </c>
      <c r="Z65" s="168">
        <f>MIN((IFERROR(IF(AND($V65&lt;=Z$1,$W65&gt;=Z$1),INDEX(Reliability!E$23:E$50,MATCH($S65,Reliability!$C$23:$C$50,0)),0),0)*IF($T65="n/a",$D65*$Y65,$G65)+IFERROR(IF(AND($V65&lt;=Z$1,$W65&gt;=Z$1),INDEX(Reliability!E$23:E$50,MATCH($T65,Reliability!$C$23:$C$50,0)),0),0)*$H65*$X65*$Y65),$D65)*$R65</f>
        <v>0</v>
      </c>
      <c r="AA65" s="168">
        <f>MIN((IFERROR(IF(AND($V65&lt;=AA$1,$W65&gt;=AA$1),INDEX(Reliability!F$23:F$50,MATCH($S65,Reliability!$C$23:$C$50,0)),0),0)*IF($T65="n/a",$D65*$Y65,$G65)+IFERROR(IF(AND($V65&lt;=AA$1,$W65&gt;=AA$1),INDEX(Reliability!F$23:F$50,MATCH($T65,Reliability!$C$23:$C$50,0)),0),0)*$H65*$X65*$Y65),$D65)*$R65</f>
        <v>0</v>
      </c>
      <c r="AB65" s="168">
        <f>MIN((IFERROR(IF(AND($V65&lt;=AB$1,$W65&gt;=AB$1),INDEX(Reliability!G$23:G$50,MATCH($S65,Reliability!$C$23:$C$50,0)),0),0)*IF($T65="n/a",$D65*$Y65,$G65)+IFERROR(IF(AND($V65&lt;=AB$1,$W65&gt;=AB$1),INDEX(Reliability!G$23:G$50,MATCH($T65,Reliability!$C$23:$C$50,0)),0),0)*$H65*$X65*$Y65),$D65)*$R65</f>
        <v>0</v>
      </c>
      <c r="AC65" s="168">
        <f>MIN((IFERROR(IF(AND($V65&lt;=AC$1,$W65&gt;=AC$1),INDEX(Reliability!H$23:H$50,MATCH($S65,Reliability!$C$23:$C$50,0)),0),0)*IF($T65="n/a",$D65*$Y65,$G65)+IFERROR(IF(AND($V65&lt;=AC$1,$W65&gt;=AC$1),INDEX(Reliability!H$23:H$50,MATCH($T65,Reliability!$C$23:$C$50,0)),0),0)*$H65*$X65*$Y65),$D65)*$R65</f>
        <v>0</v>
      </c>
      <c r="AD65" s="168">
        <f>MIN((IFERROR(IF(AND($V65&lt;=AD$1,$W65&gt;=AD$1),INDEX(Reliability!I$23:I$50,MATCH($S65,Reliability!$C$23:$C$50,0)),0),0)*IF($T65="n/a",$D65*$Y65,$G65)+IFERROR(IF(AND($V65&lt;=AD$1,$W65&gt;=AD$1),INDEX(Reliability!I$23:I$50,MATCH($T65,Reliability!$C$23:$C$50,0)),0),0)*$H65*$X65*$Y65),$D65)*$R65</f>
        <v>0</v>
      </c>
      <c r="AE65" s="168">
        <f>MIN((IFERROR(IF(AND($V65&lt;=AE$1,$W65&gt;=AE$1),INDEX(Reliability!J$23:J$50,MATCH($S65,Reliability!$C$23:$C$50,0)),0),0)*IF($T65="n/a",$D65*$Y65,$G65)+IFERROR(IF(AND($V65&lt;=AE$1,$W65&gt;=AE$1),INDEX(Reliability!J$23:J$50,MATCH($T65,Reliability!$C$23:$C$50,0)),0),0)*$H65*$X65*$Y65),$D65)*$R65</f>
        <v>0</v>
      </c>
      <c r="AF65" s="168">
        <f>MIN((IFERROR(IF(AND($V65&lt;=AF$1,$W65&gt;=AF$1),INDEX(Reliability!K$23:K$50,MATCH($S65,Reliability!$C$23:$C$50,0)),0),0)*IF($T65="n/a",$D65*$Y65,$G65)+IFERROR(IF(AND($V65&lt;=AF$1,$W65&gt;=AF$1),INDEX(Reliability!K$23:K$50,MATCH($T65,Reliability!$C$23:$C$50,0)),0),0)*$H65*$X65*$Y65),$D65)*$R65</f>
        <v>0</v>
      </c>
      <c r="AG65" s="168">
        <f>MIN((IFERROR(IF(AND($V65&lt;=AG$1,$W65&gt;=AG$1),INDEX(Reliability!L$23:L$50,MATCH($S65,Reliability!$C$23:$C$50,0)),0),0)*IF($T65="n/a",$D65*$Y65,$G65)+IFERROR(IF(AND($V65&lt;=AG$1,$W65&gt;=AG$1),INDEX(Reliability!L$23:L$50,MATCH($T65,Reliability!$C$23:$C$50,0)),0),0)*$H65*$X65*$Y65),$D65)*$R65</f>
        <v>0</v>
      </c>
      <c r="AH65" s="168">
        <f>MIN((IFERROR(IF(AND($V65&lt;=AH$1,$W65&gt;=AH$1),INDEX(Reliability!M$23:M$50,MATCH($S65,Reliability!$C$23:$C$50,0)),0),0)*IF($T65="n/a",$D65*$Y65,$G65)+IFERROR(IF(AND($V65&lt;=AH$1,$W65&gt;=AH$1),INDEX(Reliability!M$23:M$50,MATCH($T65,Reliability!$C$23:$C$50,0)),0),0)*$H65*$X65*$Y65),$D65)*$R65</f>
        <v>0</v>
      </c>
      <c r="AI65" s="168">
        <f>MIN((IFERROR(IF(AND($V65&lt;=AI$1,$W65&gt;=AI$1),INDEX(Reliability!N$23:N$50,MATCH($S65,Reliability!$C$23:$C$50,0)),0),0)*IF($T65="n/a",$D65*$Y65,$G65)+IFERROR(IF(AND($V65&lt;=AI$1,$W65&gt;=AI$1),INDEX(Reliability!N$23:N$50,MATCH($T65,Reliability!$C$23:$C$50,0)),0),0)*$H65*$X65*$Y65),$D65)*$R65</f>
        <v>0</v>
      </c>
      <c r="AJ65" s="168">
        <f>MIN((IFERROR(IF(AND($V65&lt;=AJ$1,$W65&gt;=AJ$1),INDEX(Reliability!O$23:O$50,MATCH($S65,Reliability!$C$23:$C$50,0)),0),0)*IF($T65="n/a",$D65*$Y65,$G65)+IFERROR(IF(AND($V65&lt;=AJ$1,$W65&gt;=AJ$1),INDEX(Reliability!O$23:O$50,MATCH($T65,Reliability!$C$23:$C$50,0)),0),0)*$H65*$X65*$Y65),$D65)*$R65</f>
        <v>0</v>
      </c>
      <c r="AK65" s="168">
        <f>MIN((IFERROR(IF(AND($V65&lt;=AK$1,$W65&gt;=AK$1),INDEX(Reliability!P$23:P$50,MATCH($S65,Reliability!$C$23:$C$50,0)),0),0)*IF($T65="n/a",$D65*$Y65,$G65)+IFERROR(IF(AND($V65&lt;=AK$1,$W65&gt;=AK$1),INDEX(Reliability!P$23:P$50,MATCH($T65,Reliability!$C$23:$C$50,0)),0),0)*$H65*$X65*$Y65),$D65)*$R65</f>
        <v>0</v>
      </c>
      <c r="AM65" s="167">
        <f t="shared" si="15"/>
        <v>0</v>
      </c>
      <c r="AN65">
        <f>unique_contracts!C65</f>
        <v>0</v>
      </c>
    </row>
    <row r="66" spans="2:40" x14ac:dyDescent="0.25">
      <c r="B66" s="121">
        <f>unique_contracts!B66</f>
        <v>0</v>
      </c>
      <c r="C66" s="103">
        <f>unique_contracts!D66</f>
        <v>0</v>
      </c>
      <c r="D66" s="120">
        <f>unique_contracts!J66</f>
        <v>0</v>
      </c>
      <c r="E66" s="103">
        <f>unique_contracts!M66</f>
        <v>0</v>
      </c>
      <c r="F66" s="103">
        <f>unique_contracts!N66</f>
        <v>0</v>
      </c>
      <c r="G66" s="103">
        <f>unique_contracts!P66</f>
        <v>0</v>
      </c>
      <c r="H66" s="103">
        <f>unique_contracts!R66</f>
        <v>0</v>
      </c>
      <c r="I66" s="103">
        <f>unique_contracts!V66</f>
        <v>0</v>
      </c>
      <c r="J66" s="121">
        <f>unique_contracts!AB66</f>
        <v>0</v>
      </c>
      <c r="K66" s="103">
        <f>unique_contracts!AM66</f>
        <v>0</v>
      </c>
      <c r="L66" s="103">
        <f>unique_contracts!AN66</f>
        <v>0</v>
      </c>
      <c r="M66" s="103">
        <f>unique_contracts!AO66</f>
        <v>0</v>
      </c>
      <c r="N66" s="103">
        <f>unique_contracts!AP66</f>
        <v>0</v>
      </c>
      <c r="O66" s="103">
        <f>unique_contracts!AQ66</f>
        <v>0</v>
      </c>
      <c r="P66" s="103">
        <f>unique_contracts!AR66</f>
        <v>0</v>
      </c>
      <c r="Q66" s="103">
        <f>unique_contracts!BP66</f>
        <v>0</v>
      </c>
      <c r="R66" s="103">
        <f t="shared" si="8"/>
        <v>0</v>
      </c>
      <c r="S66" s="103" t="str">
        <f>IFERROR(IF(AND(I66&gt;0,E66="NotHybrid"),_xlfn.CONCAT(MAX(MIN(ROUNDDOWN(I66/D66,0),8),4),INDEX(resources!$G:$G,MATCH(B66,resources!$A:$A,0))),INDEX(resources!$G:$G,MATCH(B66,resources!$A:$A,0))),"n/a")</f>
        <v>n/a</v>
      </c>
      <c r="T66" s="103" t="str">
        <f t="shared" si="9"/>
        <v>n/a</v>
      </c>
      <c r="U66" s="103" t="str">
        <f t="shared" si="10"/>
        <v>n/a</v>
      </c>
      <c r="V66" s="103">
        <f t="shared" si="11"/>
        <v>0</v>
      </c>
      <c r="W66" s="103">
        <f t="shared" si="12"/>
        <v>0</v>
      </c>
      <c r="X66" s="119">
        <f t="shared" si="13"/>
        <v>1</v>
      </c>
      <c r="Y66" s="119">
        <f t="shared" si="14"/>
        <v>1</v>
      </c>
      <c r="Z66" s="168">
        <f>MIN((IFERROR(IF(AND($V66&lt;=Z$1,$W66&gt;=Z$1),INDEX(Reliability!E$23:E$50,MATCH($S66,Reliability!$C$23:$C$50,0)),0),0)*IF($T66="n/a",$D66*$Y66,$G66)+IFERROR(IF(AND($V66&lt;=Z$1,$W66&gt;=Z$1),INDEX(Reliability!E$23:E$50,MATCH($T66,Reliability!$C$23:$C$50,0)),0),0)*$H66*$X66*$Y66),$D66)*$R66</f>
        <v>0</v>
      </c>
      <c r="AA66" s="168">
        <f>MIN((IFERROR(IF(AND($V66&lt;=AA$1,$W66&gt;=AA$1),INDEX(Reliability!F$23:F$50,MATCH($S66,Reliability!$C$23:$C$50,0)),0),0)*IF($T66="n/a",$D66*$Y66,$G66)+IFERROR(IF(AND($V66&lt;=AA$1,$W66&gt;=AA$1),INDEX(Reliability!F$23:F$50,MATCH($T66,Reliability!$C$23:$C$50,0)),0),0)*$H66*$X66*$Y66),$D66)*$R66</f>
        <v>0</v>
      </c>
      <c r="AB66" s="168">
        <f>MIN((IFERROR(IF(AND($V66&lt;=AB$1,$W66&gt;=AB$1),INDEX(Reliability!G$23:G$50,MATCH($S66,Reliability!$C$23:$C$50,0)),0),0)*IF($T66="n/a",$D66*$Y66,$G66)+IFERROR(IF(AND($V66&lt;=AB$1,$W66&gt;=AB$1),INDEX(Reliability!G$23:G$50,MATCH($T66,Reliability!$C$23:$C$50,0)),0),0)*$H66*$X66*$Y66),$D66)*$R66</f>
        <v>0</v>
      </c>
      <c r="AC66" s="168">
        <f>MIN((IFERROR(IF(AND($V66&lt;=AC$1,$W66&gt;=AC$1),INDEX(Reliability!H$23:H$50,MATCH($S66,Reliability!$C$23:$C$50,0)),0),0)*IF($T66="n/a",$D66*$Y66,$G66)+IFERROR(IF(AND($V66&lt;=AC$1,$W66&gt;=AC$1),INDEX(Reliability!H$23:H$50,MATCH($T66,Reliability!$C$23:$C$50,0)),0),0)*$H66*$X66*$Y66),$D66)*$R66</f>
        <v>0</v>
      </c>
      <c r="AD66" s="168">
        <f>MIN((IFERROR(IF(AND($V66&lt;=AD$1,$W66&gt;=AD$1),INDEX(Reliability!I$23:I$50,MATCH($S66,Reliability!$C$23:$C$50,0)),0),0)*IF($T66="n/a",$D66*$Y66,$G66)+IFERROR(IF(AND($V66&lt;=AD$1,$W66&gt;=AD$1),INDEX(Reliability!I$23:I$50,MATCH($T66,Reliability!$C$23:$C$50,0)),0),0)*$H66*$X66*$Y66),$D66)*$R66</f>
        <v>0</v>
      </c>
      <c r="AE66" s="168">
        <f>MIN((IFERROR(IF(AND($V66&lt;=AE$1,$W66&gt;=AE$1),INDEX(Reliability!J$23:J$50,MATCH($S66,Reliability!$C$23:$C$50,0)),0),0)*IF($T66="n/a",$D66*$Y66,$G66)+IFERROR(IF(AND($V66&lt;=AE$1,$W66&gt;=AE$1),INDEX(Reliability!J$23:J$50,MATCH($T66,Reliability!$C$23:$C$50,0)),0),0)*$H66*$X66*$Y66),$D66)*$R66</f>
        <v>0</v>
      </c>
      <c r="AF66" s="168">
        <f>MIN((IFERROR(IF(AND($V66&lt;=AF$1,$W66&gt;=AF$1),INDEX(Reliability!K$23:K$50,MATCH($S66,Reliability!$C$23:$C$50,0)),0),0)*IF($T66="n/a",$D66*$Y66,$G66)+IFERROR(IF(AND($V66&lt;=AF$1,$W66&gt;=AF$1),INDEX(Reliability!K$23:K$50,MATCH($T66,Reliability!$C$23:$C$50,0)),0),0)*$H66*$X66*$Y66),$D66)*$R66</f>
        <v>0</v>
      </c>
      <c r="AG66" s="168">
        <f>MIN((IFERROR(IF(AND($V66&lt;=AG$1,$W66&gt;=AG$1),INDEX(Reliability!L$23:L$50,MATCH($S66,Reliability!$C$23:$C$50,0)),0),0)*IF($T66="n/a",$D66*$Y66,$G66)+IFERROR(IF(AND($V66&lt;=AG$1,$W66&gt;=AG$1),INDEX(Reliability!L$23:L$50,MATCH($T66,Reliability!$C$23:$C$50,0)),0),0)*$H66*$X66*$Y66),$D66)*$R66</f>
        <v>0</v>
      </c>
      <c r="AH66" s="168">
        <f>MIN((IFERROR(IF(AND($V66&lt;=AH$1,$W66&gt;=AH$1),INDEX(Reliability!M$23:M$50,MATCH($S66,Reliability!$C$23:$C$50,0)),0),0)*IF($T66="n/a",$D66*$Y66,$G66)+IFERROR(IF(AND($V66&lt;=AH$1,$W66&gt;=AH$1),INDEX(Reliability!M$23:M$50,MATCH($T66,Reliability!$C$23:$C$50,0)),0),0)*$H66*$X66*$Y66),$D66)*$R66</f>
        <v>0</v>
      </c>
      <c r="AI66" s="168">
        <f>MIN((IFERROR(IF(AND($V66&lt;=AI$1,$W66&gt;=AI$1),INDEX(Reliability!N$23:N$50,MATCH($S66,Reliability!$C$23:$C$50,0)),0),0)*IF($T66="n/a",$D66*$Y66,$G66)+IFERROR(IF(AND($V66&lt;=AI$1,$W66&gt;=AI$1),INDEX(Reliability!N$23:N$50,MATCH($T66,Reliability!$C$23:$C$50,0)),0),0)*$H66*$X66*$Y66),$D66)*$R66</f>
        <v>0</v>
      </c>
      <c r="AJ66" s="168">
        <f>MIN((IFERROR(IF(AND($V66&lt;=AJ$1,$W66&gt;=AJ$1),INDEX(Reliability!O$23:O$50,MATCH($S66,Reliability!$C$23:$C$50,0)),0),0)*IF($T66="n/a",$D66*$Y66,$G66)+IFERROR(IF(AND($V66&lt;=AJ$1,$W66&gt;=AJ$1),INDEX(Reliability!O$23:O$50,MATCH($T66,Reliability!$C$23:$C$50,0)),0),0)*$H66*$X66*$Y66),$D66)*$R66</f>
        <v>0</v>
      </c>
      <c r="AK66" s="168">
        <f>MIN((IFERROR(IF(AND($V66&lt;=AK$1,$W66&gt;=AK$1),INDEX(Reliability!P$23:P$50,MATCH($S66,Reliability!$C$23:$C$50,0)),0),0)*IF($T66="n/a",$D66*$Y66,$G66)+IFERROR(IF(AND($V66&lt;=AK$1,$W66&gt;=AK$1),INDEX(Reliability!P$23:P$50,MATCH($T66,Reliability!$C$23:$C$50,0)),0),0)*$H66*$X66*$Y66),$D66)*$R66</f>
        <v>0</v>
      </c>
      <c r="AM66" s="167">
        <f t="shared" si="15"/>
        <v>0</v>
      </c>
      <c r="AN66">
        <f>unique_contracts!C66</f>
        <v>0</v>
      </c>
    </row>
    <row r="67" spans="2:40" x14ac:dyDescent="0.25">
      <c r="B67" s="121">
        <f>unique_contracts!B67</f>
        <v>0</v>
      </c>
      <c r="C67" s="103">
        <f>unique_contracts!D67</f>
        <v>0</v>
      </c>
      <c r="D67" s="120">
        <f>unique_contracts!J67</f>
        <v>0</v>
      </c>
      <c r="E67" s="103">
        <f>unique_contracts!M67</f>
        <v>0</v>
      </c>
      <c r="F67" s="103">
        <f>unique_contracts!N67</f>
        <v>0</v>
      </c>
      <c r="G67" s="103">
        <f>unique_contracts!P67</f>
        <v>0</v>
      </c>
      <c r="H67" s="103">
        <f>unique_contracts!R67</f>
        <v>0</v>
      </c>
      <c r="I67" s="103">
        <f>unique_contracts!V67</f>
        <v>0</v>
      </c>
      <c r="J67" s="121">
        <f>unique_contracts!AB67</f>
        <v>0</v>
      </c>
      <c r="K67" s="103">
        <f>unique_contracts!AM67</f>
        <v>0</v>
      </c>
      <c r="L67" s="103">
        <f>unique_contracts!AN67</f>
        <v>0</v>
      </c>
      <c r="M67" s="103">
        <f>unique_contracts!AO67</f>
        <v>0</v>
      </c>
      <c r="N67" s="103">
        <f>unique_contracts!AP67</f>
        <v>0</v>
      </c>
      <c r="O67" s="103">
        <f>unique_contracts!AQ67</f>
        <v>0</v>
      </c>
      <c r="P67" s="103">
        <f>unique_contracts!AR67</f>
        <v>0</v>
      </c>
      <c r="Q67" s="103">
        <f>unique_contracts!BP67</f>
        <v>0</v>
      </c>
      <c r="R67" s="103">
        <f t="shared" ref="R67:R130" si="16">IF(AND(J67="Sell",ISNUMBER(SEARCH("Capacity",Q67))),-1,IF(AND(NOT(J67="Sell"),ISNUMBER(SEARCH("Capacity",Q67))),1,0))</f>
        <v>0</v>
      </c>
      <c r="S67" s="103" t="str">
        <f>IFERROR(IF(AND(I67&gt;0,E67="NotHybrid"),_xlfn.CONCAT(MAX(MIN(ROUNDDOWN(I67/D67,0),8),4),INDEX(resources!$G:$G,MATCH(B67,resources!$A:$A,0))),INDEX(resources!$G:$G,MATCH(B67,resources!$A:$A,0))),"n/a")</f>
        <v>n/a</v>
      </c>
      <c r="T67" s="103" t="str">
        <f t="shared" ref="T67:T130" si="17">IFERROR(IF(NOT(E67="NotHybrid"),_xlfn.CONCAT(MAX(MIN(ROUNDDOWN(I67/H67,0),8),4),"hr_batteries"),"n/a"),"n/a")</f>
        <v>n/a</v>
      </c>
      <c r="U67" s="103" t="str">
        <f t="shared" ref="U67:U130" si="18">IF(T67="n/a",S67,"hybrid")</f>
        <v>n/a</v>
      </c>
      <c r="V67" s="103">
        <f t="shared" ref="V67:V130" si="19">IFERROR(IF(DATE(K67,L67,M67)&lt;=DATE(K67,6,1),K67,K67+1),0)</f>
        <v>0</v>
      </c>
      <c r="W67" s="103">
        <f t="shared" ref="W67:W130" si="20">IFERROR(IF(DATE(N67,O67,P67)&gt;=DATE(N67,10,1),N67,N67-1),0)</f>
        <v>0</v>
      </c>
      <c r="X67" s="119">
        <f t="shared" ref="X67:X130" si="21">IF(OR(T67="n/a",NOT(F67="NO")),100%,IF(ISNUMBER(SEARCH("pv",S67)),MIN(G67/(1*(ROUNDDOWN(I67/H67,0)/4)),H67)/H67,IF(ISNUMBER(SEARCH("wind",S67)),MIN(G67/(2*(ROUNDDOWN(I67/H67,0)/4)),H67)/H67,1)))</f>
        <v>1</v>
      </c>
      <c r="Y67" s="119">
        <f t="shared" ref="Y67:Y130" si="22">IF(ISNUMBER(SEARCH("batteries",S67)),MIN(ROUNDDOWN(I67/D67,0)/4,1), IF(ISNUMBER(SEARCH("batteries",T67)),MIN(ROUNDDOWN(I67/H67,0)/4,1),1))</f>
        <v>1</v>
      </c>
      <c r="Z67" s="168">
        <f>MIN((IFERROR(IF(AND($V67&lt;=Z$1,$W67&gt;=Z$1),INDEX(Reliability!E$23:E$50,MATCH($S67,Reliability!$C$23:$C$50,0)),0),0)*IF($T67="n/a",$D67*$Y67,$G67)+IFERROR(IF(AND($V67&lt;=Z$1,$W67&gt;=Z$1),INDEX(Reliability!E$23:E$50,MATCH($T67,Reliability!$C$23:$C$50,0)),0),0)*$H67*$X67*$Y67),$D67)*$R67</f>
        <v>0</v>
      </c>
      <c r="AA67" s="168">
        <f>MIN((IFERROR(IF(AND($V67&lt;=AA$1,$W67&gt;=AA$1),INDEX(Reliability!F$23:F$50,MATCH($S67,Reliability!$C$23:$C$50,0)),0),0)*IF($T67="n/a",$D67*$Y67,$G67)+IFERROR(IF(AND($V67&lt;=AA$1,$W67&gt;=AA$1),INDEX(Reliability!F$23:F$50,MATCH($T67,Reliability!$C$23:$C$50,0)),0),0)*$H67*$X67*$Y67),$D67)*$R67</f>
        <v>0</v>
      </c>
      <c r="AB67" s="168">
        <f>MIN((IFERROR(IF(AND($V67&lt;=AB$1,$W67&gt;=AB$1),INDEX(Reliability!G$23:G$50,MATCH($S67,Reliability!$C$23:$C$50,0)),0),0)*IF($T67="n/a",$D67*$Y67,$G67)+IFERROR(IF(AND($V67&lt;=AB$1,$W67&gt;=AB$1),INDEX(Reliability!G$23:G$50,MATCH($T67,Reliability!$C$23:$C$50,0)),0),0)*$H67*$X67*$Y67),$D67)*$R67</f>
        <v>0</v>
      </c>
      <c r="AC67" s="168">
        <f>MIN((IFERROR(IF(AND($V67&lt;=AC$1,$W67&gt;=AC$1),INDEX(Reliability!H$23:H$50,MATCH($S67,Reliability!$C$23:$C$50,0)),0),0)*IF($T67="n/a",$D67*$Y67,$G67)+IFERROR(IF(AND($V67&lt;=AC$1,$W67&gt;=AC$1),INDEX(Reliability!H$23:H$50,MATCH($T67,Reliability!$C$23:$C$50,0)),0),0)*$H67*$X67*$Y67),$D67)*$R67</f>
        <v>0</v>
      </c>
      <c r="AD67" s="168">
        <f>MIN((IFERROR(IF(AND($V67&lt;=AD$1,$W67&gt;=AD$1),INDEX(Reliability!I$23:I$50,MATCH($S67,Reliability!$C$23:$C$50,0)),0),0)*IF($T67="n/a",$D67*$Y67,$G67)+IFERROR(IF(AND($V67&lt;=AD$1,$W67&gt;=AD$1),INDEX(Reliability!I$23:I$50,MATCH($T67,Reliability!$C$23:$C$50,0)),0),0)*$H67*$X67*$Y67),$D67)*$R67</f>
        <v>0</v>
      </c>
      <c r="AE67" s="168">
        <f>MIN((IFERROR(IF(AND($V67&lt;=AE$1,$W67&gt;=AE$1),INDEX(Reliability!J$23:J$50,MATCH($S67,Reliability!$C$23:$C$50,0)),0),0)*IF($T67="n/a",$D67*$Y67,$G67)+IFERROR(IF(AND($V67&lt;=AE$1,$W67&gt;=AE$1),INDEX(Reliability!J$23:J$50,MATCH($T67,Reliability!$C$23:$C$50,0)),0),0)*$H67*$X67*$Y67),$D67)*$R67</f>
        <v>0</v>
      </c>
      <c r="AF67" s="168">
        <f>MIN((IFERROR(IF(AND($V67&lt;=AF$1,$W67&gt;=AF$1),INDEX(Reliability!K$23:K$50,MATCH($S67,Reliability!$C$23:$C$50,0)),0),0)*IF($T67="n/a",$D67*$Y67,$G67)+IFERROR(IF(AND($V67&lt;=AF$1,$W67&gt;=AF$1),INDEX(Reliability!K$23:K$50,MATCH($T67,Reliability!$C$23:$C$50,0)),0),0)*$H67*$X67*$Y67),$D67)*$R67</f>
        <v>0</v>
      </c>
      <c r="AG67" s="168">
        <f>MIN((IFERROR(IF(AND($V67&lt;=AG$1,$W67&gt;=AG$1),INDEX(Reliability!L$23:L$50,MATCH($S67,Reliability!$C$23:$C$50,0)),0),0)*IF($T67="n/a",$D67*$Y67,$G67)+IFERROR(IF(AND($V67&lt;=AG$1,$W67&gt;=AG$1),INDEX(Reliability!L$23:L$50,MATCH($T67,Reliability!$C$23:$C$50,0)),0),0)*$H67*$X67*$Y67),$D67)*$R67</f>
        <v>0</v>
      </c>
      <c r="AH67" s="168">
        <f>MIN((IFERROR(IF(AND($V67&lt;=AH$1,$W67&gt;=AH$1),INDEX(Reliability!M$23:M$50,MATCH($S67,Reliability!$C$23:$C$50,0)),0),0)*IF($T67="n/a",$D67*$Y67,$G67)+IFERROR(IF(AND($V67&lt;=AH$1,$W67&gt;=AH$1),INDEX(Reliability!M$23:M$50,MATCH($T67,Reliability!$C$23:$C$50,0)),0),0)*$H67*$X67*$Y67),$D67)*$R67</f>
        <v>0</v>
      </c>
      <c r="AI67" s="168">
        <f>MIN((IFERROR(IF(AND($V67&lt;=AI$1,$W67&gt;=AI$1),INDEX(Reliability!N$23:N$50,MATCH($S67,Reliability!$C$23:$C$50,0)),0),0)*IF($T67="n/a",$D67*$Y67,$G67)+IFERROR(IF(AND($V67&lt;=AI$1,$W67&gt;=AI$1),INDEX(Reliability!N$23:N$50,MATCH($T67,Reliability!$C$23:$C$50,0)),0),0)*$H67*$X67*$Y67),$D67)*$R67</f>
        <v>0</v>
      </c>
      <c r="AJ67" s="168">
        <f>MIN((IFERROR(IF(AND($V67&lt;=AJ$1,$W67&gt;=AJ$1),INDEX(Reliability!O$23:O$50,MATCH($S67,Reliability!$C$23:$C$50,0)),0),0)*IF($T67="n/a",$D67*$Y67,$G67)+IFERROR(IF(AND($V67&lt;=AJ$1,$W67&gt;=AJ$1),INDEX(Reliability!O$23:O$50,MATCH($T67,Reliability!$C$23:$C$50,0)),0),0)*$H67*$X67*$Y67),$D67)*$R67</f>
        <v>0</v>
      </c>
      <c r="AK67" s="168">
        <f>MIN((IFERROR(IF(AND($V67&lt;=AK$1,$W67&gt;=AK$1),INDEX(Reliability!P$23:P$50,MATCH($S67,Reliability!$C$23:$C$50,0)),0),0)*IF($T67="n/a",$D67*$Y67,$G67)+IFERROR(IF(AND($V67&lt;=AK$1,$W67&gt;=AK$1),INDEX(Reliability!P$23:P$50,MATCH($T67,Reliability!$C$23:$C$50,0)),0),0)*$H67*$X67*$Y67),$D67)*$R67</f>
        <v>0</v>
      </c>
      <c r="AM67" s="167">
        <f t="shared" ref="AM67:AM130" si="23">ROUND(SUM(Z67:AK67),1)</f>
        <v>0</v>
      </c>
      <c r="AN67">
        <f>unique_contracts!C67</f>
        <v>0</v>
      </c>
    </row>
    <row r="68" spans="2:40" x14ac:dyDescent="0.25">
      <c r="B68" s="121">
        <f>unique_contracts!B68</f>
        <v>0</v>
      </c>
      <c r="C68" s="103">
        <f>unique_contracts!D68</f>
        <v>0</v>
      </c>
      <c r="D68" s="120">
        <f>unique_contracts!J68</f>
        <v>0</v>
      </c>
      <c r="E68" s="103">
        <f>unique_contracts!M68</f>
        <v>0</v>
      </c>
      <c r="F68" s="103">
        <f>unique_contracts!N68</f>
        <v>0</v>
      </c>
      <c r="G68" s="103">
        <f>unique_contracts!P68</f>
        <v>0</v>
      </c>
      <c r="H68" s="103">
        <f>unique_contracts!R68</f>
        <v>0</v>
      </c>
      <c r="I68" s="103">
        <f>unique_contracts!V68</f>
        <v>0</v>
      </c>
      <c r="J68" s="121">
        <f>unique_contracts!AB68</f>
        <v>0</v>
      </c>
      <c r="K68" s="103">
        <f>unique_contracts!AM68</f>
        <v>0</v>
      </c>
      <c r="L68" s="103">
        <f>unique_contracts!AN68</f>
        <v>0</v>
      </c>
      <c r="M68" s="103">
        <f>unique_contracts!AO68</f>
        <v>0</v>
      </c>
      <c r="N68" s="103">
        <f>unique_contracts!AP68</f>
        <v>0</v>
      </c>
      <c r="O68" s="103">
        <f>unique_contracts!AQ68</f>
        <v>0</v>
      </c>
      <c r="P68" s="103">
        <f>unique_contracts!AR68</f>
        <v>0</v>
      </c>
      <c r="Q68" s="103">
        <f>unique_contracts!BP68</f>
        <v>0</v>
      </c>
      <c r="R68" s="103">
        <f t="shared" si="16"/>
        <v>0</v>
      </c>
      <c r="S68" s="103" t="str">
        <f>IFERROR(IF(AND(I68&gt;0,E68="NotHybrid"),_xlfn.CONCAT(MAX(MIN(ROUNDDOWN(I68/D68,0),8),4),INDEX(resources!$G:$G,MATCH(B68,resources!$A:$A,0))),INDEX(resources!$G:$G,MATCH(B68,resources!$A:$A,0))),"n/a")</f>
        <v>n/a</v>
      </c>
      <c r="T68" s="103" t="str">
        <f t="shared" si="17"/>
        <v>n/a</v>
      </c>
      <c r="U68" s="103" t="str">
        <f t="shared" si="18"/>
        <v>n/a</v>
      </c>
      <c r="V68" s="103">
        <f t="shared" si="19"/>
        <v>0</v>
      </c>
      <c r="W68" s="103">
        <f t="shared" si="20"/>
        <v>0</v>
      </c>
      <c r="X68" s="119">
        <f t="shared" si="21"/>
        <v>1</v>
      </c>
      <c r="Y68" s="119">
        <f t="shared" si="22"/>
        <v>1</v>
      </c>
      <c r="Z68" s="168">
        <f>MIN((IFERROR(IF(AND($V68&lt;=Z$1,$W68&gt;=Z$1),INDEX(Reliability!E$23:E$50,MATCH($S68,Reliability!$C$23:$C$50,0)),0),0)*IF($T68="n/a",$D68*$Y68,$G68)+IFERROR(IF(AND($V68&lt;=Z$1,$W68&gt;=Z$1),INDEX(Reliability!E$23:E$50,MATCH($T68,Reliability!$C$23:$C$50,0)),0),0)*$H68*$X68*$Y68),$D68)*$R68</f>
        <v>0</v>
      </c>
      <c r="AA68" s="168">
        <f>MIN((IFERROR(IF(AND($V68&lt;=AA$1,$W68&gt;=AA$1),INDEX(Reliability!F$23:F$50,MATCH($S68,Reliability!$C$23:$C$50,0)),0),0)*IF($T68="n/a",$D68*$Y68,$G68)+IFERROR(IF(AND($V68&lt;=AA$1,$W68&gt;=AA$1),INDEX(Reliability!F$23:F$50,MATCH($T68,Reliability!$C$23:$C$50,0)),0),0)*$H68*$X68*$Y68),$D68)*$R68</f>
        <v>0</v>
      </c>
      <c r="AB68" s="168">
        <f>MIN((IFERROR(IF(AND($V68&lt;=AB$1,$W68&gt;=AB$1),INDEX(Reliability!G$23:G$50,MATCH($S68,Reliability!$C$23:$C$50,0)),0),0)*IF($T68="n/a",$D68*$Y68,$G68)+IFERROR(IF(AND($V68&lt;=AB$1,$W68&gt;=AB$1),INDEX(Reliability!G$23:G$50,MATCH($T68,Reliability!$C$23:$C$50,0)),0),0)*$H68*$X68*$Y68),$D68)*$R68</f>
        <v>0</v>
      </c>
      <c r="AC68" s="168">
        <f>MIN((IFERROR(IF(AND($V68&lt;=AC$1,$W68&gt;=AC$1),INDEX(Reliability!H$23:H$50,MATCH($S68,Reliability!$C$23:$C$50,0)),0),0)*IF($T68="n/a",$D68*$Y68,$G68)+IFERROR(IF(AND($V68&lt;=AC$1,$W68&gt;=AC$1),INDEX(Reliability!H$23:H$50,MATCH($T68,Reliability!$C$23:$C$50,0)),0),0)*$H68*$X68*$Y68),$D68)*$R68</f>
        <v>0</v>
      </c>
      <c r="AD68" s="168">
        <f>MIN((IFERROR(IF(AND($V68&lt;=AD$1,$W68&gt;=AD$1),INDEX(Reliability!I$23:I$50,MATCH($S68,Reliability!$C$23:$C$50,0)),0),0)*IF($T68="n/a",$D68*$Y68,$G68)+IFERROR(IF(AND($V68&lt;=AD$1,$W68&gt;=AD$1),INDEX(Reliability!I$23:I$50,MATCH($T68,Reliability!$C$23:$C$50,0)),0),0)*$H68*$X68*$Y68),$D68)*$R68</f>
        <v>0</v>
      </c>
      <c r="AE68" s="168">
        <f>MIN((IFERROR(IF(AND($V68&lt;=AE$1,$W68&gt;=AE$1),INDEX(Reliability!J$23:J$50,MATCH($S68,Reliability!$C$23:$C$50,0)),0),0)*IF($T68="n/a",$D68*$Y68,$G68)+IFERROR(IF(AND($V68&lt;=AE$1,$W68&gt;=AE$1),INDEX(Reliability!J$23:J$50,MATCH($T68,Reliability!$C$23:$C$50,0)),0),0)*$H68*$X68*$Y68),$D68)*$R68</f>
        <v>0</v>
      </c>
      <c r="AF68" s="168">
        <f>MIN((IFERROR(IF(AND($V68&lt;=AF$1,$W68&gt;=AF$1),INDEX(Reliability!K$23:K$50,MATCH($S68,Reliability!$C$23:$C$50,0)),0),0)*IF($T68="n/a",$D68*$Y68,$G68)+IFERROR(IF(AND($V68&lt;=AF$1,$W68&gt;=AF$1),INDEX(Reliability!K$23:K$50,MATCH($T68,Reliability!$C$23:$C$50,0)),0),0)*$H68*$X68*$Y68),$D68)*$R68</f>
        <v>0</v>
      </c>
      <c r="AG68" s="168">
        <f>MIN((IFERROR(IF(AND($V68&lt;=AG$1,$W68&gt;=AG$1),INDEX(Reliability!L$23:L$50,MATCH($S68,Reliability!$C$23:$C$50,0)),0),0)*IF($T68="n/a",$D68*$Y68,$G68)+IFERROR(IF(AND($V68&lt;=AG$1,$W68&gt;=AG$1),INDEX(Reliability!L$23:L$50,MATCH($T68,Reliability!$C$23:$C$50,0)),0),0)*$H68*$X68*$Y68),$D68)*$R68</f>
        <v>0</v>
      </c>
      <c r="AH68" s="168">
        <f>MIN((IFERROR(IF(AND($V68&lt;=AH$1,$W68&gt;=AH$1),INDEX(Reliability!M$23:M$50,MATCH($S68,Reliability!$C$23:$C$50,0)),0),0)*IF($T68="n/a",$D68*$Y68,$G68)+IFERROR(IF(AND($V68&lt;=AH$1,$W68&gt;=AH$1),INDEX(Reliability!M$23:M$50,MATCH($T68,Reliability!$C$23:$C$50,0)),0),0)*$H68*$X68*$Y68),$D68)*$R68</f>
        <v>0</v>
      </c>
      <c r="AI68" s="168">
        <f>MIN((IFERROR(IF(AND($V68&lt;=AI$1,$W68&gt;=AI$1),INDEX(Reliability!N$23:N$50,MATCH($S68,Reliability!$C$23:$C$50,0)),0),0)*IF($T68="n/a",$D68*$Y68,$G68)+IFERROR(IF(AND($V68&lt;=AI$1,$W68&gt;=AI$1),INDEX(Reliability!N$23:N$50,MATCH($T68,Reliability!$C$23:$C$50,0)),0),0)*$H68*$X68*$Y68),$D68)*$R68</f>
        <v>0</v>
      </c>
      <c r="AJ68" s="168">
        <f>MIN((IFERROR(IF(AND($V68&lt;=AJ$1,$W68&gt;=AJ$1),INDEX(Reliability!O$23:O$50,MATCH($S68,Reliability!$C$23:$C$50,0)),0),0)*IF($T68="n/a",$D68*$Y68,$G68)+IFERROR(IF(AND($V68&lt;=AJ$1,$W68&gt;=AJ$1),INDEX(Reliability!O$23:O$50,MATCH($T68,Reliability!$C$23:$C$50,0)),0),0)*$H68*$X68*$Y68),$D68)*$R68</f>
        <v>0</v>
      </c>
      <c r="AK68" s="168">
        <f>MIN((IFERROR(IF(AND($V68&lt;=AK$1,$W68&gt;=AK$1),INDEX(Reliability!P$23:P$50,MATCH($S68,Reliability!$C$23:$C$50,0)),0),0)*IF($T68="n/a",$D68*$Y68,$G68)+IFERROR(IF(AND($V68&lt;=AK$1,$W68&gt;=AK$1),INDEX(Reliability!P$23:P$50,MATCH($T68,Reliability!$C$23:$C$50,0)),0),0)*$H68*$X68*$Y68),$D68)*$R68</f>
        <v>0</v>
      </c>
      <c r="AM68" s="167">
        <f t="shared" si="23"/>
        <v>0</v>
      </c>
      <c r="AN68">
        <f>unique_contracts!C68</f>
        <v>0</v>
      </c>
    </row>
    <row r="69" spans="2:40" x14ac:dyDescent="0.25">
      <c r="B69" s="121">
        <f>unique_contracts!B69</f>
        <v>0</v>
      </c>
      <c r="C69" s="103">
        <f>unique_contracts!D69</f>
        <v>0</v>
      </c>
      <c r="D69" s="120">
        <f>unique_contracts!J69</f>
        <v>0</v>
      </c>
      <c r="E69" s="103">
        <f>unique_contracts!M69</f>
        <v>0</v>
      </c>
      <c r="F69" s="103">
        <f>unique_contracts!N69</f>
        <v>0</v>
      </c>
      <c r="G69" s="103">
        <f>unique_contracts!P69</f>
        <v>0</v>
      </c>
      <c r="H69" s="103">
        <f>unique_contracts!R69</f>
        <v>0</v>
      </c>
      <c r="I69" s="103">
        <f>unique_contracts!V69</f>
        <v>0</v>
      </c>
      <c r="J69" s="121">
        <f>unique_contracts!AB69</f>
        <v>0</v>
      </c>
      <c r="K69" s="103">
        <f>unique_contracts!AM69</f>
        <v>0</v>
      </c>
      <c r="L69" s="103">
        <f>unique_contracts!AN69</f>
        <v>0</v>
      </c>
      <c r="M69" s="103">
        <f>unique_contracts!AO69</f>
        <v>0</v>
      </c>
      <c r="N69" s="103">
        <f>unique_contracts!AP69</f>
        <v>0</v>
      </c>
      <c r="O69" s="103">
        <f>unique_contracts!AQ69</f>
        <v>0</v>
      </c>
      <c r="P69" s="103">
        <f>unique_contracts!AR69</f>
        <v>0</v>
      </c>
      <c r="Q69" s="103">
        <f>unique_contracts!BP69</f>
        <v>0</v>
      </c>
      <c r="R69" s="103">
        <f t="shared" si="16"/>
        <v>0</v>
      </c>
      <c r="S69" s="103" t="str">
        <f>IFERROR(IF(AND(I69&gt;0,E69="NotHybrid"),_xlfn.CONCAT(MAX(MIN(ROUNDDOWN(I69/D69,0),8),4),INDEX(resources!$G:$G,MATCH(B69,resources!$A:$A,0))),INDEX(resources!$G:$G,MATCH(B69,resources!$A:$A,0))),"n/a")</f>
        <v>n/a</v>
      </c>
      <c r="T69" s="103" t="str">
        <f t="shared" si="17"/>
        <v>n/a</v>
      </c>
      <c r="U69" s="103" t="str">
        <f t="shared" si="18"/>
        <v>n/a</v>
      </c>
      <c r="V69" s="103">
        <f t="shared" si="19"/>
        <v>0</v>
      </c>
      <c r="W69" s="103">
        <f t="shared" si="20"/>
        <v>0</v>
      </c>
      <c r="X69" s="119">
        <f t="shared" si="21"/>
        <v>1</v>
      </c>
      <c r="Y69" s="119">
        <f t="shared" si="22"/>
        <v>1</v>
      </c>
      <c r="Z69" s="168">
        <f>MIN((IFERROR(IF(AND($V69&lt;=Z$1,$W69&gt;=Z$1),INDEX(Reliability!E$23:E$50,MATCH($S69,Reliability!$C$23:$C$50,0)),0),0)*IF($T69="n/a",$D69*$Y69,$G69)+IFERROR(IF(AND($V69&lt;=Z$1,$W69&gt;=Z$1),INDEX(Reliability!E$23:E$50,MATCH($T69,Reliability!$C$23:$C$50,0)),0),0)*$H69*$X69*$Y69),$D69)*$R69</f>
        <v>0</v>
      </c>
      <c r="AA69" s="168">
        <f>MIN((IFERROR(IF(AND($V69&lt;=AA$1,$W69&gt;=AA$1),INDEX(Reliability!F$23:F$50,MATCH($S69,Reliability!$C$23:$C$50,0)),0),0)*IF($T69="n/a",$D69*$Y69,$G69)+IFERROR(IF(AND($V69&lt;=AA$1,$W69&gt;=AA$1),INDEX(Reliability!F$23:F$50,MATCH($T69,Reliability!$C$23:$C$50,0)),0),0)*$H69*$X69*$Y69),$D69)*$R69</f>
        <v>0</v>
      </c>
      <c r="AB69" s="168">
        <f>MIN((IFERROR(IF(AND($V69&lt;=AB$1,$W69&gt;=AB$1),INDEX(Reliability!G$23:G$50,MATCH($S69,Reliability!$C$23:$C$50,0)),0),0)*IF($T69="n/a",$D69*$Y69,$G69)+IFERROR(IF(AND($V69&lt;=AB$1,$W69&gt;=AB$1),INDEX(Reliability!G$23:G$50,MATCH($T69,Reliability!$C$23:$C$50,0)),0),0)*$H69*$X69*$Y69),$D69)*$R69</f>
        <v>0</v>
      </c>
      <c r="AC69" s="168">
        <f>MIN((IFERROR(IF(AND($V69&lt;=AC$1,$W69&gt;=AC$1),INDEX(Reliability!H$23:H$50,MATCH($S69,Reliability!$C$23:$C$50,0)),0),0)*IF($T69="n/a",$D69*$Y69,$G69)+IFERROR(IF(AND($V69&lt;=AC$1,$W69&gt;=AC$1),INDEX(Reliability!H$23:H$50,MATCH($T69,Reliability!$C$23:$C$50,0)),0),0)*$H69*$X69*$Y69),$D69)*$R69</f>
        <v>0</v>
      </c>
      <c r="AD69" s="168">
        <f>MIN((IFERROR(IF(AND($V69&lt;=AD$1,$W69&gt;=AD$1),INDEX(Reliability!I$23:I$50,MATCH($S69,Reliability!$C$23:$C$50,0)),0),0)*IF($T69="n/a",$D69*$Y69,$G69)+IFERROR(IF(AND($V69&lt;=AD$1,$W69&gt;=AD$1),INDEX(Reliability!I$23:I$50,MATCH($T69,Reliability!$C$23:$C$50,0)),0),0)*$H69*$X69*$Y69),$D69)*$R69</f>
        <v>0</v>
      </c>
      <c r="AE69" s="168">
        <f>MIN((IFERROR(IF(AND($V69&lt;=AE$1,$W69&gt;=AE$1),INDEX(Reliability!J$23:J$50,MATCH($S69,Reliability!$C$23:$C$50,0)),0),0)*IF($T69="n/a",$D69*$Y69,$G69)+IFERROR(IF(AND($V69&lt;=AE$1,$W69&gt;=AE$1),INDEX(Reliability!J$23:J$50,MATCH($T69,Reliability!$C$23:$C$50,0)),0),0)*$H69*$X69*$Y69),$D69)*$R69</f>
        <v>0</v>
      </c>
      <c r="AF69" s="168">
        <f>MIN((IFERROR(IF(AND($V69&lt;=AF$1,$W69&gt;=AF$1),INDEX(Reliability!K$23:K$50,MATCH($S69,Reliability!$C$23:$C$50,0)),0),0)*IF($T69="n/a",$D69*$Y69,$G69)+IFERROR(IF(AND($V69&lt;=AF$1,$W69&gt;=AF$1),INDEX(Reliability!K$23:K$50,MATCH($T69,Reliability!$C$23:$C$50,0)),0),0)*$H69*$X69*$Y69),$D69)*$R69</f>
        <v>0</v>
      </c>
      <c r="AG69" s="168">
        <f>MIN((IFERROR(IF(AND($V69&lt;=AG$1,$W69&gt;=AG$1),INDEX(Reliability!L$23:L$50,MATCH($S69,Reliability!$C$23:$C$50,0)),0),0)*IF($T69="n/a",$D69*$Y69,$G69)+IFERROR(IF(AND($V69&lt;=AG$1,$W69&gt;=AG$1),INDEX(Reliability!L$23:L$50,MATCH($T69,Reliability!$C$23:$C$50,0)),0),0)*$H69*$X69*$Y69),$D69)*$R69</f>
        <v>0</v>
      </c>
      <c r="AH69" s="168">
        <f>MIN((IFERROR(IF(AND($V69&lt;=AH$1,$W69&gt;=AH$1),INDEX(Reliability!M$23:M$50,MATCH($S69,Reliability!$C$23:$C$50,0)),0),0)*IF($T69="n/a",$D69*$Y69,$G69)+IFERROR(IF(AND($V69&lt;=AH$1,$W69&gt;=AH$1),INDEX(Reliability!M$23:M$50,MATCH($T69,Reliability!$C$23:$C$50,0)),0),0)*$H69*$X69*$Y69),$D69)*$R69</f>
        <v>0</v>
      </c>
      <c r="AI69" s="168">
        <f>MIN((IFERROR(IF(AND($V69&lt;=AI$1,$W69&gt;=AI$1),INDEX(Reliability!N$23:N$50,MATCH($S69,Reliability!$C$23:$C$50,0)),0),0)*IF($T69="n/a",$D69*$Y69,$G69)+IFERROR(IF(AND($V69&lt;=AI$1,$W69&gt;=AI$1),INDEX(Reliability!N$23:N$50,MATCH($T69,Reliability!$C$23:$C$50,0)),0),0)*$H69*$X69*$Y69),$D69)*$R69</f>
        <v>0</v>
      </c>
      <c r="AJ69" s="168">
        <f>MIN((IFERROR(IF(AND($V69&lt;=AJ$1,$W69&gt;=AJ$1),INDEX(Reliability!O$23:O$50,MATCH($S69,Reliability!$C$23:$C$50,0)),0),0)*IF($T69="n/a",$D69*$Y69,$G69)+IFERROR(IF(AND($V69&lt;=AJ$1,$W69&gt;=AJ$1),INDEX(Reliability!O$23:O$50,MATCH($T69,Reliability!$C$23:$C$50,0)),0),0)*$H69*$X69*$Y69),$D69)*$R69</f>
        <v>0</v>
      </c>
      <c r="AK69" s="168">
        <f>MIN((IFERROR(IF(AND($V69&lt;=AK$1,$W69&gt;=AK$1),INDEX(Reliability!P$23:P$50,MATCH($S69,Reliability!$C$23:$C$50,0)),0),0)*IF($T69="n/a",$D69*$Y69,$G69)+IFERROR(IF(AND($V69&lt;=AK$1,$W69&gt;=AK$1),INDEX(Reliability!P$23:P$50,MATCH($T69,Reliability!$C$23:$C$50,0)),0),0)*$H69*$X69*$Y69),$D69)*$R69</f>
        <v>0</v>
      </c>
      <c r="AM69" s="167">
        <f t="shared" si="23"/>
        <v>0</v>
      </c>
      <c r="AN69">
        <f>unique_contracts!C69</f>
        <v>0</v>
      </c>
    </row>
    <row r="70" spans="2:40" x14ac:dyDescent="0.25">
      <c r="B70" s="121">
        <f>unique_contracts!B70</f>
        <v>0</v>
      </c>
      <c r="C70" s="103">
        <f>unique_contracts!D70</f>
        <v>0</v>
      </c>
      <c r="D70" s="120">
        <f>unique_contracts!J70</f>
        <v>0</v>
      </c>
      <c r="E70" s="103">
        <f>unique_contracts!M70</f>
        <v>0</v>
      </c>
      <c r="F70" s="103">
        <f>unique_contracts!N70</f>
        <v>0</v>
      </c>
      <c r="G70" s="103">
        <f>unique_contracts!P70</f>
        <v>0</v>
      </c>
      <c r="H70" s="103">
        <f>unique_contracts!R70</f>
        <v>0</v>
      </c>
      <c r="I70" s="103">
        <f>unique_contracts!V70</f>
        <v>0</v>
      </c>
      <c r="J70" s="121">
        <f>unique_contracts!AB70</f>
        <v>0</v>
      </c>
      <c r="K70" s="103">
        <f>unique_contracts!AM70</f>
        <v>0</v>
      </c>
      <c r="L70" s="103">
        <f>unique_contracts!AN70</f>
        <v>0</v>
      </c>
      <c r="M70" s="103">
        <f>unique_contracts!AO70</f>
        <v>0</v>
      </c>
      <c r="N70" s="103">
        <f>unique_contracts!AP70</f>
        <v>0</v>
      </c>
      <c r="O70" s="103">
        <f>unique_contracts!AQ70</f>
        <v>0</v>
      </c>
      <c r="P70" s="103">
        <f>unique_contracts!AR70</f>
        <v>0</v>
      </c>
      <c r="Q70" s="103">
        <f>unique_contracts!BP70</f>
        <v>0</v>
      </c>
      <c r="R70" s="103">
        <f t="shared" si="16"/>
        <v>0</v>
      </c>
      <c r="S70" s="103" t="str">
        <f>IFERROR(IF(AND(I70&gt;0,E70="NotHybrid"),_xlfn.CONCAT(MAX(MIN(ROUNDDOWN(I70/D70,0),8),4),INDEX(resources!$G:$G,MATCH(B70,resources!$A:$A,0))),INDEX(resources!$G:$G,MATCH(B70,resources!$A:$A,0))),"n/a")</f>
        <v>n/a</v>
      </c>
      <c r="T70" s="103" t="str">
        <f t="shared" si="17"/>
        <v>n/a</v>
      </c>
      <c r="U70" s="103" t="str">
        <f t="shared" si="18"/>
        <v>n/a</v>
      </c>
      <c r="V70" s="103">
        <f t="shared" si="19"/>
        <v>0</v>
      </c>
      <c r="W70" s="103">
        <f t="shared" si="20"/>
        <v>0</v>
      </c>
      <c r="X70" s="119">
        <f t="shared" si="21"/>
        <v>1</v>
      </c>
      <c r="Y70" s="119">
        <f t="shared" si="22"/>
        <v>1</v>
      </c>
      <c r="Z70" s="168">
        <f>MIN((IFERROR(IF(AND($V70&lt;=Z$1,$W70&gt;=Z$1),INDEX(Reliability!E$23:E$50,MATCH($S70,Reliability!$C$23:$C$50,0)),0),0)*IF($T70="n/a",$D70*$Y70,$G70)+IFERROR(IF(AND($V70&lt;=Z$1,$W70&gt;=Z$1),INDEX(Reliability!E$23:E$50,MATCH($T70,Reliability!$C$23:$C$50,0)),0),0)*$H70*$X70*$Y70),$D70)*$R70</f>
        <v>0</v>
      </c>
      <c r="AA70" s="168">
        <f>MIN((IFERROR(IF(AND($V70&lt;=AA$1,$W70&gt;=AA$1),INDEX(Reliability!F$23:F$50,MATCH($S70,Reliability!$C$23:$C$50,0)),0),0)*IF($T70="n/a",$D70*$Y70,$G70)+IFERROR(IF(AND($V70&lt;=AA$1,$W70&gt;=AA$1),INDEX(Reliability!F$23:F$50,MATCH($T70,Reliability!$C$23:$C$50,0)),0),0)*$H70*$X70*$Y70),$D70)*$R70</f>
        <v>0</v>
      </c>
      <c r="AB70" s="168">
        <f>MIN((IFERROR(IF(AND($V70&lt;=AB$1,$W70&gt;=AB$1),INDEX(Reliability!G$23:G$50,MATCH($S70,Reliability!$C$23:$C$50,0)),0),0)*IF($T70="n/a",$D70*$Y70,$G70)+IFERROR(IF(AND($V70&lt;=AB$1,$W70&gt;=AB$1),INDEX(Reliability!G$23:G$50,MATCH($T70,Reliability!$C$23:$C$50,0)),0),0)*$H70*$X70*$Y70),$D70)*$R70</f>
        <v>0</v>
      </c>
      <c r="AC70" s="168">
        <f>MIN((IFERROR(IF(AND($V70&lt;=AC$1,$W70&gt;=AC$1),INDEX(Reliability!H$23:H$50,MATCH($S70,Reliability!$C$23:$C$50,0)),0),0)*IF($T70="n/a",$D70*$Y70,$G70)+IFERROR(IF(AND($V70&lt;=AC$1,$W70&gt;=AC$1),INDEX(Reliability!H$23:H$50,MATCH($T70,Reliability!$C$23:$C$50,0)),0),0)*$H70*$X70*$Y70),$D70)*$R70</f>
        <v>0</v>
      </c>
      <c r="AD70" s="168">
        <f>MIN((IFERROR(IF(AND($V70&lt;=AD$1,$W70&gt;=AD$1),INDEX(Reliability!I$23:I$50,MATCH($S70,Reliability!$C$23:$C$50,0)),0),0)*IF($T70="n/a",$D70*$Y70,$G70)+IFERROR(IF(AND($V70&lt;=AD$1,$W70&gt;=AD$1),INDEX(Reliability!I$23:I$50,MATCH($T70,Reliability!$C$23:$C$50,0)),0),0)*$H70*$X70*$Y70),$D70)*$R70</f>
        <v>0</v>
      </c>
      <c r="AE70" s="168">
        <f>MIN((IFERROR(IF(AND($V70&lt;=AE$1,$W70&gt;=AE$1),INDEX(Reliability!J$23:J$50,MATCH($S70,Reliability!$C$23:$C$50,0)),0),0)*IF($T70="n/a",$D70*$Y70,$G70)+IFERROR(IF(AND($V70&lt;=AE$1,$W70&gt;=AE$1),INDEX(Reliability!J$23:J$50,MATCH($T70,Reliability!$C$23:$C$50,0)),0),0)*$H70*$X70*$Y70),$D70)*$R70</f>
        <v>0</v>
      </c>
      <c r="AF70" s="168">
        <f>MIN((IFERROR(IF(AND($V70&lt;=AF$1,$W70&gt;=AF$1),INDEX(Reliability!K$23:K$50,MATCH($S70,Reliability!$C$23:$C$50,0)),0),0)*IF($T70="n/a",$D70*$Y70,$G70)+IFERROR(IF(AND($V70&lt;=AF$1,$W70&gt;=AF$1),INDEX(Reliability!K$23:K$50,MATCH($T70,Reliability!$C$23:$C$50,0)),0),0)*$H70*$X70*$Y70),$D70)*$R70</f>
        <v>0</v>
      </c>
      <c r="AG70" s="168">
        <f>MIN((IFERROR(IF(AND($V70&lt;=AG$1,$W70&gt;=AG$1),INDEX(Reliability!L$23:L$50,MATCH($S70,Reliability!$C$23:$C$50,0)),0),0)*IF($T70="n/a",$D70*$Y70,$G70)+IFERROR(IF(AND($V70&lt;=AG$1,$W70&gt;=AG$1),INDEX(Reliability!L$23:L$50,MATCH($T70,Reliability!$C$23:$C$50,0)),0),0)*$H70*$X70*$Y70),$D70)*$R70</f>
        <v>0</v>
      </c>
      <c r="AH70" s="168">
        <f>MIN((IFERROR(IF(AND($V70&lt;=AH$1,$W70&gt;=AH$1),INDEX(Reliability!M$23:M$50,MATCH($S70,Reliability!$C$23:$C$50,0)),0),0)*IF($T70="n/a",$D70*$Y70,$G70)+IFERROR(IF(AND($V70&lt;=AH$1,$W70&gt;=AH$1),INDEX(Reliability!M$23:M$50,MATCH($T70,Reliability!$C$23:$C$50,0)),0),0)*$H70*$X70*$Y70),$D70)*$R70</f>
        <v>0</v>
      </c>
      <c r="AI70" s="168">
        <f>MIN((IFERROR(IF(AND($V70&lt;=AI$1,$W70&gt;=AI$1),INDEX(Reliability!N$23:N$50,MATCH($S70,Reliability!$C$23:$C$50,0)),0),0)*IF($T70="n/a",$D70*$Y70,$G70)+IFERROR(IF(AND($V70&lt;=AI$1,$W70&gt;=AI$1),INDEX(Reliability!N$23:N$50,MATCH($T70,Reliability!$C$23:$C$50,0)),0),0)*$H70*$X70*$Y70),$D70)*$R70</f>
        <v>0</v>
      </c>
      <c r="AJ70" s="168">
        <f>MIN((IFERROR(IF(AND($V70&lt;=AJ$1,$W70&gt;=AJ$1),INDEX(Reliability!O$23:O$50,MATCH($S70,Reliability!$C$23:$C$50,0)),0),0)*IF($T70="n/a",$D70*$Y70,$G70)+IFERROR(IF(AND($V70&lt;=AJ$1,$W70&gt;=AJ$1),INDEX(Reliability!O$23:O$50,MATCH($T70,Reliability!$C$23:$C$50,0)),0),0)*$H70*$X70*$Y70),$D70)*$R70</f>
        <v>0</v>
      </c>
      <c r="AK70" s="168">
        <f>MIN((IFERROR(IF(AND($V70&lt;=AK$1,$W70&gt;=AK$1),INDEX(Reliability!P$23:P$50,MATCH($S70,Reliability!$C$23:$C$50,0)),0),0)*IF($T70="n/a",$D70*$Y70,$G70)+IFERROR(IF(AND($V70&lt;=AK$1,$W70&gt;=AK$1),INDEX(Reliability!P$23:P$50,MATCH($T70,Reliability!$C$23:$C$50,0)),0),0)*$H70*$X70*$Y70),$D70)*$R70</f>
        <v>0</v>
      </c>
      <c r="AM70" s="167">
        <f t="shared" si="23"/>
        <v>0</v>
      </c>
      <c r="AN70">
        <f>unique_contracts!C70</f>
        <v>0</v>
      </c>
    </row>
    <row r="71" spans="2:40" x14ac:dyDescent="0.25">
      <c r="B71" s="121">
        <f>unique_contracts!B71</f>
        <v>0</v>
      </c>
      <c r="C71" s="103">
        <f>unique_contracts!D71</f>
        <v>0</v>
      </c>
      <c r="D71" s="120">
        <f>unique_contracts!J71</f>
        <v>0</v>
      </c>
      <c r="E71" s="103">
        <f>unique_contracts!M71</f>
        <v>0</v>
      </c>
      <c r="F71" s="103">
        <f>unique_contracts!N71</f>
        <v>0</v>
      </c>
      <c r="G71" s="103">
        <f>unique_contracts!P71</f>
        <v>0</v>
      </c>
      <c r="H71" s="103">
        <f>unique_contracts!R71</f>
        <v>0</v>
      </c>
      <c r="I71" s="103">
        <f>unique_contracts!V71</f>
        <v>0</v>
      </c>
      <c r="J71" s="121">
        <f>unique_contracts!AB71</f>
        <v>0</v>
      </c>
      <c r="K71" s="103">
        <f>unique_contracts!AM71</f>
        <v>0</v>
      </c>
      <c r="L71" s="103">
        <f>unique_contracts!AN71</f>
        <v>0</v>
      </c>
      <c r="M71" s="103">
        <f>unique_contracts!AO71</f>
        <v>0</v>
      </c>
      <c r="N71" s="103">
        <f>unique_contracts!AP71</f>
        <v>0</v>
      </c>
      <c r="O71" s="103">
        <f>unique_contracts!AQ71</f>
        <v>0</v>
      </c>
      <c r="P71" s="103">
        <f>unique_contracts!AR71</f>
        <v>0</v>
      </c>
      <c r="Q71" s="103">
        <f>unique_contracts!BP71</f>
        <v>0</v>
      </c>
      <c r="R71" s="103">
        <f t="shared" si="16"/>
        <v>0</v>
      </c>
      <c r="S71" s="103" t="str">
        <f>IFERROR(IF(AND(I71&gt;0,E71="NotHybrid"),_xlfn.CONCAT(MAX(MIN(ROUNDDOWN(I71/D71,0),8),4),INDEX(resources!$G:$G,MATCH(B71,resources!$A:$A,0))),INDEX(resources!$G:$G,MATCH(B71,resources!$A:$A,0))),"n/a")</f>
        <v>n/a</v>
      </c>
      <c r="T71" s="103" t="str">
        <f t="shared" si="17"/>
        <v>n/a</v>
      </c>
      <c r="U71" s="103" t="str">
        <f t="shared" si="18"/>
        <v>n/a</v>
      </c>
      <c r="V71" s="103">
        <f t="shared" si="19"/>
        <v>0</v>
      </c>
      <c r="W71" s="103">
        <f t="shared" si="20"/>
        <v>0</v>
      </c>
      <c r="X71" s="119">
        <f t="shared" si="21"/>
        <v>1</v>
      </c>
      <c r="Y71" s="119">
        <f t="shared" si="22"/>
        <v>1</v>
      </c>
      <c r="Z71" s="168">
        <f>MIN((IFERROR(IF(AND($V71&lt;=Z$1,$W71&gt;=Z$1),INDEX(Reliability!E$23:E$50,MATCH($S71,Reliability!$C$23:$C$50,0)),0),0)*IF($T71="n/a",$D71*$Y71,$G71)+IFERROR(IF(AND($V71&lt;=Z$1,$W71&gt;=Z$1),INDEX(Reliability!E$23:E$50,MATCH($T71,Reliability!$C$23:$C$50,0)),0),0)*$H71*$X71*$Y71),$D71)*$R71</f>
        <v>0</v>
      </c>
      <c r="AA71" s="168">
        <f>MIN((IFERROR(IF(AND($V71&lt;=AA$1,$W71&gt;=AA$1),INDEX(Reliability!F$23:F$50,MATCH($S71,Reliability!$C$23:$C$50,0)),0),0)*IF($T71="n/a",$D71*$Y71,$G71)+IFERROR(IF(AND($V71&lt;=AA$1,$W71&gt;=AA$1),INDEX(Reliability!F$23:F$50,MATCH($T71,Reliability!$C$23:$C$50,0)),0),0)*$H71*$X71*$Y71),$D71)*$R71</f>
        <v>0</v>
      </c>
      <c r="AB71" s="168">
        <f>MIN((IFERROR(IF(AND($V71&lt;=AB$1,$W71&gt;=AB$1),INDEX(Reliability!G$23:G$50,MATCH($S71,Reliability!$C$23:$C$50,0)),0),0)*IF($T71="n/a",$D71*$Y71,$G71)+IFERROR(IF(AND($V71&lt;=AB$1,$W71&gt;=AB$1),INDEX(Reliability!G$23:G$50,MATCH($T71,Reliability!$C$23:$C$50,0)),0),0)*$H71*$X71*$Y71),$D71)*$R71</f>
        <v>0</v>
      </c>
      <c r="AC71" s="168">
        <f>MIN((IFERROR(IF(AND($V71&lt;=AC$1,$W71&gt;=AC$1),INDEX(Reliability!H$23:H$50,MATCH($S71,Reliability!$C$23:$C$50,0)),0),0)*IF($T71="n/a",$D71*$Y71,$G71)+IFERROR(IF(AND($V71&lt;=AC$1,$W71&gt;=AC$1),INDEX(Reliability!H$23:H$50,MATCH($T71,Reliability!$C$23:$C$50,0)),0),0)*$H71*$X71*$Y71),$D71)*$R71</f>
        <v>0</v>
      </c>
      <c r="AD71" s="168">
        <f>MIN((IFERROR(IF(AND($V71&lt;=AD$1,$W71&gt;=AD$1),INDEX(Reliability!I$23:I$50,MATCH($S71,Reliability!$C$23:$C$50,0)),0),0)*IF($T71="n/a",$D71*$Y71,$G71)+IFERROR(IF(AND($V71&lt;=AD$1,$W71&gt;=AD$1),INDEX(Reliability!I$23:I$50,MATCH($T71,Reliability!$C$23:$C$50,0)),0),0)*$H71*$X71*$Y71),$D71)*$R71</f>
        <v>0</v>
      </c>
      <c r="AE71" s="168">
        <f>MIN((IFERROR(IF(AND($V71&lt;=AE$1,$W71&gt;=AE$1),INDEX(Reliability!J$23:J$50,MATCH($S71,Reliability!$C$23:$C$50,0)),0),0)*IF($T71="n/a",$D71*$Y71,$G71)+IFERROR(IF(AND($V71&lt;=AE$1,$W71&gt;=AE$1),INDEX(Reliability!J$23:J$50,MATCH($T71,Reliability!$C$23:$C$50,0)),0),0)*$H71*$X71*$Y71),$D71)*$R71</f>
        <v>0</v>
      </c>
      <c r="AF71" s="168">
        <f>MIN((IFERROR(IF(AND($V71&lt;=AF$1,$W71&gt;=AF$1),INDEX(Reliability!K$23:K$50,MATCH($S71,Reliability!$C$23:$C$50,0)),0),0)*IF($T71="n/a",$D71*$Y71,$G71)+IFERROR(IF(AND($V71&lt;=AF$1,$W71&gt;=AF$1),INDEX(Reliability!K$23:K$50,MATCH($T71,Reliability!$C$23:$C$50,0)),0),0)*$H71*$X71*$Y71),$D71)*$R71</f>
        <v>0</v>
      </c>
      <c r="AG71" s="168">
        <f>MIN((IFERROR(IF(AND($V71&lt;=AG$1,$W71&gt;=AG$1),INDEX(Reliability!L$23:L$50,MATCH($S71,Reliability!$C$23:$C$50,0)),0),0)*IF($T71="n/a",$D71*$Y71,$G71)+IFERROR(IF(AND($V71&lt;=AG$1,$W71&gt;=AG$1),INDEX(Reliability!L$23:L$50,MATCH($T71,Reliability!$C$23:$C$50,0)),0),0)*$H71*$X71*$Y71),$D71)*$R71</f>
        <v>0</v>
      </c>
      <c r="AH71" s="168">
        <f>MIN((IFERROR(IF(AND($V71&lt;=AH$1,$W71&gt;=AH$1),INDEX(Reliability!M$23:M$50,MATCH($S71,Reliability!$C$23:$C$50,0)),0),0)*IF($T71="n/a",$D71*$Y71,$G71)+IFERROR(IF(AND($V71&lt;=AH$1,$W71&gt;=AH$1),INDEX(Reliability!M$23:M$50,MATCH($T71,Reliability!$C$23:$C$50,0)),0),0)*$H71*$X71*$Y71),$D71)*$R71</f>
        <v>0</v>
      </c>
      <c r="AI71" s="168">
        <f>MIN((IFERROR(IF(AND($V71&lt;=AI$1,$W71&gt;=AI$1),INDEX(Reliability!N$23:N$50,MATCH($S71,Reliability!$C$23:$C$50,0)),0),0)*IF($T71="n/a",$D71*$Y71,$G71)+IFERROR(IF(AND($V71&lt;=AI$1,$W71&gt;=AI$1),INDEX(Reliability!N$23:N$50,MATCH($T71,Reliability!$C$23:$C$50,0)),0),0)*$H71*$X71*$Y71),$D71)*$R71</f>
        <v>0</v>
      </c>
      <c r="AJ71" s="168">
        <f>MIN((IFERROR(IF(AND($V71&lt;=AJ$1,$W71&gt;=AJ$1),INDEX(Reliability!O$23:O$50,MATCH($S71,Reliability!$C$23:$C$50,0)),0),0)*IF($T71="n/a",$D71*$Y71,$G71)+IFERROR(IF(AND($V71&lt;=AJ$1,$W71&gt;=AJ$1),INDEX(Reliability!O$23:O$50,MATCH($T71,Reliability!$C$23:$C$50,0)),0),0)*$H71*$X71*$Y71),$D71)*$R71</f>
        <v>0</v>
      </c>
      <c r="AK71" s="168">
        <f>MIN((IFERROR(IF(AND($V71&lt;=AK$1,$W71&gt;=AK$1),INDEX(Reliability!P$23:P$50,MATCH($S71,Reliability!$C$23:$C$50,0)),0),0)*IF($T71="n/a",$D71*$Y71,$G71)+IFERROR(IF(AND($V71&lt;=AK$1,$W71&gt;=AK$1),INDEX(Reliability!P$23:P$50,MATCH($T71,Reliability!$C$23:$C$50,0)),0),0)*$H71*$X71*$Y71),$D71)*$R71</f>
        <v>0</v>
      </c>
      <c r="AM71" s="167">
        <f t="shared" si="23"/>
        <v>0</v>
      </c>
      <c r="AN71">
        <f>unique_contracts!C71</f>
        <v>0</v>
      </c>
    </row>
    <row r="72" spans="2:40" x14ac:dyDescent="0.25">
      <c r="B72" s="121">
        <f>unique_contracts!B72</f>
        <v>0</v>
      </c>
      <c r="C72" s="103">
        <f>unique_contracts!D72</f>
        <v>0</v>
      </c>
      <c r="D72" s="120">
        <f>unique_contracts!J72</f>
        <v>0</v>
      </c>
      <c r="E72" s="103">
        <f>unique_contracts!M72</f>
        <v>0</v>
      </c>
      <c r="F72" s="103">
        <f>unique_contracts!N72</f>
        <v>0</v>
      </c>
      <c r="G72" s="103">
        <f>unique_contracts!P72</f>
        <v>0</v>
      </c>
      <c r="H72" s="103">
        <f>unique_contracts!R72</f>
        <v>0</v>
      </c>
      <c r="I72" s="103">
        <f>unique_contracts!V72</f>
        <v>0</v>
      </c>
      <c r="J72" s="121">
        <f>unique_contracts!AB72</f>
        <v>0</v>
      </c>
      <c r="K72" s="103">
        <f>unique_contracts!AM72</f>
        <v>0</v>
      </c>
      <c r="L72" s="103">
        <f>unique_contracts!AN72</f>
        <v>0</v>
      </c>
      <c r="M72" s="103">
        <f>unique_contracts!AO72</f>
        <v>0</v>
      </c>
      <c r="N72" s="103">
        <f>unique_contracts!AP72</f>
        <v>0</v>
      </c>
      <c r="O72" s="103">
        <f>unique_contracts!AQ72</f>
        <v>0</v>
      </c>
      <c r="P72" s="103">
        <f>unique_contracts!AR72</f>
        <v>0</v>
      </c>
      <c r="Q72" s="103">
        <f>unique_contracts!BP72</f>
        <v>0</v>
      </c>
      <c r="R72" s="103">
        <f t="shared" si="16"/>
        <v>0</v>
      </c>
      <c r="S72" s="103" t="str">
        <f>IFERROR(IF(AND(I72&gt;0,E72="NotHybrid"),_xlfn.CONCAT(MAX(MIN(ROUNDDOWN(I72/D72,0),8),4),INDEX(resources!$G:$G,MATCH(B72,resources!$A:$A,0))),INDEX(resources!$G:$G,MATCH(B72,resources!$A:$A,0))),"n/a")</f>
        <v>n/a</v>
      </c>
      <c r="T72" s="103" t="str">
        <f t="shared" si="17"/>
        <v>n/a</v>
      </c>
      <c r="U72" s="103" t="str">
        <f t="shared" si="18"/>
        <v>n/a</v>
      </c>
      <c r="V72" s="103">
        <f t="shared" si="19"/>
        <v>0</v>
      </c>
      <c r="W72" s="103">
        <f t="shared" si="20"/>
        <v>0</v>
      </c>
      <c r="X72" s="119">
        <f t="shared" si="21"/>
        <v>1</v>
      </c>
      <c r="Y72" s="119">
        <f t="shared" si="22"/>
        <v>1</v>
      </c>
      <c r="Z72" s="168">
        <f>MIN((IFERROR(IF(AND($V72&lt;=Z$1,$W72&gt;=Z$1),INDEX(Reliability!E$23:E$50,MATCH($S72,Reliability!$C$23:$C$50,0)),0),0)*IF($T72="n/a",$D72*$Y72,$G72)+IFERROR(IF(AND($V72&lt;=Z$1,$W72&gt;=Z$1),INDEX(Reliability!E$23:E$50,MATCH($T72,Reliability!$C$23:$C$50,0)),0),0)*$H72*$X72*$Y72),$D72)*$R72</f>
        <v>0</v>
      </c>
      <c r="AA72" s="168">
        <f>MIN((IFERROR(IF(AND($V72&lt;=AA$1,$W72&gt;=AA$1),INDEX(Reliability!F$23:F$50,MATCH($S72,Reliability!$C$23:$C$50,0)),0),0)*IF($T72="n/a",$D72*$Y72,$G72)+IFERROR(IF(AND($V72&lt;=AA$1,$W72&gt;=AA$1),INDEX(Reliability!F$23:F$50,MATCH($T72,Reliability!$C$23:$C$50,0)),0),0)*$H72*$X72*$Y72),$D72)*$R72</f>
        <v>0</v>
      </c>
      <c r="AB72" s="168">
        <f>MIN((IFERROR(IF(AND($V72&lt;=AB$1,$W72&gt;=AB$1),INDEX(Reliability!G$23:G$50,MATCH($S72,Reliability!$C$23:$C$50,0)),0),0)*IF($T72="n/a",$D72*$Y72,$G72)+IFERROR(IF(AND($V72&lt;=AB$1,$W72&gt;=AB$1),INDEX(Reliability!G$23:G$50,MATCH($T72,Reliability!$C$23:$C$50,0)),0),0)*$H72*$X72*$Y72),$D72)*$R72</f>
        <v>0</v>
      </c>
      <c r="AC72" s="168">
        <f>MIN((IFERROR(IF(AND($V72&lt;=AC$1,$W72&gt;=AC$1),INDEX(Reliability!H$23:H$50,MATCH($S72,Reliability!$C$23:$C$50,0)),0),0)*IF($T72="n/a",$D72*$Y72,$G72)+IFERROR(IF(AND($V72&lt;=AC$1,$W72&gt;=AC$1),INDEX(Reliability!H$23:H$50,MATCH($T72,Reliability!$C$23:$C$50,0)),0),0)*$H72*$X72*$Y72),$D72)*$R72</f>
        <v>0</v>
      </c>
      <c r="AD72" s="168">
        <f>MIN((IFERROR(IF(AND($V72&lt;=AD$1,$W72&gt;=AD$1),INDEX(Reliability!I$23:I$50,MATCH($S72,Reliability!$C$23:$C$50,0)),0),0)*IF($T72="n/a",$D72*$Y72,$G72)+IFERROR(IF(AND($V72&lt;=AD$1,$W72&gt;=AD$1),INDEX(Reliability!I$23:I$50,MATCH($T72,Reliability!$C$23:$C$50,0)),0),0)*$H72*$X72*$Y72),$D72)*$R72</f>
        <v>0</v>
      </c>
      <c r="AE72" s="168">
        <f>MIN((IFERROR(IF(AND($V72&lt;=AE$1,$W72&gt;=AE$1),INDEX(Reliability!J$23:J$50,MATCH($S72,Reliability!$C$23:$C$50,0)),0),0)*IF($T72="n/a",$D72*$Y72,$G72)+IFERROR(IF(AND($V72&lt;=AE$1,$W72&gt;=AE$1),INDEX(Reliability!J$23:J$50,MATCH($T72,Reliability!$C$23:$C$50,0)),0),0)*$H72*$X72*$Y72),$D72)*$R72</f>
        <v>0</v>
      </c>
      <c r="AF72" s="168">
        <f>MIN((IFERROR(IF(AND($V72&lt;=AF$1,$W72&gt;=AF$1),INDEX(Reliability!K$23:K$50,MATCH($S72,Reliability!$C$23:$C$50,0)),0),0)*IF($T72="n/a",$D72*$Y72,$G72)+IFERROR(IF(AND($V72&lt;=AF$1,$W72&gt;=AF$1),INDEX(Reliability!K$23:K$50,MATCH($T72,Reliability!$C$23:$C$50,0)),0),0)*$H72*$X72*$Y72),$D72)*$R72</f>
        <v>0</v>
      </c>
      <c r="AG72" s="168">
        <f>MIN((IFERROR(IF(AND($V72&lt;=AG$1,$W72&gt;=AG$1),INDEX(Reliability!L$23:L$50,MATCH($S72,Reliability!$C$23:$C$50,0)),0),0)*IF($T72="n/a",$D72*$Y72,$G72)+IFERROR(IF(AND($V72&lt;=AG$1,$W72&gt;=AG$1),INDEX(Reliability!L$23:L$50,MATCH($T72,Reliability!$C$23:$C$50,0)),0),0)*$H72*$X72*$Y72),$D72)*$R72</f>
        <v>0</v>
      </c>
      <c r="AH72" s="168">
        <f>MIN((IFERROR(IF(AND($V72&lt;=AH$1,$W72&gt;=AH$1),INDEX(Reliability!M$23:M$50,MATCH($S72,Reliability!$C$23:$C$50,0)),0),0)*IF($T72="n/a",$D72*$Y72,$G72)+IFERROR(IF(AND($V72&lt;=AH$1,$W72&gt;=AH$1),INDEX(Reliability!M$23:M$50,MATCH($T72,Reliability!$C$23:$C$50,0)),0),0)*$H72*$X72*$Y72),$D72)*$R72</f>
        <v>0</v>
      </c>
      <c r="AI72" s="168">
        <f>MIN((IFERROR(IF(AND($V72&lt;=AI$1,$W72&gt;=AI$1),INDEX(Reliability!N$23:N$50,MATCH($S72,Reliability!$C$23:$C$50,0)),0),0)*IF($T72="n/a",$D72*$Y72,$G72)+IFERROR(IF(AND($V72&lt;=AI$1,$W72&gt;=AI$1),INDEX(Reliability!N$23:N$50,MATCH($T72,Reliability!$C$23:$C$50,0)),0),0)*$H72*$X72*$Y72),$D72)*$R72</f>
        <v>0</v>
      </c>
      <c r="AJ72" s="168">
        <f>MIN((IFERROR(IF(AND($V72&lt;=AJ$1,$W72&gt;=AJ$1),INDEX(Reliability!O$23:O$50,MATCH($S72,Reliability!$C$23:$C$50,0)),0),0)*IF($T72="n/a",$D72*$Y72,$G72)+IFERROR(IF(AND($V72&lt;=AJ$1,$W72&gt;=AJ$1),INDEX(Reliability!O$23:O$50,MATCH($T72,Reliability!$C$23:$C$50,0)),0),0)*$H72*$X72*$Y72),$D72)*$R72</f>
        <v>0</v>
      </c>
      <c r="AK72" s="168">
        <f>MIN((IFERROR(IF(AND($V72&lt;=AK$1,$W72&gt;=AK$1),INDEX(Reliability!P$23:P$50,MATCH($S72,Reliability!$C$23:$C$50,0)),0),0)*IF($T72="n/a",$D72*$Y72,$G72)+IFERROR(IF(AND($V72&lt;=AK$1,$W72&gt;=AK$1),INDEX(Reliability!P$23:P$50,MATCH($T72,Reliability!$C$23:$C$50,0)),0),0)*$H72*$X72*$Y72),$D72)*$R72</f>
        <v>0</v>
      </c>
      <c r="AM72" s="167">
        <f t="shared" si="23"/>
        <v>0</v>
      </c>
      <c r="AN72">
        <f>unique_contracts!C72</f>
        <v>0</v>
      </c>
    </row>
    <row r="73" spans="2:40" x14ac:dyDescent="0.25">
      <c r="B73" s="121">
        <f>unique_contracts!B73</f>
        <v>0</v>
      </c>
      <c r="C73" s="103">
        <f>unique_contracts!D73</f>
        <v>0</v>
      </c>
      <c r="D73" s="120">
        <f>unique_contracts!J73</f>
        <v>0</v>
      </c>
      <c r="E73" s="103">
        <f>unique_contracts!M73</f>
        <v>0</v>
      </c>
      <c r="F73" s="103">
        <f>unique_contracts!N73</f>
        <v>0</v>
      </c>
      <c r="G73" s="103">
        <f>unique_contracts!P73</f>
        <v>0</v>
      </c>
      <c r="H73" s="103">
        <f>unique_contracts!R73</f>
        <v>0</v>
      </c>
      <c r="I73" s="103">
        <f>unique_contracts!V73</f>
        <v>0</v>
      </c>
      <c r="J73" s="121">
        <f>unique_contracts!AB73</f>
        <v>0</v>
      </c>
      <c r="K73" s="103">
        <f>unique_contracts!AM73</f>
        <v>0</v>
      </c>
      <c r="L73" s="103">
        <f>unique_contracts!AN73</f>
        <v>0</v>
      </c>
      <c r="M73" s="103">
        <f>unique_contracts!AO73</f>
        <v>0</v>
      </c>
      <c r="N73" s="103">
        <f>unique_contracts!AP73</f>
        <v>0</v>
      </c>
      <c r="O73" s="103">
        <f>unique_contracts!AQ73</f>
        <v>0</v>
      </c>
      <c r="P73" s="103">
        <f>unique_contracts!AR73</f>
        <v>0</v>
      </c>
      <c r="Q73" s="103">
        <f>unique_contracts!BP73</f>
        <v>0</v>
      </c>
      <c r="R73" s="103">
        <f t="shared" si="16"/>
        <v>0</v>
      </c>
      <c r="S73" s="103" t="str">
        <f>IFERROR(IF(AND(I73&gt;0,E73="NotHybrid"),_xlfn.CONCAT(MAX(MIN(ROUNDDOWN(I73/D73,0),8),4),INDEX(resources!$G:$G,MATCH(B73,resources!$A:$A,0))),INDEX(resources!$G:$G,MATCH(B73,resources!$A:$A,0))),"n/a")</f>
        <v>n/a</v>
      </c>
      <c r="T73" s="103" t="str">
        <f t="shared" si="17"/>
        <v>n/a</v>
      </c>
      <c r="U73" s="103" t="str">
        <f t="shared" si="18"/>
        <v>n/a</v>
      </c>
      <c r="V73" s="103">
        <f t="shared" si="19"/>
        <v>0</v>
      </c>
      <c r="W73" s="103">
        <f t="shared" si="20"/>
        <v>0</v>
      </c>
      <c r="X73" s="119">
        <f t="shared" si="21"/>
        <v>1</v>
      </c>
      <c r="Y73" s="119">
        <f t="shared" si="22"/>
        <v>1</v>
      </c>
      <c r="Z73" s="168">
        <f>MIN((IFERROR(IF(AND($V73&lt;=Z$1,$W73&gt;=Z$1),INDEX(Reliability!E$23:E$50,MATCH($S73,Reliability!$C$23:$C$50,0)),0),0)*IF($T73="n/a",$D73*$Y73,$G73)+IFERROR(IF(AND($V73&lt;=Z$1,$W73&gt;=Z$1),INDEX(Reliability!E$23:E$50,MATCH($T73,Reliability!$C$23:$C$50,0)),0),0)*$H73*$X73*$Y73),$D73)*$R73</f>
        <v>0</v>
      </c>
      <c r="AA73" s="168">
        <f>MIN((IFERROR(IF(AND($V73&lt;=AA$1,$W73&gt;=AA$1),INDEX(Reliability!F$23:F$50,MATCH($S73,Reliability!$C$23:$C$50,0)),0),0)*IF($T73="n/a",$D73*$Y73,$G73)+IFERROR(IF(AND($V73&lt;=AA$1,$W73&gt;=AA$1),INDEX(Reliability!F$23:F$50,MATCH($T73,Reliability!$C$23:$C$50,0)),0),0)*$H73*$X73*$Y73),$D73)*$R73</f>
        <v>0</v>
      </c>
      <c r="AB73" s="168">
        <f>MIN((IFERROR(IF(AND($V73&lt;=AB$1,$W73&gt;=AB$1),INDEX(Reliability!G$23:G$50,MATCH($S73,Reliability!$C$23:$C$50,0)),0),0)*IF($T73="n/a",$D73*$Y73,$G73)+IFERROR(IF(AND($V73&lt;=AB$1,$W73&gt;=AB$1),INDEX(Reliability!G$23:G$50,MATCH($T73,Reliability!$C$23:$C$50,0)),0),0)*$H73*$X73*$Y73),$D73)*$R73</f>
        <v>0</v>
      </c>
      <c r="AC73" s="168">
        <f>MIN((IFERROR(IF(AND($V73&lt;=AC$1,$W73&gt;=AC$1),INDEX(Reliability!H$23:H$50,MATCH($S73,Reliability!$C$23:$C$50,0)),0),0)*IF($T73="n/a",$D73*$Y73,$G73)+IFERROR(IF(AND($V73&lt;=AC$1,$W73&gt;=AC$1),INDEX(Reliability!H$23:H$50,MATCH($T73,Reliability!$C$23:$C$50,0)),0),0)*$H73*$X73*$Y73),$D73)*$R73</f>
        <v>0</v>
      </c>
      <c r="AD73" s="168">
        <f>MIN((IFERROR(IF(AND($V73&lt;=AD$1,$W73&gt;=AD$1),INDEX(Reliability!I$23:I$50,MATCH($S73,Reliability!$C$23:$C$50,0)),0),0)*IF($T73="n/a",$D73*$Y73,$G73)+IFERROR(IF(AND($V73&lt;=AD$1,$W73&gt;=AD$1),INDEX(Reliability!I$23:I$50,MATCH($T73,Reliability!$C$23:$C$50,0)),0),0)*$H73*$X73*$Y73),$D73)*$R73</f>
        <v>0</v>
      </c>
      <c r="AE73" s="168">
        <f>MIN((IFERROR(IF(AND($V73&lt;=AE$1,$W73&gt;=AE$1),INDEX(Reliability!J$23:J$50,MATCH($S73,Reliability!$C$23:$C$50,0)),0),0)*IF($T73="n/a",$D73*$Y73,$G73)+IFERROR(IF(AND($V73&lt;=AE$1,$W73&gt;=AE$1),INDEX(Reliability!J$23:J$50,MATCH($T73,Reliability!$C$23:$C$50,0)),0),0)*$H73*$X73*$Y73),$D73)*$R73</f>
        <v>0</v>
      </c>
      <c r="AF73" s="168">
        <f>MIN((IFERROR(IF(AND($V73&lt;=AF$1,$W73&gt;=AF$1),INDEX(Reliability!K$23:K$50,MATCH($S73,Reliability!$C$23:$C$50,0)),0),0)*IF($T73="n/a",$D73*$Y73,$G73)+IFERROR(IF(AND($V73&lt;=AF$1,$W73&gt;=AF$1),INDEX(Reliability!K$23:K$50,MATCH($T73,Reliability!$C$23:$C$50,0)),0),0)*$H73*$X73*$Y73),$D73)*$R73</f>
        <v>0</v>
      </c>
      <c r="AG73" s="168">
        <f>MIN((IFERROR(IF(AND($V73&lt;=AG$1,$W73&gt;=AG$1),INDEX(Reliability!L$23:L$50,MATCH($S73,Reliability!$C$23:$C$50,0)),0),0)*IF($T73="n/a",$D73*$Y73,$G73)+IFERROR(IF(AND($V73&lt;=AG$1,$W73&gt;=AG$1),INDEX(Reliability!L$23:L$50,MATCH($T73,Reliability!$C$23:$C$50,0)),0),0)*$H73*$X73*$Y73),$D73)*$R73</f>
        <v>0</v>
      </c>
      <c r="AH73" s="168">
        <f>MIN((IFERROR(IF(AND($V73&lt;=AH$1,$W73&gt;=AH$1),INDEX(Reliability!M$23:M$50,MATCH($S73,Reliability!$C$23:$C$50,0)),0),0)*IF($T73="n/a",$D73*$Y73,$G73)+IFERROR(IF(AND($V73&lt;=AH$1,$W73&gt;=AH$1),INDEX(Reliability!M$23:M$50,MATCH($T73,Reliability!$C$23:$C$50,0)),0),0)*$H73*$X73*$Y73),$D73)*$R73</f>
        <v>0</v>
      </c>
      <c r="AI73" s="168">
        <f>MIN((IFERROR(IF(AND($V73&lt;=AI$1,$W73&gt;=AI$1),INDEX(Reliability!N$23:N$50,MATCH($S73,Reliability!$C$23:$C$50,0)),0),0)*IF($T73="n/a",$D73*$Y73,$G73)+IFERROR(IF(AND($V73&lt;=AI$1,$W73&gt;=AI$1),INDEX(Reliability!N$23:N$50,MATCH($T73,Reliability!$C$23:$C$50,0)),0),0)*$H73*$X73*$Y73),$D73)*$R73</f>
        <v>0</v>
      </c>
      <c r="AJ73" s="168">
        <f>MIN((IFERROR(IF(AND($V73&lt;=AJ$1,$W73&gt;=AJ$1),INDEX(Reliability!O$23:O$50,MATCH($S73,Reliability!$C$23:$C$50,0)),0),0)*IF($T73="n/a",$D73*$Y73,$G73)+IFERROR(IF(AND($V73&lt;=AJ$1,$W73&gt;=AJ$1),INDEX(Reliability!O$23:O$50,MATCH($T73,Reliability!$C$23:$C$50,0)),0),0)*$H73*$X73*$Y73),$D73)*$R73</f>
        <v>0</v>
      </c>
      <c r="AK73" s="168">
        <f>MIN((IFERROR(IF(AND($V73&lt;=AK$1,$W73&gt;=AK$1),INDEX(Reliability!P$23:P$50,MATCH($S73,Reliability!$C$23:$C$50,0)),0),0)*IF($T73="n/a",$D73*$Y73,$G73)+IFERROR(IF(AND($V73&lt;=AK$1,$W73&gt;=AK$1),INDEX(Reliability!P$23:P$50,MATCH($T73,Reliability!$C$23:$C$50,0)),0),0)*$H73*$X73*$Y73),$D73)*$R73</f>
        <v>0</v>
      </c>
      <c r="AM73" s="167">
        <f t="shared" si="23"/>
        <v>0</v>
      </c>
      <c r="AN73">
        <f>unique_contracts!C73</f>
        <v>0</v>
      </c>
    </row>
    <row r="74" spans="2:40" x14ac:dyDescent="0.25">
      <c r="B74" s="121">
        <f>unique_contracts!B74</f>
        <v>0</v>
      </c>
      <c r="C74" s="103">
        <f>unique_contracts!D74</f>
        <v>0</v>
      </c>
      <c r="D74" s="120">
        <f>unique_contracts!J74</f>
        <v>0</v>
      </c>
      <c r="E74" s="103">
        <f>unique_contracts!M74</f>
        <v>0</v>
      </c>
      <c r="F74" s="103">
        <f>unique_contracts!N74</f>
        <v>0</v>
      </c>
      <c r="G74" s="103">
        <f>unique_contracts!P74</f>
        <v>0</v>
      </c>
      <c r="H74" s="103">
        <f>unique_contracts!R74</f>
        <v>0</v>
      </c>
      <c r="I74" s="103">
        <f>unique_contracts!V74</f>
        <v>0</v>
      </c>
      <c r="J74" s="121">
        <f>unique_contracts!AB74</f>
        <v>0</v>
      </c>
      <c r="K74" s="103">
        <f>unique_contracts!AM74</f>
        <v>0</v>
      </c>
      <c r="L74" s="103">
        <f>unique_contracts!AN74</f>
        <v>0</v>
      </c>
      <c r="M74" s="103">
        <f>unique_contracts!AO74</f>
        <v>0</v>
      </c>
      <c r="N74" s="103">
        <f>unique_contracts!AP74</f>
        <v>0</v>
      </c>
      <c r="O74" s="103">
        <f>unique_contracts!AQ74</f>
        <v>0</v>
      </c>
      <c r="P74" s="103">
        <f>unique_contracts!AR74</f>
        <v>0</v>
      </c>
      <c r="Q74" s="103">
        <f>unique_contracts!BP74</f>
        <v>0</v>
      </c>
      <c r="R74" s="103">
        <f t="shared" si="16"/>
        <v>0</v>
      </c>
      <c r="S74" s="103" t="str">
        <f>IFERROR(IF(AND(I74&gt;0,E74="NotHybrid"),_xlfn.CONCAT(MAX(MIN(ROUNDDOWN(I74/D74,0),8),4),INDEX(resources!$G:$G,MATCH(B74,resources!$A:$A,0))),INDEX(resources!$G:$G,MATCH(B74,resources!$A:$A,0))),"n/a")</f>
        <v>n/a</v>
      </c>
      <c r="T74" s="103" t="str">
        <f t="shared" si="17"/>
        <v>n/a</v>
      </c>
      <c r="U74" s="103" t="str">
        <f t="shared" si="18"/>
        <v>n/a</v>
      </c>
      <c r="V74" s="103">
        <f t="shared" si="19"/>
        <v>0</v>
      </c>
      <c r="W74" s="103">
        <f t="shared" si="20"/>
        <v>0</v>
      </c>
      <c r="X74" s="119">
        <f t="shared" si="21"/>
        <v>1</v>
      </c>
      <c r="Y74" s="119">
        <f t="shared" si="22"/>
        <v>1</v>
      </c>
      <c r="Z74" s="168">
        <f>MIN((IFERROR(IF(AND($V74&lt;=Z$1,$W74&gt;=Z$1),INDEX(Reliability!E$23:E$50,MATCH($S74,Reliability!$C$23:$C$50,0)),0),0)*IF($T74="n/a",$D74*$Y74,$G74)+IFERROR(IF(AND($V74&lt;=Z$1,$W74&gt;=Z$1),INDEX(Reliability!E$23:E$50,MATCH($T74,Reliability!$C$23:$C$50,0)),0),0)*$H74*$X74*$Y74),$D74)*$R74</f>
        <v>0</v>
      </c>
      <c r="AA74" s="168">
        <f>MIN((IFERROR(IF(AND($V74&lt;=AA$1,$W74&gt;=AA$1),INDEX(Reliability!F$23:F$50,MATCH($S74,Reliability!$C$23:$C$50,0)),0),0)*IF($T74="n/a",$D74*$Y74,$G74)+IFERROR(IF(AND($V74&lt;=AA$1,$W74&gt;=AA$1),INDEX(Reliability!F$23:F$50,MATCH($T74,Reliability!$C$23:$C$50,0)),0),0)*$H74*$X74*$Y74),$D74)*$R74</f>
        <v>0</v>
      </c>
      <c r="AB74" s="168">
        <f>MIN((IFERROR(IF(AND($V74&lt;=AB$1,$W74&gt;=AB$1),INDEX(Reliability!G$23:G$50,MATCH($S74,Reliability!$C$23:$C$50,0)),0),0)*IF($T74="n/a",$D74*$Y74,$G74)+IFERROR(IF(AND($V74&lt;=AB$1,$W74&gt;=AB$1),INDEX(Reliability!G$23:G$50,MATCH($T74,Reliability!$C$23:$C$50,0)),0),0)*$H74*$X74*$Y74),$D74)*$R74</f>
        <v>0</v>
      </c>
      <c r="AC74" s="168">
        <f>MIN((IFERROR(IF(AND($V74&lt;=AC$1,$W74&gt;=AC$1),INDEX(Reliability!H$23:H$50,MATCH($S74,Reliability!$C$23:$C$50,0)),0),0)*IF($T74="n/a",$D74*$Y74,$G74)+IFERROR(IF(AND($V74&lt;=AC$1,$W74&gt;=AC$1),INDEX(Reliability!H$23:H$50,MATCH($T74,Reliability!$C$23:$C$50,0)),0),0)*$H74*$X74*$Y74),$D74)*$R74</f>
        <v>0</v>
      </c>
      <c r="AD74" s="168">
        <f>MIN((IFERROR(IF(AND($V74&lt;=AD$1,$W74&gt;=AD$1),INDEX(Reliability!I$23:I$50,MATCH($S74,Reliability!$C$23:$C$50,0)),0),0)*IF($T74="n/a",$D74*$Y74,$G74)+IFERROR(IF(AND($V74&lt;=AD$1,$W74&gt;=AD$1),INDEX(Reliability!I$23:I$50,MATCH($T74,Reliability!$C$23:$C$50,0)),0),0)*$H74*$X74*$Y74),$D74)*$R74</f>
        <v>0</v>
      </c>
      <c r="AE74" s="168">
        <f>MIN((IFERROR(IF(AND($V74&lt;=AE$1,$W74&gt;=AE$1),INDEX(Reliability!J$23:J$50,MATCH($S74,Reliability!$C$23:$C$50,0)),0),0)*IF($T74="n/a",$D74*$Y74,$G74)+IFERROR(IF(AND($V74&lt;=AE$1,$W74&gt;=AE$1),INDEX(Reliability!J$23:J$50,MATCH($T74,Reliability!$C$23:$C$50,0)),0),0)*$H74*$X74*$Y74),$D74)*$R74</f>
        <v>0</v>
      </c>
      <c r="AF74" s="168">
        <f>MIN((IFERROR(IF(AND($V74&lt;=AF$1,$W74&gt;=AF$1),INDEX(Reliability!K$23:K$50,MATCH($S74,Reliability!$C$23:$C$50,0)),0),0)*IF($T74="n/a",$D74*$Y74,$G74)+IFERROR(IF(AND($V74&lt;=AF$1,$W74&gt;=AF$1),INDEX(Reliability!K$23:K$50,MATCH($T74,Reliability!$C$23:$C$50,0)),0),0)*$H74*$X74*$Y74),$D74)*$R74</f>
        <v>0</v>
      </c>
      <c r="AG74" s="168">
        <f>MIN((IFERROR(IF(AND($V74&lt;=AG$1,$W74&gt;=AG$1),INDEX(Reliability!L$23:L$50,MATCH($S74,Reliability!$C$23:$C$50,0)),0),0)*IF($T74="n/a",$D74*$Y74,$G74)+IFERROR(IF(AND($V74&lt;=AG$1,$W74&gt;=AG$1),INDEX(Reliability!L$23:L$50,MATCH($T74,Reliability!$C$23:$C$50,0)),0),0)*$H74*$X74*$Y74),$D74)*$R74</f>
        <v>0</v>
      </c>
      <c r="AH74" s="168">
        <f>MIN((IFERROR(IF(AND($V74&lt;=AH$1,$W74&gt;=AH$1),INDEX(Reliability!M$23:M$50,MATCH($S74,Reliability!$C$23:$C$50,0)),0),0)*IF($T74="n/a",$D74*$Y74,$G74)+IFERROR(IF(AND($V74&lt;=AH$1,$W74&gt;=AH$1),INDEX(Reliability!M$23:M$50,MATCH($T74,Reliability!$C$23:$C$50,0)),0),0)*$H74*$X74*$Y74),$D74)*$R74</f>
        <v>0</v>
      </c>
      <c r="AI74" s="168">
        <f>MIN((IFERROR(IF(AND($V74&lt;=AI$1,$W74&gt;=AI$1),INDEX(Reliability!N$23:N$50,MATCH($S74,Reliability!$C$23:$C$50,0)),0),0)*IF($T74="n/a",$D74*$Y74,$G74)+IFERROR(IF(AND($V74&lt;=AI$1,$W74&gt;=AI$1),INDEX(Reliability!N$23:N$50,MATCH($T74,Reliability!$C$23:$C$50,0)),0),0)*$H74*$X74*$Y74),$D74)*$R74</f>
        <v>0</v>
      </c>
      <c r="AJ74" s="168">
        <f>MIN((IFERROR(IF(AND($V74&lt;=AJ$1,$W74&gt;=AJ$1),INDEX(Reliability!O$23:O$50,MATCH($S74,Reliability!$C$23:$C$50,0)),0),0)*IF($T74="n/a",$D74*$Y74,$G74)+IFERROR(IF(AND($V74&lt;=AJ$1,$W74&gt;=AJ$1),INDEX(Reliability!O$23:O$50,MATCH($T74,Reliability!$C$23:$C$50,0)),0),0)*$H74*$X74*$Y74),$D74)*$R74</f>
        <v>0</v>
      </c>
      <c r="AK74" s="168">
        <f>MIN((IFERROR(IF(AND($V74&lt;=AK$1,$W74&gt;=AK$1),INDEX(Reliability!P$23:P$50,MATCH($S74,Reliability!$C$23:$C$50,0)),0),0)*IF($T74="n/a",$D74*$Y74,$G74)+IFERROR(IF(AND($V74&lt;=AK$1,$W74&gt;=AK$1),INDEX(Reliability!P$23:P$50,MATCH($T74,Reliability!$C$23:$C$50,0)),0),0)*$H74*$X74*$Y74),$D74)*$R74</f>
        <v>0</v>
      </c>
      <c r="AM74" s="167">
        <f t="shared" si="23"/>
        <v>0</v>
      </c>
      <c r="AN74">
        <f>unique_contracts!C74</f>
        <v>0</v>
      </c>
    </row>
    <row r="75" spans="2:40" x14ac:dyDescent="0.25">
      <c r="B75" s="121">
        <f>unique_contracts!B75</f>
        <v>0</v>
      </c>
      <c r="C75" s="103">
        <f>unique_contracts!D75</f>
        <v>0</v>
      </c>
      <c r="D75" s="120">
        <f>unique_contracts!J75</f>
        <v>0</v>
      </c>
      <c r="E75" s="103">
        <f>unique_contracts!M75</f>
        <v>0</v>
      </c>
      <c r="F75" s="103">
        <f>unique_contracts!N75</f>
        <v>0</v>
      </c>
      <c r="G75" s="103">
        <f>unique_contracts!P75</f>
        <v>0</v>
      </c>
      <c r="H75" s="103">
        <f>unique_contracts!R75</f>
        <v>0</v>
      </c>
      <c r="I75" s="103">
        <f>unique_contracts!V75</f>
        <v>0</v>
      </c>
      <c r="J75" s="121">
        <f>unique_contracts!AB75</f>
        <v>0</v>
      </c>
      <c r="K75" s="103">
        <f>unique_contracts!AM75</f>
        <v>0</v>
      </c>
      <c r="L75" s="103">
        <f>unique_contracts!AN75</f>
        <v>0</v>
      </c>
      <c r="M75" s="103">
        <f>unique_contracts!AO75</f>
        <v>0</v>
      </c>
      <c r="N75" s="103">
        <f>unique_contracts!AP75</f>
        <v>0</v>
      </c>
      <c r="O75" s="103">
        <f>unique_contracts!AQ75</f>
        <v>0</v>
      </c>
      <c r="P75" s="103">
        <f>unique_contracts!AR75</f>
        <v>0</v>
      </c>
      <c r="Q75" s="103">
        <f>unique_contracts!BP75</f>
        <v>0</v>
      </c>
      <c r="R75" s="103">
        <f t="shared" si="16"/>
        <v>0</v>
      </c>
      <c r="S75" s="103" t="str">
        <f>IFERROR(IF(AND(I75&gt;0,E75="NotHybrid"),_xlfn.CONCAT(MAX(MIN(ROUNDDOWN(I75/D75,0),8),4),INDEX(resources!$G:$G,MATCH(B75,resources!$A:$A,0))),INDEX(resources!$G:$G,MATCH(B75,resources!$A:$A,0))),"n/a")</f>
        <v>n/a</v>
      </c>
      <c r="T75" s="103" t="str">
        <f t="shared" si="17"/>
        <v>n/a</v>
      </c>
      <c r="U75" s="103" t="str">
        <f t="shared" si="18"/>
        <v>n/a</v>
      </c>
      <c r="V75" s="103">
        <f t="shared" si="19"/>
        <v>0</v>
      </c>
      <c r="W75" s="103">
        <f t="shared" si="20"/>
        <v>0</v>
      </c>
      <c r="X75" s="119">
        <f t="shared" si="21"/>
        <v>1</v>
      </c>
      <c r="Y75" s="119">
        <f t="shared" si="22"/>
        <v>1</v>
      </c>
      <c r="Z75" s="168">
        <f>MIN((IFERROR(IF(AND($V75&lt;=Z$1,$W75&gt;=Z$1),INDEX(Reliability!E$23:E$50,MATCH($S75,Reliability!$C$23:$C$50,0)),0),0)*IF($T75="n/a",$D75*$Y75,$G75)+IFERROR(IF(AND($V75&lt;=Z$1,$W75&gt;=Z$1),INDEX(Reliability!E$23:E$50,MATCH($T75,Reliability!$C$23:$C$50,0)),0),0)*$H75*$X75*$Y75),$D75)*$R75</f>
        <v>0</v>
      </c>
      <c r="AA75" s="168">
        <f>MIN((IFERROR(IF(AND($V75&lt;=AA$1,$W75&gt;=AA$1),INDEX(Reliability!F$23:F$50,MATCH($S75,Reliability!$C$23:$C$50,0)),0),0)*IF($T75="n/a",$D75*$Y75,$G75)+IFERROR(IF(AND($V75&lt;=AA$1,$W75&gt;=AA$1),INDEX(Reliability!F$23:F$50,MATCH($T75,Reliability!$C$23:$C$50,0)),0),0)*$H75*$X75*$Y75),$D75)*$R75</f>
        <v>0</v>
      </c>
      <c r="AB75" s="168">
        <f>MIN((IFERROR(IF(AND($V75&lt;=AB$1,$W75&gt;=AB$1),INDEX(Reliability!G$23:G$50,MATCH($S75,Reliability!$C$23:$C$50,0)),0),0)*IF($T75="n/a",$D75*$Y75,$G75)+IFERROR(IF(AND($V75&lt;=AB$1,$W75&gt;=AB$1),INDEX(Reliability!G$23:G$50,MATCH($T75,Reliability!$C$23:$C$50,0)),0),0)*$H75*$X75*$Y75),$D75)*$R75</f>
        <v>0</v>
      </c>
      <c r="AC75" s="168">
        <f>MIN((IFERROR(IF(AND($V75&lt;=AC$1,$W75&gt;=AC$1),INDEX(Reliability!H$23:H$50,MATCH($S75,Reliability!$C$23:$C$50,0)),0),0)*IF($T75="n/a",$D75*$Y75,$G75)+IFERROR(IF(AND($V75&lt;=AC$1,$W75&gt;=AC$1),INDEX(Reliability!H$23:H$50,MATCH($T75,Reliability!$C$23:$C$50,0)),0),0)*$H75*$X75*$Y75),$D75)*$R75</f>
        <v>0</v>
      </c>
      <c r="AD75" s="168">
        <f>MIN((IFERROR(IF(AND($V75&lt;=AD$1,$W75&gt;=AD$1),INDEX(Reliability!I$23:I$50,MATCH($S75,Reliability!$C$23:$C$50,0)),0),0)*IF($T75="n/a",$D75*$Y75,$G75)+IFERROR(IF(AND($V75&lt;=AD$1,$W75&gt;=AD$1),INDEX(Reliability!I$23:I$50,MATCH($T75,Reliability!$C$23:$C$50,0)),0),0)*$H75*$X75*$Y75),$D75)*$R75</f>
        <v>0</v>
      </c>
      <c r="AE75" s="168">
        <f>MIN((IFERROR(IF(AND($V75&lt;=AE$1,$W75&gt;=AE$1),INDEX(Reliability!J$23:J$50,MATCH($S75,Reliability!$C$23:$C$50,0)),0),0)*IF($T75="n/a",$D75*$Y75,$G75)+IFERROR(IF(AND($V75&lt;=AE$1,$W75&gt;=AE$1),INDEX(Reliability!J$23:J$50,MATCH($T75,Reliability!$C$23:$C$50,0)),0),0)*$H75*$X75*$Y75),$D75)*$R75</f>
        <v>0</v>
      </c>
      <c r="AF75" s="168">
        <f>MIN((IFERROR(IF(AND($V75&lt;=AF$1,$W75&gt;=AF$1),INDEX(Reliability!K$23:K$50,MATCH($S75,Reliability!$C$23:$C$50,0)),0),0)*IF($T75="n/a",$D75*$Y75,$G75)+IFERROR(IF(AND($V75&lt;=AF$1,$W75&gt;=AF$1),INDEX(Reliability!K$23:K$50,MATCH($T75,Reliability!$C$23:$C$50,0)),0),0)*$H75*$X75*$Y75),$D75)*$R75</f>
        <v>0</v>
      </c>
      <c r="AG75" s="168">
        <f>MIN((IFERROR(IF(AND($V75&lt;=AG$1,$W75&gt;=AG$1),INDEX(Reliability!L$23:L$50,MATCH($S75,Reliability!$C$23:$C$50,0)),0),0)*IF($T75="n/a",$D75*$Y75,$G75)+IFERROR(IF(AND($V75&lt;=AG$1,$W75&gt;=AG$1),INDEX(Reliability!L$23:L$50,MATCH($T75,Reliability!$C$23:$C$50,0)),0),0)*$H75*$X75*$Y75),$D75)*$R75</f>
        <v>0</v>
      </c>
      <c r="AH75" s="168">
        <f>MIN((IFERROR(IF(AND($V75&lt;=AH$1,$W75&gt;=AH$1),INDEX(Reliability!M$23:M$50,MATCH($S75,Reliability!$C$23:$C$50,0)),0),0)*IF($T75="n/a",$D75*$Y75,$G75)+IFERROR(IF(AND($V75&lt;=AH$1,$W75&gt;=AH$1),INDEX(Reliability!M$23:M$50,MATCH($T75,Reliability!$C$23:$C$50,0)),0),0)*$H75*$X75*$Y75),$D75)*$R75</f>
        <v>0</v>
      </c>
      <c r="AI75" s="168">
        <f>MIN((IFERROR(IF(AND($V75&lt;=AI$1,$W75&gt;=AI$1),INDEX(Reliability!N$23:N$50,MATCH($S75,Reliability!$C$23:$C$50,0)),0),0)*IF($T75="n/a",$D75*$Y75,$G75)+IFERROR(IF(AND($V75&lt;=AI$1,$W75&gt;=AI$1),INDEX(Reliability!N$23:N$50,MATCH($T75,Reliability!$C$23:$C$50,0)),0),0)*$H75*$X75*$Y75),$D75)*$R75</f>
        <v>0</v>
      </c>
      <c r="AJ75" s="168">
        <f>MIN((IFERROR(IF(AND($V75&lt;=AJ$1,$W75&gt;=AJ$1),INDEX(Reliability!O$23:O$50,MATCH($S75,Reliability!$C$23:$C$50,0)),0),0)*IF($T75="n/a",$D75*$Y75,$G75)+IFERROR(IF(AND($V75&lt;=AJ$1,$W75&gt;=AJ$1),INDEX(Reliability!O$23:O$50,MATCH($T75,Reliability!$C$23:$C$50,0)),0),0)*$H75*$X75*$Y75),$D75)*$R75</f>
        <v>0</v>
      </c>
      <c r="AK75" s="168">
        <f>MIN((IFERROR(IF(AND($V75&lt;=AK$1,$W75&gt;=AK$1),INDEX(Reliability!P$23:P$50,MATCH($S75,Reliability!$C$23:$C$50,0)),0),0)*IF($T75="n/a",$D75*$Y75,$G75)+IFERROR(IF(AND($V75&lt;=AK$1,$W75&gt;=AK$1),INDEX(Reliability!P$23:P$50,MATCH($T75,Reliability!$C$23:$C$50,0)),0),0)*$H75*$X75*$Y75),$D75)*$R75</f>
        <v>0</v>
      </c>
      <c r="AM75" s="167">
        <f t="shared" si="23"/>
        <v>0</v>
      </c>
      <c r="AN75">
        <f>unique_contracts!C75</f>
        <v>0</v>
      </c>
    </row>
    <row r="76" spans="2:40" x14ac:dyDescent="0.25">
      <c r="B76" s="121">
        <f>unique_contracts!B76</f>
        <v>0</v>
      </c>
      <c r="C76" s="103">
        <f>unique_contracts!D76</f>
        <v>0</v>
      </c>
      <c r="D76" s="120">
        <f>unique_contracts!J76</f>
        <v>0</v>
      </c>
      <c r="E76" s="103">
        <f>unique_contracts!M76</f>
        <v>0</v>
      </c>
      <c r="F76" s="103">
        <f>unique_contracts!N76</f>
        <v>0</v>
      </c>
      <c r="G76" s="103">
        <f>unique_contracts!P76</f>
        <v>0</v>
      </c>
      <c r="H76" s="103">
        <f>unique_contracts!R76</f>
        <v>0</v>
      </c>
      <c r="I76" s="103">
        <f>unique_contracts!V76</f>
        <v>0</v>
      </c>
      <c r="J76" s="121">
        <f>unique_contracts!AB76</f>
        <v>0</v>
      </c>
      <c r="K76" s="103">
        <f>unique_contracts!AM76</f>
        <v>0</v>
      </c>
      <c r="L76" s="103">
        <f>unique_contracts!AN76</f>
        <v>0</v>
      </c>
      <c r="M76" s="103">
        <f>unique_contracts!AO76</f>
        <v>0</v>
      </c>
      <c r="N76" s="103">
        <f>unique_contracts!AP76</f>
        <v>0</v>
      </c>
      <c r="O76" s="103">
        <f>unique_contracts!AQ76</f>
        <v>0</v>
      </c>
      <c r="P76" s="103">
        <f>unique_contracts!AR76</f>
        <v>0</v>
      </c>
      <c r="Q76" s="103">
        <f>unique_contracts!BP76</f>
        <v>0</v>
      </c>
      <c r="R76" s="103">
        <f t="shared" si="16"/>
        <v>0</v>
      </c>
      <c r="S76" s="103" t="str">
        <f>IFERROR(IF(AND(I76&gt;0,E76="NotHybrid"),_xlfn.CONCAT(MAX(MIN(ROUNDDOWN(I76/D76,0),8),4),INDEX(resources!$G:$G,MATCH(B76,resources!$A:$A,0))),INDEX(resources!$G:$G,MATCH(B76,resources!$A:$A,0))),"n/a")</f>
        <v>n/a</v>
      </c>
      <c r="T76" s="103" t="str">
        <f t="shared" si="17"/>
        <v>n/a</v>
      </c>
      <c r="U76" s="103" t="str">
        <f t="shared" si="18"/>
        <v>n/a</v>
      </c>
      <c r="V76" s="103">
        <f t="shared" si="19"/>
        <v>0</v>
      </c>
      <c r="W76" s="103">
        <f t="shared" si="20"/>
        <v>0</v>
      </c>
      <c r="X76" s="119">
        <f t="shared" si="21"/>
        <v>1</v>
      </c>
      <c r="Y76" s="119">
        <f t="shared" si="22"/>
        <v>1</v>
      </c>
      <c r="Z76" s="168">
        <f>MIN((IFERROR(IF(AND($V76&lt;=Z$1,$W76&gt;=Z$1),INDEX(Reliability!E$23:E$50,MATCH($S76,Reliability!$C$23:$C$50,0)),0),0)*IF($T76="n/a",$D76*$Y76,$G76)+IFERROR(IF(AND($V76&lt;=Z$1,$W76&gt;=Z$1),INDEX(Reliability!E$23:E$50,MATCH($T76,Reliability!$C$23:$C$50,0)),0),0)*$H76*$X76*$Y76),$D76)*$R76</f>
        <v>0</v>
      </c>
      <c r="AA76" s="168">
        <f>MIN((IFERROR(IF(AND($V76&lt;=AA$1,$W76&gt;=AA$1),INDEX(Reliability!F$23:F$50,MATCH($S76,Reliability!$C$23:$C$50,0)),0),0)*IF($T76="n/a",$D76*$Y76,$G76)+IFERROR(IF(AND($V76&lt;=AA$1,$W76&gt;=AA$1),INDEX(Reliability!F$23:F$50,MATCH($T76,Reliability!$C$23:$C$50,0)),0),0)*$H76*$X76*$Y76),$D76)*$R76</f>
        <v>0</v>
      </c>
      <c r="AB76" s="168">
        <f>MIN((IFERROR(IF(AND($V76&lt;=AB$1,$W76&gt;=AB$1),INDEX(Reliability!G$23:G$50,MATCH($S76,Reliability!$C$23:$C$50,0)),0),0)*IF($T76="n/a",$D76*$Y76,$G76)+IFERROR(IF(AND($V76&lt;=AB$1,$W76&gt;=AB$1),INDEX(Reliability!G$23:G$50,MATCH($T76,Reliability!$C$23:$C$50,0)),0),0)*$H76*$X76*$Y76),$D76)*$R76</f>
        <v>0</v>
      </c>
      <c r="AC76" s="168">
        <f>MIN((IFERROR(IF(AND($V76&lt;=AC$1,$W76&gt;=AC$1),INDEX(Reliability!H$23:H$50,MATCH($S76,Reliability!$C$23:$C$50,0)),0),0)*IF($T76="n/a",$D76*$Y76,$G76)+IFERROR(IF(AND($V76&lt;=AC$1,$W76&gt;=AC$1),INDEX(Reliability!H$23:H$50,MATCH($T76,Reliability!$C$23:$C$50,0)),0),0)*$H76*$X76*$Y76),$D76)*$R76</f>
        <v>0</v>
      </c>
      <c r="AD76" s="168">
        <f>MIN((IFERROR(IF(AND($V76&lt;=AD$1,$W76&gt;=AD$1),INDEX(Reliability!I$23:I$50,MATCH($S76,Reliability!$C$23:$C$50,0)),0),0)*IF($T76="n/a",$D76*$Y76,$G76)+IFERROR(IF(AND($V76&lt;=AD$1,$W76&gt;=AD$1),INDEX(Reliability!I$23:I$50,MATCH($T76,Reliability!$C$23:$C$50,0)),0),0)*$H76*$X76*$Y76),$D76)*$R76</f>
        <v>0</v>
      </c>
      <c r="AE76" s="168">
        <f>MIN((IFERROR(IF(AND($V76&lt;=AE$1,$W76&gt;=AE$1),INDEX(Reliability!J$23:J$50,MATCH($S76,Reliability!$C$23:$C$50,0)),0),0)*IF($T76="n/a",$D76*$Y76,$G76)+IFERROR(IF(AND($V76&lt;=AE$1,$W76&gt;=AE$1),INDEX(Reliability!J$23:J$50,MATCH($T76,Reliability!$C$23:$C$50,0)),0),0)*$H76*$X76*$Y76),$D76)*$R76</f>
        <v>0</v>
      </c>
      <c r="AF76" s="168">
        <f>MIN((IFERROR(IF(AND($V76&lt;=AF$1,$W76&gt;=AF$1),INDEX(Reliability!K$23:K$50,MATCH($S76,Reliability!$C$23:$C$50,0)),0),0)*IF($T76="n/a",$D76*$Y76,$G76)+IFERROR(IF(AND($V76&lt;=AF$1,$W76&gt;=AF$1),INDEX(Reliability!K$23:K$50,MATCH($T76,Reliability!$C$23:$C$50,0)),0),0)*$H76*$X76*$Y76),$D76)*$R76</f>
        <v>0</v>
      </c>
      <c r="AG76" s="168">
        <f>MIN((IFERROR(IF(AND($V76&lt;=AG$1,$W76&gt;=AG$1),INDEX(Reliability!L$23:L$50,MATCH($S76,Reliability!$C$23:$C$50,0)),0),0)*IF($T76="n/a",$D76*$Y76,$G76)+IFERROR(IF(AND($V76&lt;=AG$1,$W76&gt;=AG$1),INDEX(Reliability!L$23:L$50,MATCH($T76,Reliability!$C$23:$C$50,0)),0),0)*$H76*$X76*$Y76),$D76)*$R76</f>
        <v>0</v>
      </c>
      <c r="AH76" s="168">
        <f>MIN((IFERROR(IF(AND($V76&lt;=AH$1,$W76&gt;=AH$1),INDEX(Reliability!M$23:M$50,MATCH($S76,Reliability!$C$23:$C$50,0)),0),0)*IF($T76="n/a",$D76*$Y76,$G76)+IFERROR(IF(AND($V76&lt;=AH$1,$W76&gt;=AH$1),INDEX(Reliability!M$23:M$50,MATCH($T76,Reliability!$C$23:$C$50,0)),0),0)*$H76*$X76*$Y76),$D76)*$R76</f>
        <v>0</v>
      </c>
      <c r="AI76" s="168">
        <f>MIN((IFERROR(IF(AND($V76&lt;=AI$1,$W76&gt;=AI$1),INDEX(Reliability!N$23:N$50,MATCH($S76,Reliability!$C$23:$C$50,0)),0),0)*IF($T76="n/a",$D76*$Y76,$G76)+IFERROR(IF(AND($V76&lt;=AI$1,$W76&gt;=AI$1),INDEX(Reliability!N$23:N$50,MATCH($T76,Reliability!$C$23:$C$50,0)),0),0)*$H76*$X76*$Y76),$D76)*$R76</f>
        <v>0</v>
      </c>
      <c r="AJ76" s="168">
        <f>MIN((IFERROR(IF(AND($V76&lt;=AJ$1,$W76&gt;=AJ$1),INDEX(Reliability!O$23:O$50,MATCH($S76,Reliability!$C$23:$C$50,0)),0),0)*IF($T76="n/a",$D76*$Y76,$G76)+IFERROR(IF(AND($V76&lt;=AJ$1,$W76&gt;=AJ$1),INDEX(Reliability!O$23:O$50,MATCH($T76,Reliability!$C$23:$C$50,0)),0),0)*$H76*$X76*$Y76),$D76)*$R76</f>
        <v>0</v>
      </c>
      <c r="AK76" s="168">
        <f>MIN((IFERROR(IF(AND($V76&lt;=AK$1,$W76&gt;=AK$1),INDEX(Reliability!P$23:P$50,MATCH($S76,Reliability!$C$23:$C$50,0)),0),0)*IF($T76="n/a",$D76*$Y76,$G76)+IFERROR(IF(AND($V76&lt;=AK$1,$W76&gt;=AK$1),INDEX(Reliability!P$23:P$50,MATCH($T76,Reliability!$C$23:$C$50,0)),0),0)*$H76*$X76*$Y76),$D76)*$R76</f>
        <v>0</v>
      </c>
      <c r="AM76" s="167">
        <f t="shared" si="23"/>
        <v>0</v>
      </c>
      <c r="AN76">
        <f>unique_contracts!C76</f>
        <v>0</v>
      </c>
    </row>
    <row r="77" spans="2:40" x14ac:dyDescent="0.25">
      <c r="B77" s="121">
        <f>unique_contracts!B77</f>
        <v>0</v>
      </c>
      <c r="C77" s="103">
        <f>unique_contracts!D77</f>
        <v>0</v>
      </c>
      <c r="D77" s="120">
        <f>unique_contracts!J77</f>
        <v>0</v>
      </c>
      <c r="E77" s="103">
        <f>unique_contracts!M77</f>
        <v>0</v>
      </c>
      <c r="F77" s="103">
        <f>unique_contracts!N77</f>
        <v>0</v>
      </c>
      <c r="G77" s="103">
        <f>unique_contracts!P77</f>
        <v>0</v>
      </c>
      <c r="H77" s="103">
        <f>unique_contracts!R77</f>
        <v>0</v>
      </c>
      <c r="I77" s="103">
        <f>unique_contracts!V77</f>
        <v>0</v>
      </c>
      <c r="J77" s="121">
        <f>unique_contracts!AB77</f>
        <v>0</v>
      </c>
      <c r="K77" s="103">
        <f>unique_contracts!AM77</f>
        <v>0</v>
      </c>
      <c r="L77" s="103">
        <f>unique_contracts!AN77</f>
        <v>0</v>
      </c>
      <c r="M77" s="103">
        <f>unique_contracts!AO77</f>
        <v>0</v>
      </c>
      <c r="N77" s="103">
        <f>unique_contracts!AP77</f>
        <v>0</v>
      </c>
      <c r="O77" s="103">
        <f>unique_contracts!AQ77</f>
        <v>0</v>
      </c>
      <c r="P77" s="103">
        <f>unique_contracts!AR77</f>
        <v>0</v>
      </c>
      <c r="Q77" s="103">
        <f>unique_contracts!BP77</f>
        <v>0</v>
      </c>
      <c r="R77" s="103">
        <f t="shared" si="16"/>
        <v>0</v>
      </c>
      <c r="S77" s="103" t="str">
        <f>IFERROR(IF(AND(I77&gt;0,E77="NotHybrid"),_xlfn.CONCAT(MAX(MIN(ROUNDDOWN(I77/D77,0),8),4),INDEX(resources!$G:$G,MATCH(B77,resources!$A:$A,0))),INDEX(resources!$G:$G,MATCH(B77,resources!$A:$A,0))),"n/a")</f>
        <v>n/a</v>
      </c>
      <c r="T77" s="103" t="str">
        <f t="shared" si="17"/>
        <v>n/a</v>
      </c>
      <c r="U77" s="103" t="str">
        <f t="shared" si="18"/>
        <v>n/a</v>
      </c>
      <c r="V77" s="103">
        <f t="shared" si="19"/>
        <v>0</v>
      </c>
      <c r="W77" s="103">
        <f t="shared" si="20"/>
        <v>0</v>
      </c>
      <c r="X77" s="119">
        <f t="shared" si="21"/>
        <v>1</v>
      </c>
      <c r="Y77" s="119">
        <f t="shared" si="22"/>
        <v>1</v>
      </c>
      <c r="Z77" s="168">
        <f>MIN((IFERROR(IF(AND($V77&lt;=Z$1,$W77&gt;=Z$1),INDEX(Reliability!E$23:E$50,MATCH($S77,Reliability!$C$23:$C$50,0)),0),0)*IF($T77="n/a",$D77*$Y77,$G77)+IFERROR(IF(AND($V77&lt;=Z$1,$W77&gt;=Z$1),INDEX(Reliability!E$23:E$50,MATCH($T77,Reliability!$C$23:$C$50,0)),0),0)*$H77*$X77*$Y77),$D77)*$R77</f>
        <v>0</v>
      </c>
      <c r="AA77" s="168">
        <f>MIN((IFERROR(IF(AND($V77&lt;=AA$1,$W77&gt;=AA$1),INDEX(Reliability!F$23:F$50,MATCH($S77,Reliability!$C$23:$C$50,0)),0),0)*IF($T77="n/a",$D77*$Y77,$G77)+IFERROR(IF(AND($V77&lt;=AA$1,$W77&gt;=AA$1),INDEX(Reliability!F$23:F$50,MATCH($T77,Reliability!$C$23:$C$50,0)),0),0)*$H77*$X77*$Y77),$D77)*$R77</f>
        <v>0</v>
      </c>
      <c r="AB77" s="168">
        <f>MIN((IFERROR(IF(AND($V77&lt;=AB$1,$W77&gt;=AB$1),INDEX(Reliability!G$23:G$50,MATCH($S77,Reliability!$C$23:$C$50,0)),0),0)*IF($T77="n/a",$D77*$Y77,$G77)+IFERROR(IF(AND($V77&lt;=AB$1,$W77&gt;=AB$1),INDEX(Reliability!G$23:G$50,MATCH($T77,Reliability!$C$23:$C$50,0)),0),0)*$H77*$X77*$Y77),$D77)*$R77</f>
        <v>0</v>
      </c>
      <c r="AC77" s="168">
        <f>MIN((IFERROR(IF(AND($V77&lt;=AC$1,$W77&gt;=AC$1),INDEX(Reliability!H$23:H$50,MATCH($S77,Reliability!$C$23:$C$50,0)),0),0)*IF($T77="n/a",$D77*$Y77,$G77)+IFERROR(IF(AND($V77&lt;=AC$1,$W77&gt;=AC$1),INDEX(Reliability!H$23:H$50,MATCH($T77,Reliability!$C$23:$C$50,0)),0),0)*$H77*$X77*$Y77),$D77)*$R77</f>
        <v>0</v>
      </c>
      <c r="AD77" s="168">
        <f>MIN((IFERROR(IF(AND($V77&lt;=AD$1,$W77&gt;=AD$1),INDEX(Reliability!I$23:I$50,MATCH($S77,Reliability!$C$23:$C$50,0)),0),0)*IF($T77="n/a",$D77*$Y77,$G77)+IFERROR(IF(AND($V77&lt;=AD$1,$W77&gt;=AD$1),INDEX(Reliability!I$23:I$50,MATCH($T77,Reliability!$C$23:$C$50,0)),0),0)*$H77*$X77*$Y77),$D77)*$R77</f>
        <v>0</v>
      </c>
      <c r="AE77" s="168">
        <f>MIN((IFERROR(IF(AND($V77&lt;=AE$1,$W77&gt;=AE$1),INDEX(Reliability!J$23:J$50,MATCH($S77,Reliability!$C$23:$C$50,0)),0),0)*IF($T77="n/a",$D77*$Y77,$G77)+IFERROR(IF(AND($V77&lt;=AE$1,$W77&gt;=AE$1),INDEX(Reliability!J$23:J$50,MATCH($T77,Reliability!$C$23:$C$50,0)),0),0)*$H77*$X77*$Y77),$D77)*$R77</f>
        <v>0</v>
      </c>
      <c r="AF77" s="168">
        <f>MIN((IFERROR(IF(AND($V77&lt;=AF$1,$W77&gt;=AF$1),INDEX(Reliability!K$23:K$50,MATCH($S77,Reliability!$C$23:$C$50,0)),0),0)*IF($T77="n/a",$D77*$Y77,$G77)+IFERROR(IF(AND($V77&lt;=AF$1,$W77&gt;=AF$1),INDEX(Reliability!K$23:K$50,MATCH($T77,Reliability!$C$23:$C$50,0)),0),0)*$H77*$X77*$Y77),$D77)*$R77</f>
        <v>0</v>
      </c>
      <c r="AG77" s="168">
        <f>MIN((IFERROR(IF(AND($V77&lt;=AG$1,$W77&gt;=AG$1),INDEX(Reliability!L$23:L$50,MATCH($S77,Reliability!$C$23:$C$50,0)),0),0)*IF($T77="n/a",$D77*$Y77,$G77)+IFERROR(IF(AND($V77&lt;=AG$1,$W77&gt;=AG$1),INDEX(Reliability!L$23:L$50,MATCH($T77,Reliability!$C$23:$C$50,0)),0),0)*$H77*$X77*$Y77),$D77)*$R77</f>
        <v>0</v>
      </c>
      <c r="AH77" s="168">
        <f>MIN((IFERROR(IF(AND($V77&lt;=AH$1,$W77&gt;=AH$1),INDEX(Reliability!M$23:M$50,MATCH($S77,Reliability!$C$23:$C$50,0)),0),0)*IF($T77="n/a",$D77*$Y77,$G77)+IFERROR(IF(AND($V77&lt;=AH$1,$W77&gt;=AH$1),INDEX(Reliability!M$23:M$50,MATCH($T77,Reliability!$C$23:$C$50,0)),0),0)*$H77*$X77*$Y77),$D77)*$R77</f>
        <v>0</v>
      </c>
      <c r="AI77" s="168">
        <f>MIN((IFERROR(IF(AND($V77&lt;=AI$1,$W77&gt;=AI$1),INDEX(Reliability!N$23:N$50,MATCH($S77,Reliability!$C$23:$C$50,0)),0),0)*IF($T77="n/a",$D77*$Y77,$G77)+IFERROR(IF(AND($V77&lt;=AI$1,$W77&gt;=AI$1),INDEX(Reliability!N$23:N$50,MATCH($T77,Reliability!$C$23:$C$50,0)),0),0)*$H77*$X77*$Y77),$D77)*$R77</f>
        <v>0</v>
      </c>
      <c r="AJ77" s="168">
        <f>MIN((IFERROR(IF(AND($V77&lt;=AJ$1,$W77&gt;=AJ$1),INDEX(Reliability!O$23:O$50,MATCH($S77,Reliability!$C$23:$C$50,0)),0),0)*IF($T77="n/a",$D77*$Y77,$G77)+IFERROR(IF(AND($V77&lt;=AJ$1,$W77&gt;=AJ$1),INDEX(Reliability!O$23:O$50,MATCH($T77,Reliability!$C$23:$C$50,0)),0),0)*$H77*$X77*$Y77),$D77)*$R77</f>
        <v>0</v>
      </c>
      <c r="AK77" s="168">
        <f>MIN((IFERROR(IF(AND($V77&lt;=AK$1,$W77&gt;=AK$1),INDEX(Reliability!P$23:P$50,MATCH($S77,Reliability!$C$23:$C$50,0)),0),0)*IF($T77="n/a",$D77*$Y77,$G77)+IFERROR(IF(AND($V77&lt;=AK$1,$W77&gt;=AK$1),INDEX(Reliability!P$23:P$50,MATCH($T77,Reliability!$C$23:$C$50,0)),0),0)*$H77*$X77*$Y77),$D77)*$R77</f>
        <v>0</v>
      </c>
      <c r="AM77" s="167">
        <f t="shared" si="23"/>
        <v>0</v>
      </c>
      <c r="AN77">
        <f>unique_contracts!C77</f>
        <v>0</v>
      </c>
    </row>
    <row r="78" spans="2:40" x14ac:dyDescent="0.25">
      <c r="B78" s="121">
        <f>unique_contracts!B78</f>
        <v>0</v>
      </c>
      <c r="C78" s="103">
        <f>unique_contracts!D78</f>
        <v>0</v>
      </c>
      <c r="D78" s="120">
        <f>unique_contracts!J78</f>
        <v>0</v>
      </c>
      <c r="E78" s="103">
        <f>unique_contracts!M78</f>
        <v>0</v>
      </c>
      <c r="F78" s="103">
        <f>unique_contracts!N78</f>
        <v>0</v>
      </c>
      <c r="G78" s="103">
        <f>unique_contracts!P78</f>
        <v>0</v>
      </c>
      <c r="H78" s="103">
        <f>unique_contracts!R78</f>
        <v>0</v>
      </c>
      <c r="I78" s="103">
        <f>unique_contracts!V78</f>
        <v>0</v>
      </c>
      <c r="J78" s="121">
        <f>unique_contracts!AB78</f>
        <v>0</v>
      </c>
      <c r="K78" s="103">
        <f>unique_contracts!AM78</f>
        <v>0</v>
      </c>
      <c r="L78" s="103">
        <f>unique_contracts!AN78</f>
        <v>0</v>
      </c>
      <c r="M78" s="103">
        <f>unique_contracts!AO78</f>
        <v>0</v>
      </c>
      <c r="N78" s="103">
        <f>unique_contracts!AP78</f>
        <v>0</v>
      </c>
      <c r="O78" s="103">
        <f>unique_contracts!AQ78</f>
        <v>0</v>
      </c>
      <c r="P78" s="103">
        <f>unique_contracts!AR78</f>
        <v>0</v>
      </c>
      <c r="Q78" s="103">
        <f>unique_contracts!BP78</f>
        <v>0</v>
      </c>
      <c r="R78" s="103">
        <f t="shared" si="16"/>
        <v>0</v>
      </c>
      <c r="S78" s="103" t="str">
        <f>IFERROR(IF(AND(I78&gt;0,E78="NotHybrid"),_xlfn.CONCAT(MAX(MIN(ROUNDDOWN(I78/D78,0),8),4),INDEX(resources!$G:$G,MATCH(B78,resources!$A:$A,0))),INDEX(resources!$G:$G,MATCH(B78,resources!$A:$A,0))),"n/a")</f>
        <v>n/a</v>
      </c>
      <c r="T78" s="103" t="str">
        <f t="shared" si="17"/>
        <v>n/a</v>
      </c>
      <c r="U78" s="103" t="str">
        <f t="shared" si="18"/>
        <v>n/a</v>
      </c>
      <c r="V78" s="103">
        <f t="shared" si="19"/>
        <v>0</v>
      </c>
      <c r="W78" s="103">
        <f t="shared" si="20"/>
        <v>0</v>
      </c>
      <c r="X78" s="119">
        <f t="shared" si="21"/>
        <v>1</v>
      </c>
      <c r="Y78" s="119">
        <f t="shared" si="22"/>
        <v>1</v>
      </c>
      <c r="Z78" s="168">
        <f>MIN((IFERROR(IF(AND($V78&lt;=Z$1,$W78&gt;=Z$1),INDEX(Reliability!E$23:E$50,MATCH($S78,Reliability!$C$23:$C$50,0)),0),0)*IF($T78="n/a",$D78*$Y78,$G78)+IFERROR(IF(AND($V78&lt;=Z$1,$W78&gt;=Z$1),INDEX(Reliability!E$23:E$50,MATCH($T78,Reliability!$C$23:$C$50,0)),0),0)*$H78*$X78*$Y78),$D78)*$R78</f>
        <v>0</v>
      </c>
      <c r="AA78" s="168">
        <f>MIN((IFERROR(IF(AND($V78&lt;=AA$1,$W78&gt;=AA$1),INDEX(Reliability!F$23:F$50,MATCH($S78,Reliability!$C$23:$C$50,0)),0),0)*IF($T78="n/a",$D78*$Y78,$G78)+IFERROR(IF(AND($V78&lt;=AA$1,$W78&gt;=AA$1),INDEX(Reliability!F$23:F$50,MATCH($T78,Reliability!$C$23:$C$50,0)),0),0)*$H78*$X78*$Y78),$D78)*$R78</f>
        <v>0</v>
      </c>
      <c r="AB78" s="168">
        <f>MIN((IFERROR(IF(AND($V78&lt;=AB$1,$W78&gt;=AB$1),INDEX(Reliability!G$23:G$50,MATCH($S78,Reliability!$C$23:$C$50,0)),0),0)*IF($T78="n/a",$D78*$Y78,$G78)+IFERROR(IF(AND($V78&lt;=AB$1,$W78&gt;=AB$1),INDEX(Reliability!G$23:G$50,MATCH($T78,Reliability!$C$23:$C$50,0)),0),0)*$H78*$X78*$Y78),$D78)*$R78</f>
        <v>0</v>
      </c>
      <c r="AC78" s="168">
        <f>MIN((IFERROR(IF(AND($V78&lt;=AC$1,$W78&gt;=AC$1),INDEX(Reliability!H$23:H$50,MATCH($S78,Reliability!$C$23:$C$50,0)),0),0)*IF($T78="n/a",$D78*$Y78,$G78)+IFERROR(IF(AND($V78&lt;=AC$1,$W78&gt;=AC$1),INDEX(Reliability!H$23:H$50,MATCH($T78,Reliability!$C$23:$C$50,0)),0),0)*$H78*$X78*$Y78),$D78)*$R78</f>
        <v>0</v>
      </c>
      <c r="AD78" s="168">
        <f>MIN((IFERROR(IF(AND($V78&lt;=AD$1,$W78&gt;=AD$1),INDEX(Reliability!I$23:I$50,MATCH($S78,Reliability!$C$23:$C$50,0)),0),0)*IF($T78="n/a",$D78*$Y78,$G78)+IFERROR(IF(AND($V78&lt;=AD$1,$W78&gt;=AD$1),INDEX(Reliability!I$23:I$50,MATCH($T78,Reliability!$C$23:$C$50,0)),0),0)*$H78*$X78*$Y78),$D78)*$R78</f>
        <v>0</v>
      </c>
      <c r="AE78" s="168">
        <f>MIN((IFERROR(IF(AND($V78&lt;=AE$1,$W78&gt;=AE$1),INDEX(Reliability!J$23:J$50,MATCH($S78,Reliability!$C$23:$C$50,0)),0),0)*IF($T78="n/a",$D78*$Y78,$G78)+IFERROR(IF(AND($V78&lt;=AE$1,$W78&gt;=AE$1),INDEX(Reliability!J$23:J$50,MATCH($T78,Reliability!$C$23:$C$50,0)),0),0)*$H78*$X78*$Y78),$D78)*$R78</f>
        <v>0</v>
      </c>
      <c r="AF78" s="168">
        <f>MIN((IFERROR(IF(AND($V78&lt;=AF$1,$W78&gt;=AF$1),INDEX(Reliability!K$23:K$50,MATCH($S78,Reliability!$C$23:$C$50,0)),0),0)*IF($T78="n/a",$D78*$Y78,$G78)+IFERROR(IF(AND($V78&lt;=AF$1,$W78&gt;=AF$1),INDEX(Reliability!K$23:K$50,MATCH($T78,Reliability!$C$23:$C$50,0)),0),0)*$H78*$X78*$Y78),$D78)*$R78</f>
        <v>0</v>
      </c>
      <c r="AG78" s="168">
        <f>MIN((IFERROR(IF(AND($V78&lt;=AG$1,$W78&gt;=AG$1),INDEX(Reliability!L$23:L$50,MATCH($S78,Reliability!$C$23:$C$50,0)),0),0)*IF($T78="n/a",$D78*$Y78,$G78)+IFERROR(IF(AND($V78&lt;=AG$1,$W78&gt;=AG$1),INDEX(Reliability!L$23:L$50,MATCH($T78,Reliability!$C$23:$C$50,0)),0),0)*$H78*$X78*$Y78),$D78)*$R78</f>
        <v>0</v>
      </c>
      <c r="AH78" s="168">
        <f>MIN((IFERROR(IF(AND($V78&lt;=AH$1,$W78&gt;=AH$1),INDEX(Reliability!M$23:M$50,MATCH($S78,Reliability!$C$23:$C$50,0)),0),0)*IF($T78="n/a",$D78*$Y78,$G78)+IFERROR(IF(AND($V78&lt;=AH$1,$W78&gt;=AH$1),INDEX(Reliability!M$23:M$50,MATCH($T78,Reliability!$C$23:$C$50,0)),0),0)*$H78*$X78*$Y78),$D78)*$R78</f>
        <v>0</v>
      </c>
      <c r="AI78" s="168">
        <f>MIN((IFERROR(IF(AND($V78&lt;=AI$1,$W78&gt;=AI$1),INDEX(Reliability!N$23:N$50,MATCH($S78,Reliability!$C$23:$C$50,0)),0),0)*IF($T78="n/a",$D78*$Y78,$G78)+IFERROR(IF(AND($V78&lt;=AI$1,$W78&gt;=AI$1),INDEX(Reliability!N$23:N$50,MATCH($T78,Reliability!$C$23:$C$50,0)),0),0)*$H78*$X78*$Y78),$D78)*$R78</f>
        <v>0</v>
      </c>
      <c r="AJ78" s="168">
        <f>MIN((IFERROR(IF(AND($V78&lt;=AJ$1,$W78&gt;=AJ$1),INDEX(Reliability!O$23:O$50,MATCH($S78,Reliability!$C$23:$C$50,0)),0),0)*IF($T78="n/a",$D78*$Y78,$G78)+IFERROR(IF(AND($V78&lt;=AJ$1,$W78&gt;=AJ$1),INDEX(Reliability!O$23:O$50,MATCH($T78,Reliability!$C$23:$C$50,0)),0),0)*$H78*$X78*$Y78),$D78)*$R78</f>
        <v>0</v>
      </c>
      <c r="AK78" s="168">
        <f>MIN((IFERROR(IF(AND($V78&lt;=AK$1,$W78&gt;=AK$1),INDEX(Reliability!P$23:P$50,MATCH($S78,Reliability!$C$23:$C$50,0)),0),0)*IF($T78="n/a",$D78*$Y78,$G78)+IFERROR(IF(AND($V78&lt;=AK$1,$W78&gt;=AK$1),INDEX(Reliability!P$23:P$50,MATCH($T78,Reliability!$C$23:$C$50,0)),0),0)*$H78*$X78*$Y78),$D78)*$R78</f>
        <v>0</v>
      </c>
      <c r="AM78" s="167">
        <f t="shared" si="23"/>
        <v>0</v>
      </c>
      <c r="AN78">
        <f>unique_contracts!C78</f>
        <v>0</v>
      </c>
    </row>
    <row r="79" spans="2:40" x14ac:dyDescent="0.25">
      <c r="B79" s="121">
        <f>unique_contracts!B79</f>
        <v>0</v>
      </c>
      <c r="C79" s="103">
        <f>unique_contracts!D79</f>
        <v>0</v>
      </c>
      <c r="D79" s="120">
        <f>unique_contracts!J79</f>
        <v>0</v>
      </c>
      <c r="E79" s="103">
        <f>unique_contracts!M79</f>
        <v>0</v>
      </c>
      <c r="F79" s="103">
        <f>unique_contracts!N79</f>
        <v>0</v>
      </c>
      <c r="G79" s="103">
        <f>unique_contracts!P79</f>
        <v>0</v>
      </c>
      <c r="H79" s="103">
        <f>unique_contracts!R79</f>
        <v>0</v>
      </c>
      <c r="I79" s="103">
        <f>unique_contracts!V79</f>
        <v>0</v>
      </c>
      <c r="J79" s="121">
        <f>unique_contracts!AB79</f>
        <v>0</v>
      </c>
      <c r="K79" s="103">
        <f>unique_contracts!AM79</f>
        <v>0</v>
      </c>
      <c r="L79" s="103">
        <f>unique_contracts!AN79</f>
        <v>0</v>
      </c>
      <c r="M79" s="103">
        <f>unique_contracts!AO79</f>
        <v>0</v>
      </c>
      <c r="N79" s="103">
        <f>unique_contracts!AP79</f>
        <v>0</v>
      </c>
      <c r="O79" s="103">
        <f>unique_contracts!AQ79</f>
        <v>0</v>
      </c>
      <c r="P79" s="103">
        <f>unique_contracts!AR79</f>
        <v>0</v>
      </c>
      <c r="Q79" s="103">
        <f>unique_contracts!BP79</f>
        <v>0</v>
      </c>
      <c r="R79" s="103">
        <f t="shared" si="16"/>
        <v>0</v>
      </c>
      <c r="S79" s="103" t="str">
        <f>IFERROR(IF(AND(I79&gt;0,E79="NotHybrid"),_xlfn.CONCAT(MAX(MIN(ROUNDDOWN(I79/D79,0),8),4),INDEX(resources!$G:$G,MATCH(B79,resources!$A:$A,0))),INDEX(resources!$G:$G,MATCH(B79,resources!$A:$A,0))),"n/a")</f>
        <v>n/a</v>
      </c>
      <c r="T79" s="103" t="str">
        <f t="shared" si="17"/>
        <v>n/a</v>
      </c>
      <c r="U79" s="103" t="str">
        <f t="shared" si="18"/>
        <v>n/a</v>
      </c>
      <c r="V79" s="103">
        <f t="shared" si="19"/>
        <v>0</v>
      </c>
      <c r="W79" s="103">
        <f t="shared" si="20"/>
        <v>0</v>
      </c>
      <c r="X79" s="119">
        <f t="shared" si="21"/>
        <v>1</v>
      </c>
      <c r="Y79" s="119">
        <f t="shared" si="22"/>
        <v>1</v>
      </c>
      <c r="Z79" s="168">
        <f>MIN((IFERROR(IF(AND($V79&lt;=Z$1,$W79&gt;=Z$1),INDEX(Reliability!E$23:E$50,MATCH($S79,Reliability!$C$23:$C$50,0)),0),0)*IF($T79="n/a",$D79*$Y79,$G79)+IFERROR(IF(AND($V79&lt;=Z$1,$W79&gt;=Z$1),INDEX(Reliability!E$23:E$50,MATCH($T79,Reliability!$C$23:$C$50,0)),0),0)*$H79*$X79*$Y79),$D79)*$R79</f>
        <v>0</v>
      </c>
      <c r="AA79" s="168">
        <f>MIN((IFERROR(IF(AND($V79&lt;=AA$1,$W79&gt;=AA$1),INDEX(Reliability!F$23:F$50,MATCH($S79,Reliability!$C$23:$C$50,0)),0),0)*IF($T79="n/a",$D79*$Y79,$G79)+IFERROR(IF(AND($V79&lt;=AA$1,$W79&gt;=AA$1),INDEX(Reliability!F$23:F$50,MATCH($T79,Reliability!$C$23:$C$50,0)),0),0)*$H79*$X79*$Y79),$D79)*$R79</f>
        <v>0</v>
      </c>
      <c r="AB79" s="168">
        <f>MIN((IFERROR(IF(AND($V79&lt;=AB$1,$W79&gt;=AB$1),INDEX(Reliability!G$23:G$50,MATCH($S79,Reliability!$C$23:$C$50,0)),0),0)*IF($T79="n/a",$D79*$Y79,$G79)+IFERROR(IF(AND($V79&lt;=AB$1,$W79&gt;=AB$1),INDEX(Reliability!G$23:G$50,MATCH($T79,Reliability!$C$23:$C$50,0)),0),0)*$H79*$X79*$Y79),$D79)*$R79</f>
        <v>0</v>
      </c>
      <c r="AC79" s="168">
        <f>MIN((IFERROR(IF(AND($V79&lt;=AC$1,$W79&gt;=AC$1),INDEX(Reliability!H$23:H$50,MATCH($S79,Reliability!$C$23:$C$50,0)),0),0)*IF($T79="n/a",$D79*$Y79,$G79)+IFERROR(IF(AND($V79&lt;=AC$1,$W79&gt;=AC$1),INDEX(Reliability!H$23:H$50,MATCH($T79,Reliability!$C$23:$C$50,0)),0),0)*$H79*$X79*$Y79),$D79)*$R79</f>
        <v>0</v>
      </c>
      <c r="AD79" s="168">
        <f>MIN((IFERROR(IF(AND($V79&lt;=AD$1,$W79&gt;=AD$1),INDEX(Reliability!I$23:I$50,MATCH($S79,Reliability!$C$23:$C$50,0)),0),0)*IF($T79="n/a",$D79*$Y79,$G79)+IFERROR(IF(AND($V79&lt;=AD$1,$W79&gt;=AD$1),INDEX(Reliability!I$23:I$50,MATCH($T79,Reliability!$C$23:$C$50,0)),0),0)*$H79*$X79*$Y79),$D79)*$R79</f>
        <v>0</v>
      </c>
      <c r="AE79" s="168">
        <f>MIN((IFERROR(IF(AND($V79&lt;=AE$1,$W79&gt;=AE$1),INDEX(Reliability!J$23:J$50,MATCH($S79,Reliability!$C$23:$C$50,0)),0),0)*IF($T79="n/a",$D79*$Y79,$G79)+IFERROR(IF(AND($V79&lt;=AE$1,$W79&gt;=AE$1),INDEX(Reliability!J$23:J$50,MATCH($T79,Reliability!$C$23:$C$50,0)),0),0)*$H79*$X79*$Y79),$D79)*$R79</f>
        <v>0</v>
      </c>
      <c r="AF79" s="168">
        <f>MIN((IFERROR(IF(AND($V79&lt;=AF$1,$W79&gt;=AF$1),INDEX(Reliability!K$23:K$50,MATCH($S79,Reliability!$C$23:$C$50,0)),0),0)*IF($T79="n/a",$D79*$Y79,$G79)+IFERROR(IF(AND($V79&lt;=AF$1,$W79&gt;=AF$1),INDEX(Reliability!K$23:K$50,MATCH($T79,Reliability!$C$23:$C$50,0)),0),0)*$H79*$X79*$Y79),$D79)*$R79</f>
        <v>0</v>
      </c>
      <c r="AG79" s="168">
        <f>MIN((IFERROR(IF(AND($V79&lt;=AG$1,$W79&gt;=AG$1),INDEX(Reliability!L$23:L$50,MATCH($S79,Reliability!$C$23:$C$50,0)),0),0)*IF($T79="n/a",$D79*$Y79,$G79)+IFERROR(IF(AND($V79&lt;=AG$1,$W79&gt;=AG$1),INDEX(Reliability!L$23:L$50,MATCH($T79,Reliability!$C$23:$C$50,0)),0),0)*$H79*$X79*$Y79),$D79)*$R79</f>
        <v>0</v>
      </c>
      <c r="AH79" s="168">
        <f>MIN((IFERROR(IF(AND($V79&lt;=AH$1,$W79&gt;=AH$1),INDEX(Reliability!M$23:M$50,MATCH($S79,Reliability!$C$23:$C$50,0)),0),0)*IF($T79="n/a",$D79*$Y79,$G79)+IFERROR(IF(AND($V79&lt;=AH$1,$W79&gt;=AH$1),INDEX(Reliability!M$23:M$50,MATCH($T79,Reliability!$C$23:$C$50,0)),0),0)*$H79*$X79*$Y79),$D79)*$R79</f>
        <v>0</v>
      </c>
      <c r="AI79" s="168">
        <f>MIN((IFERROR(IF(AND($V79&lt;=AI$1,$W79&gt;=AI$1),INDEX(Reliability!N$23:N$50,MATCH($S79,Reliability!$C$23:$C$50,0)),0),0)*IF($T79="n/a",$D79*$Y79,$G79)+IFERROR(IF(AND($V79&lt;=AI$1,$W79&gt;=AI$1),INDEX(Reliability!N$23:N$50,MATCH($T79,Reliability!$C$23:$C$50,0)),0),0)*$H79*$X79*$Y79),$D79)*$R79</f>
        <v>0</v>
      </c>
      <c r="AJ79" s="168">
        <f>MIN((IFERROR(IF(AND($V79&lt;=AJ$1,$W79&gt;=AJ$1),INDEX(Reliability!O$23:O$50,MATCH($S79,Reliability!$C$23:$C$50,0)),0),0)*IF($T79="n/a",$D79*$Y79,$G79)+IFERROR(IF(AND($V79&lt;=AJ$1,$W79&gt;=AJ$1),INDEX(Reliability!O$23:O$50,MATCH($T79,Reliability!$C$23:$C$50,0)),0),0)*$H79*$X79*$Y79),$D79)*$R79</f>
        <v>0</v>
      </c>
      <c r="AK79" s="168">
        <f>MIN((IFERROR(IF(AND($V79&lt;=AK$1,$W79&gt;=AK$1),INDEX(Reliability!P$23:P$50,MATCH($S79,Reliability!$C$23:$C$50,0)),0),0)*IF($T79="n/a",$D79*$Y79,$G79)+IFERROR(IF(AND($V79&lt;=AK$1,$W79&gt;=AK$1),INDEX(Reliability!P$23:P$50,MATCH($T79,Reliability!$C$23:$C$50,0)),0),0)*$H79*$X79*$Y79),$D79)*$R79</f>
        <v>0</v>
      </c>
      <c r="AM79" s="167">
        <f t="shared" si="23"/>
        <v>0</v>
      </c>
      <c r="AN79">
        <f>unique_contracts!C79</f>
        <v>0</v>
      </c>
    </row>
    <row r="80" spans="2:40" x14ac:dyDescent="0.25">
      <c r="B80" s="121">
        <f>unique_contracts!B80</f>
        <v>0</v>
      </c>
      <c r="C80" s="103">
        <f>unique_contracts!D80</f>
        <v>0</v>
      </c>
      <c r="D80" s="120">
        <f>unique_contracts!J80</f>
        <v>0</v>
      </c>
      <c r="E80" s="103">
        <f>unique_contracts!M80</f>
        <v>0</v>
      </c>
      <c r="F80" s="103">
        <f>unique_contracts!N80</f>
        <v>0</v>
      </c>
      <c r="G80" s="103">
        <f>unique_contracts!P80</f>
        <v>0</v>
      </c>
      <c r="H80" s="103">
        <f>unique_contracts!R80</f>
        <v>0</v>
      </c>
      <c r="I80" s="103">
        <f>unique_contracts!V80</f>
        <v>0</v>
      </c>
      <c r="J80" s="121">
        <f>unique_contracts!AB80</f>
        <v>0</v>
      </c>
      <c r="K80" s="103">
        <f>unique_contracts!AM80</f>
        <v>0</v>
      </c>
      <c r="L80" s="103">
        <f>unique_contracts!AN80</f>
        <v>0</v>
      </c>
      <c r="M80" s="103">
        <f>unique_contracts!AO80</f>
        <v>0</v>
      </c>
      <c r="N80" s="103">
        <f>unique_contracts!AP80</f>
        <v>0</v>
      </c>
      <c r="O80" s="103">
        <f>unique_contracts!AQ80</f>
        <v>0</v>
      </c>
      <c r="P80" s="103">
        <f>unique_contracts!AR80</f>
        <v>0</v>
      </c>
      <c r="Q80" s="103">
        <f>unique_contracts!BP80</f>
        <v>0</v>
      </c>
      <c r="R80" s="103">
        <f t="shared" si="16"/>
        <v>0</v>
      </c>
      <c r="S80" s="103" t="str">
        <f>IFERROR(IF(AND(I80&gt;0,E80="NotHybrid"),_xlfn.CONCAT(MAX(MIN(ROUNDDOWN(I80/D80,0),8),4),INDEX(resources!$G:$G,MATCH(B80,resources!$A:$A,0))),INDEX(resources!$G:$G,MATCH(B80,resources!$A:$A,0))),"n/a")</f>
        <v>n/a</v>
      </c>
      <c r="T80" s="103" t="str">
        <f t="shared" si="17"/>
        <v>n/a</v>
      </c>
      <c r="U80" s="103" t="str">
        <f t="shared" si="18"/>
        <v>n/a</v>
      </c>
      <c r="V80" s="103">
        <f t="shared" si="19"/>
        <v>0</v>
      </c>
      <c r="W80" s="103">
        <f t="shared" si="20"/>
        <v>0</v>
      </c>
      <c r="X80" s="119">
        <f t="shared" si="21"/>
        <v>1</v>
      </c>
      <c r="Y80" s="119">
        <f t="shared" si="22"/>
        <v>1</v>
      </c>
      <c r="Z80" s="168">
        <f>MIN((IFERROR(IF(AND($V80&lt;=Z$1,$W80&gt;=Z$1),INDEX(Reliability!E$23:E$50,MATCH($S80,Reliability!$C$23:$C$50,0)),0),0)*IF($T80="n/a",$D80*$Y80,$G80)+IFERROR(IF(AND($V80&lt;=Z$1,$W80&gt;=Z$1),INDEX(Reliability!E$23:E$50,MATCH($T80,Reliability!$C$23:$C$50,0)),0),0)*$H80*$X80*$Y80),$D80)*$R80</f>
        <v>0</v>
      </c>
      <c r="AA80" s="168">
        <f>MIN((IFERROR(IF(AND($V80&lt;=AA$1,$W80&gt;=AA$1),INDEX(Reliability!F$23:F$50,MATCH($S80,Reliability!$C$23:$C$50,0)),0),0)*IF($T80="n/a",$D80*$Y80,$G80)+IFERROR(IF(AND($V80&lt;=AA$1,$W80&gt;=AA$1),INDEX(Reliability!F$23:F$50,MATCH($T80,Reliability!$C$23:$C$50,0)),0),0)*$H80*$X80*$Y80),$D80)*$R80</f>
        <v>0</v>
      </c>
      <c r="AB80" s="168">
        <f>MIN((IFERROR(IF(AND($V80&lt;=AB$1,$W80&gt;=AB$1),INDEX(Reliability!G$23:G$50,MATCH($S80,Reliability!$C$23:$C$50,0)),0),0)*IF($T80="n/a",$D80*$Y80,$G80)+IFERROR(IF(AND($V80&lt;=AB$1,$W80&gt;=AB$1),INDEX(Reliability!G$23:G$50,MATCH($T80,Reliability!$C$23:$C$50,0)),0),0)*$H80*$X80*$Y80),$D80)*$R80</f>
        <v>0</v>
      </c>
      <c r="AC80" s="168">
        <f>MIN((IFERROR(IF(AND($V80&lt;=AC$1,$W80&gt;=AC$1),INDEX(Reliability!H$23:H$50,MATCH($S80,Reliability!$C$23:$C$50,0)),0),0)*IF($T80="n/a",$D80*$Y80,$G80)+IFERROR(IF(AND($V80&lt;=AC$1,$W80&gt;=AC$1),INDEX(Reliability!H$23:H$50,MATCH($T80,Reliability!$C$23:$C$50,0)),0),0)*$H80*$X80*$Y80),$D80)*$R80</f>
        <v>0</v>
      </c>
      <c r="AD80" s="168">
        <f>MIN((IFERROR(IF(AND($V80&lt;=AD$1,$W80&gt;=AD$1),INDEX(Reliability!I$23:I$50,MATCH($S80,Reliability!$C$23:$C$50,0)),0),0)*IF($T80="n/a",$D80*$Y80,$G80)+IFERROR(IF(AND($V80&lt;=AD$1,$W80&gt;=AD$1),INDEX(Reliability!I$23:I$50,MATCH($T80,Reliability!$C$23:$C$50,0)),0),0)*$H80*$X80*$Y80),$D80)*$R80</f>
        <v>0</v>
      </c>
      <c r="AE80" s="168">
        <f>MIN((IFERROR(IF(AND($V80&lt;=AE$1,$W80&gt;=AE$1),INDEX(Reliability!J$23:J$50,MATCH($S80,Reliability!$C$23:$C$50,0)),0),0)*IF($T80="n/a",$D80*$Y80,$G80)+IFERROR(IF(AND($V80&lt;=AE$1,$W80&gt;=AE$1),INDEX(Reliability!J$23:J$50,MATCH($T80,Reliability!$C$23:$C$50,0)),0),0)*$H80*$X80*$Y80),$D80)*$R80</f>
        <v>0</v>
      </c>
      <c r="AF80" s="168">
        <f>MIN((IFERROR(IF(AND($V80&lt;=AF$1,$W80&gt;=AF$1),INDEX(Reliability!K$23:K$50,MATCH($S80,Reliability!$C$23:$C$50,0)),0),0)*IF($T80="n/a",$D80*$Y80,$G80)+IFERROR(IF(AND($V80&lt;=AF$1,$W80&gt;=AF$1),INDEX(Reliability!K$23:K$50,MATCH($T80,Reliability!$C$23:$C$50,0)),0),0)*$H80*$X80*$Y80),$D80)*$R80</f>
        <v>0</v>
      </c>
      <c r="AG80" s="168">
        <f>MIN((IFERROR(IF(AND($V80&lt;=AG$1,$W80&gt;=AG$1),INDEX(Reliability!L$23:L$50,MATCH($S80,Reliability!$C$23:$C$50,0)),0),0)*IF($T80="n/a",$D80*$Y80,$G80)+IFERROR(IF(AND($V80&lt;=AG$1,$W80&gt;=AG$1),INDEX(Reliability!L$23:L$50,MATCH($T80,Reliability!$C$23:$C$50,0)),0),0)*$H80*$X80*$Y80),$D80)*$R80</f>
        <v>0</v>
      </c>
      <c r="AH80" s="168">
        <f>MIN((IFERROR(IF(AND($V80&lt;=AH$1,$W80&gt;=AH$1),INDEX(Reliability!M$23:M$50,MATCH($S80,Reliability!$C$23:$C$50,0)),0),0)*IF($T80="n/a",$D80*$Y80,$G80)+IFERROR(IF(AND($V80&lt;=AH$1,$W80&gt;=AH$1),INDEX(Reliability!M$23:M$50,MATCH($T80,Reliability!$C$23:$C$50,0)),0),0)*$H80*$X80*$Y80),$D80)*$R80</f>
        <v>0</v>
      </c>
      <c r="AI80" s="168">
        <f>MIN((IFERROR(IF(AND($V80&lt;=AI$1,$W80&gt;=AI$1),INDEX(Reliability!N$23:N$50,MATCH($S80,Reliability!$C$23:$C$50,0)),0),0)*IF($T80="n/a",$D80*$Y80,$G80)+IFERROR(IF(AND($V80&lt;=AI$1,$W80&gt;=AI$1),INDEX(Reliability!N$23:N$50,MATCH($T80,Reliability!$C$23:$C$50,0)),0),0)*$H80*$X80*$Y80),$D80)*$R80</f>
        <v>0</v>
      </c>
      <c r="AJ80" s="168">
        <f>MIN((IFERROR(IF(AND($V80&lt;=AJ$1,$W80&gt;=AJ$1),INDEX(Reliability!O$23:O$50,MATCH($S80,Reliability!$C$23:$C$50,0)),0),0)*IF($T80="n/a",$D80*$Y80,$G80)+IFERROR(IF(AND($V80&lt;=AJ$1,$W80&gt;=AJ$1),INDEX(Reliability!O$23:O$50,MATCH($T80,Reliability!$C$23:$C$50,0)),0),0)*$H80*$X80*$Y80),$D80)*$R80</f>
        <v>0</v>
      </c>
      <c r="AK80" s="168">
        <f>MIN((IFERROR(IF(AND($V80&lt;=AK$1,$W80&gt;=AK$1),INDEX(Reliability!P$23:P$50,MATCH($S80,Reliability!$C$23:$C$50,0)),0),0)*IF($T80="n/a",$D80*$Y80,$G80)+IFERROR(IF(AND($V80&lt;=AK$1,$W80&gt;=AK$1),INDEX(Reliability!P$23:P$50,MATCH($T80,Reliability!$C$23:$C$50,0)),0),0)*$H80*$X80*$Y80),$D80)*$R80</f>
        <v>0</v>
      </c>
      <c r="AM80" s="167">
        <f t="shared" si="23"/>
        <v>0</v>
      </c>
      <c r="AN80">
        <f>unique_contracts!C80</f>
        <v>0</v>
      </c>
    </row>
    <row r="81" spans="2:40" x14ac:dyDescent="0.25">
      <c r="B81" s="121">
        <f>unique_contracts!B81</f>
        <v>0</v>
      </c>
      <c r="C81" s="103">
        <f>unique_contracts!D81</f>
        <v>0</v>
      </c>
      <c r="D81" s="120">
        <f>unique_contracts!J81</f>
        <v>0</v>
      </c>
      <c r="E81" s="103">
        <f>unique_contracts!M81</f>
        <v>0</v>
      </c>
      <c r="F81" s="103">
        <f>unique_contracts!N81</f>
        <v>0</v>
      </c>
      <c r="G81" s="103">
        <f>unique_contracts!P81</f>
        <v>0</v>
      </c>
      <c r="H81" s="103">
        <f>unique_contracts!R81</f>
        <v>0</v>
      </c>
      <c r="I81" s="103">
        <f>unique_contracts!V81</f>
        <v>0</v>
      </c>
      <c r="J81" s="121">
        <f>unique_contracts!AB81</f>
        <v>0</v>
      </c>
      <c r="K81" s="103">
        <f>unique_contracts!AM81</f>
        <v>0</v>
      </c>
      <c r="L81" s="103">
        <f>unique_contracts!AN81</f>
        <v>0</v>
      </c>
      <c r="M81" s="103">
        <f>unique_contracts!AO81</f>
        <v>0</v>
      </c>
      <c r="N81" s="103">
        <f>unique_contracts!AP81</f>
        <v>0</v>
      </c>
      <c r="O81" s="103">
        <f>unique_contracts!AQ81</f>
        <v>0</v>
      </c>
      <c r="P81" s="103">
        <f>unique_contracts!AR81</f>
        <v>0</v>
      </c>
      <c r="Q81" s="103">
        <f>unique_contracts!BP81</f>
        <v>0</v>
      </c>
      <c r="R81" s="103">
        <f t="shared" si="16"/>
        <v>0</v>
      </c>
      <c r="S81" s="103" t="str">
        <f>IFERROR(IF(AND(I81&gt;0,E81="NotHybrid"),_xlfn.CONCAT(MAX(MIN(ROUNDDOWN(I81/D81,0),8),4),INDEX(resources!$G:$G,MATCH(B81,resources!$A:$A,0))),INDEX(resources!$G:$G,MATCH(B81,resources!$A:$A,0))),"n/a")</f>
        <v>n/a</v>
      </c>
      <c r="T81" s="103" t="str">
        <f t="shared" si="17"/>
        <v>n/a</v>
      </c>
      <c r="U81" s="103" t="str">
        <f t="shared" si="18"/>
        <v>n/a</v>
      </c>
      <c r="V81" s="103">
        <f t="shared" si="19"/>
        <v>0</v>
      </c>
      <c r="W81" s="103">
        <f t="shared" si="20"/>
        <v>0</v>
      </c>
      <c r="X81" s="119">
        <f t="shared" si="21"/>
        <v>1</v>
      </c>
      <c r="Y81" s="119">
        <f t="shared" si="22"/>
        <v>1</v>
      </c>
      <c r="Z81" s="168">
        <f>MIN((IFERROR(IF(AND($V81&lt;=Z$1,$W81&gt;=Z$1),INDEX(Reliability!E$23:E$50,MATCH($S81,Reliability!$C$23:$C$50,0)),0),0)*IF($T81="n/a",$D81*$Y81,$G81)+IFERROR(IF(AND($V81&lt;=Z$1,$W81&gt;=Z$1),INDEX(Reliability!E$23:E$50,MATCH($T81,Reliability!$C$23:$C$50,0)),0),0)*$H81*$X81*$Y81),$D81)*$R81</f>
        <v>0</v>
      </c>
      <c r="AA81" s="168">
        <f>MIN((IFERROR(IF(AND($V81&lt;=AA$1,$W81&gt;=AA$1),INDEX(Reliability!F$23:F$50,MATCH($S81,Reliability!$C$23:$C$50,0)),0),0)*IF($T81="n/a",$D81*$Y81,$G81)+IFERROR(IF(AND($V81&lt;=AA$1,$W81&gt;=AA$1),INDEX(Reliability!F$23:F$50,MATCH($T81,Reliability!$C$23:$C$50,0)),0),0)*$H81*$X81*$Y81),$D81)*$R81</f>
        <v>0</v>
      </c>
      <c r="AB81" s="168">
        <f>MIN((IFERROR(IF(AND($V81&lt;=AB$1,$W81&gt;=AB$1),INDEX(Reliability!G$23:G$50,MATCH($S81,Reliability!$C$23:$C$50,0)),0),0)*IF($T81="n/a",$D81*$Y81,$G81)+IFERROR(IF(AND($V81&lt;=AB$1,$W81&gt;=AB$1),INDEX(Reliability!G$23:G$50,MATCH($T81,Reliability!$C$23:$C$50,0)),0),0)*$H81*$X81*$Y81),$D81)*$R81</f>
        <v>0</v>
      </c>
      <c r="AC81" s="168">
        <f>MIN((IFERROR(IF(AND($V81&lt;=AC$1,$W81&gt;=AC$1),INDEX(Reliability!H$23:H$50,MATCH($S81,Reliability!$C$23:$C$50,0)),0),0)*IF($T81="n/a",$D81*$Y81,$G81)+IFERROR(IF(AND($V81&lt;=AC$1,$W81&gt;=AC$1),INDEX(Reliability!H$23:H$50,MATCH($T81,Reliability!$C$23:$C$50,0)),0),0)*$H81*$X81*$Y81),$D81)*$R81</f>
        <v>0</v>
      </c>
      <c r="AD81" s="168">
        <f>MIN((IFERROR(IF(AND($V81&lt;=AD$1,$W81&gt;=AD$1),INDEX(Reliability!I$23:I$50,MATCH($S81,Reliability!$C$23:$C$50,0)),0),0)*IF($T81="n/a",$D81*$Y81,$G81)+IFERROR(IF(AND($V81&lt;=AD$1,$W81&gt;=AD$1),INDEX(Reliability!I$23:I$50,MATCH($T81,Reliability!$C$23:$C$50,0)),0),0)*$H81*$X81*$Y81),$D81)*$R81</f>
        <v>0</v>
      </c>
      <c r="AE81" s="168">
        <f>MIN((IFERROR(IF(AND($V81&lt;=AE$1,$W81&gt;=AE$1),INDEX(Reliability!J$23:J$50,MATCH($S81,Reliability!$C$23:$C$50,0)),0),0)*IF($T81="n/a",$D81*$Y81,$G81)+IFERROR(IF(AND($V81&lt;=AE$1,$W81&gt;=AE$1),INDEX(Reliability!J$23:J$50,MATCH($T81,Reliability!$C$23:$C$50,0)),0),0)*$H81*$X81*$Y81),$D81)*$R81</f>
        <v>0</v>
      </c>
      <c r="AF81" s="168">
        <f>MIN((IFERROR(IF(AND($V81&lt;=AF$1,$W81&gt;=AF$1),INDEX(Reliability!K$23:K$50,MATCH($S81,Reliability!$C$23:$C$50,0)),0),0)*IF($T81="n/a",$D81*$Y81,$G81)+IFERROR(IF(AND($V81&lt;=AF$1,$W81&gt;=AF$1),INDEX(Reliability!K$23:K$50,MATCH($T81,Reliability!$C$23:$C$50,0)),0),0)*$H81*$X81*$Y81),$D81)*$R81</f>
        <v>0</v>
      </c>
      <c r="AG81" s="168">
        <f>MIN((IFERROR(IF(AND($V81&lt;=AG$1,$W81&gt;=AG$1),INDEX(Reliability!L$23:L$50,MATCH($S81,Reliability!$C$23:$C$50,0)),0),0)*IF($T81="n/a",$D81*$Y81,$G81)+IFERROR(IF(AND($V81&lt;=AG$1,$W81&gt;=AG$1),INDEX(Reliability!L$23:L$50,MATCH($T81,Reliability!$C$23:$C$50,0)),0),0)*$H81*$X81*$Y81),$D81)*$R81</f>
        <v>0</v>
      </c>
      <c r="AH81" s="168">
        <f>MIN((IFERROR(IF(AND($V81&lt;=AH$1,$W81&gt;=AH$1),INDEX(Reliability!M$23:M$50,MATCH($S81,Reliability!$C$23:$C$50,0)),0),0)*IF($T81="n/a",$D81*$Y81,$G81)+IFERROR(IF(AND($V81&lt;=AH$1,$W81&gt;=AH$1),INDEX(Reliability!M$23:M$50,MATCH($T81,Reliability!$C$23:$C$50,0)),0),0)*$H81*$X81*$Y81),$D81)*$R81</f>
        <v>0</v>
      </c>
      <c r="AI81" s="168">
        <f>MIN((IFERROR(IF(AND($V81&lt;=AI$1,$W81&gt;=AI$1),INDEX(Reliability!N$23:N$50,MATCH($S81,Reliability!$C$23:$C$50,0)),0),0)*IF($T81="n/a",$D81*$Y81,$G81)+IFERROR(IF(AND($V81&lt;=AI$1,$W81&gt;=AI$1),INDEX(Reliability!N$23:N$50,MATCH($T81,Reliability!$C$23:$C$50,0)),0),0)*$H81*$X81*$Y81),$D81)*$R81</f>
        <v>0</v>
      </c>
      <c r="AJ81" s="168">
        <f>MIN((IFERROR(IF(AND($V81&lt;=AJ$1,$W81&gt;=AJ$1),INDEX(Reliability!O$23:O$50,MATCH($S81,Reliability!$C$23:$C$50,0)),0),0)*IF($T81="n/a",$D81*$Y81,$G81)+IFERROR(IF(AND($V81&lt;=AJ$1,$W81&gt;=AJ$1),INDEX(Reliability!O$23:O$50,MATCH($T81,Reliability!$C$23:$C$50,0)),0),0)*$H81*$X81*$Y81),$D81)*$R81</f>
        <v>0</v>
      </c>
      <c r="AK81" s="168">
        <f>MIN((IFERROR(IF(AND($V81&lt;=AK$1,$W81&gt;=AK$1),INDEX(Reliability!P$23:P$50,MATCH($S81,Reliability!$C$23:$C$50,0)),0),0)*IF($T81="n/a",$D81*$Y81,$G81)+IFERROR(IF(AND($V81&lt;=AK$1,$W81&gt;=AK$1),INDEX(Reliability!P$23:P$50,MATCH($T81,Reliability!$C$23:$C$50,0)),0),0)*$H81*$X81*$Y81),$D81)*$R81</f>
        <v>0</v>
      </c>
      <c r="AM81" s="167">
        <f t="shared" si="23"/>
        <v>0</v>
      </c>
      <c r="AN81">
        <f>unique_contracts!C81</f>
        <v>0</v>
      </c>
    </row>
    <row r="82" spans="2:40" x14ac:dyDescent="0.25">
      <c r="B82" s="121">
        <f>unique_contracts!B82</f>
        <v>0</v>
      </c>
      <c r="C82" s="103">
        <f>unique_contracts!D82</f>
        <v>0</v>
      </c>
      <c r="D82" s="120">
        <f>unique_contracts!J82</f>
        <v>0</v>
      </c>
      <c r="E82" s="103">
        <f>unique_contracts!M82</f>
        <v>0</v>
      </c>
      <c r="F82" s="103">
        <f>unique_contracts!N82</f>
        <v>0</v>
      </c>
      <c r="G82" s="103">
        <f>unique_contracts!P82</f>
        <v>0</v>
      </c>
      <c r="H82" s="103">
        <f>unique_contracts!R82</f>
        <v>0</v>
      </c>
      <c r="I82" s="103">
        <f>unique_contracts!V82</f>
        <v>0</v>
      </c>
      <c r="J82" s="121">
        <f>unique_contracts!AB82</f>
        <v>0</v>
      </c>
      <c r="K82" s="103">
        <f>unique_contracts!AM82</f>
        <v>0</v>
      </c>
      <c r="L82" s="103">
        <f>unique_contracts!AN82</f>
        <v>0</v>
      </c>
      <c r="M82" s="103">
        <f>unique_contracts!AO82</f>
        <v>0</v>
      </c>
      <c r="N82" s="103">
        <f>unique_contracts!AP82</f>
        <v>0</v>
      </c>
      <c r="O82" s="103">
        <f>unique_contracts!AQ82</f>
        <v>0</v>
      </c>
      <c r="P82" s="103">
        <f>unique_contracts!AR82</f>
        <v>0</v>
      </c>
      <c r="Q82" s="103">
        <f>unique_contracts!BP82</f>
        <v>0</v>
      </c>
      <c r="R82" s="103">
        <f t="shared" si="16"/>
        <v>0</v>
      </c>
      <c r="S82" s="103" t="str">
        <f>IFERROR(IF(AND(I82&gt;0,E82="NotHybrid"),_xlfn.CONCAT(MAX(MIN(ROUNDDOWN(I82/D82,0),8),4),INDEX(resources!$G:$G,MATCH(B82,resources!$A:$A,0))),INDEX(resources!$G:$G,MATCH(B82,resources!$A:$A,0))),"n/a")</f>
        <v>n/a</v>
      </c>
      <c r="T82" s="103" t="str">
        <f t="shared" si="17"/>
        <v>n/a</v>
      </c>
      <c r="U82" s="103" t="str">
        <f t="shared" si="18"/>
        <v>n/a</v>
      </c>
      <c r="V82" s="103">
        <f t="shared" si="19"/>
        <v>0</v>
      </c>
      <c r="W82" s="103">
        <f t="shared" si="20"/>
        <v>0</v>
      </c>
      <c r="X82" s="119">
        <f t="shared" si="21"/>
        <v>1</v>
      </c>
      <c r="Y82" s="119">
        <f t="shared" si="22"/>
        <v>1</v>
      </c>
      <c r="Z82" s="168">
        <f>MIN((IFERROR(IF(AND($V82&lt;=Z$1,$W82&gt;=Z$1),INDEX(Reliability!E$23:E$50,MATCH($S82,Reliability!$C$23:$C$50,0)),0),0)*IF($T82="n/a",$D82*$Y82,$G82)+IFERROR(IF(AND($V82&lt;=Z$1,$W82&gt;=Z$1),INDEX(Reliability!E$23:E$50,MATCH($T82,Reliability!$C$23:$C$50,0)),0),0)*$H82*$X82*$Y82),$D82)*$R82</f>
        <v>0</v>
      </c>
      <c r="AA82" s="168">
        <f>MIN((IFERROR(IF(AND($V82&lt;=AA$1,$W82&gt;=AA$1),INDEX(Reliability!F$23:F$50,MATCH($S82,Reliability!$C$23:$C$50,0)),0),0)*IF($T82="n/a",$D82*$Y82,$G82)+IFERROR(IF(AND($V82&lt;=AA$1,$W82&gt;=AA$1),INDEX(Reliability!F$23:F$50,MATCH($T82,Reliability!$C$23:$C$50,0)),0),0)*$H82*$X82*$Y82),$D82)*$R82</f>
        <v>0</v>
      </c>
      <c r="AB82" s="168">
        <f>MIN((IFERROR(IF(AND($V82&lt;=AB$1,$W82&gt;=AB$1),INDEX(Reliability!G$23:G$50,MATCH($S82,Reliability!$C$23:$C$50,0)),0),0)*IF($T82="n/a",$D82*$Y82,$G82)+IFERROR(IF(AND($V82&lt;=AB$1,$W82&gt;=AB$1),INDEX(Reliability!G$23:G$50,MATCH($T82,Reliability!$C$23:$C$50,0)),0),0)*$H82*$X82*$Y82),$D82)*$R82</f>
        <v>0</v>
      </c>
      <c r="AC82" s="168">
        <f>MIN((IFERROR(IF(AND($V82&lt;=AC$1,$W82&gt;=AC$1),INDEX(Reliability!H$23:H$50,MATCH($S82,Reliability!$C$23:$C$50,0)),0),0)*IF($T82="n/a",$D82*$Y82,$G82)+IFERROR(IF(AND($V82&lt;=AC$1,$W82&gt;=AC$1),INDEX(Reliability!H$23:H$50,MATCH($T82,Reliability!$C$23:$C$50,0)),0),0)*$H82*$X82*$Y82),$D82)*$R82</f>
        <v>0</v>
      </c>
      <c r="AD82" s="168">
        <f>MIN((IFERROR(IF(AND($V82&lt;=AD$1,$W82&gt;=AD$1),INDEX(Reliability!I$23:I$50,MATCH($S82,Reliability!$C$23:$C$50,0)),0),0)*IF($T82="n/a",$D82*$Y82,$G82)+IFERROR(IF(AND($V82&lt;=AD$1,$W82&gt;=AD$1),INDEX(Reliability!I$23:I$50,MATCH($T82,Reliability!$C$23:$C$50,0)),0),0)*$H82*$X82*$Y82),$D82)*$R82</f>
        <v>0</v>
      </c>
      <c r="AE82" s="168">
        <f>MIN((IFERROR(IF(AND($V82&lt;=AE$1,$W82&gt;=AE$1),INDEX(Reliability!J$23:J$50,MATCH($S82,Reliability!$C$23:$C$50,0)),0),0)*IF($T82="n/a",$D82*$Y82,$G82)+IFERROR(IF(AND($V82&lt;=AE$1,$W82&gt;=AE$1),INDEX(Reliability!J$23:J$50,MATCH($T82,Reliability!$C$23:$C$50,0)),0),0)*$H82*$X82*$Y82),$D82)*$R82</f>
        <v>0</v>
      </c>
      <c r="AF82" s="168">
        <f>MIN((IFERROR(IF(AND($V82&lt;=AF$1,$W82&gt;=AF$1),INDEX(Reliability!K$23:K$50,MATCH($S82,Reliability!$C$23:$C$50,0)),0),0)*IF($T82="n/a",$D82*$Y82,$G82)+IFERROR(IF(AND($V82&lt;=AF$1,$W82&gt;=AF$1),INDEX(Reliability!K$23:K$50,MATCH($T82,Reliability!$C$23:$C$50,0)),0),0)*$H82*$X82*$Y82),$D82)*$R82</f>
        <v>0</v>
      </c>
      <c r="AG82" s="168">
        <f>MIN((IFERROR(IF(AND($V82&lt;=AG$1,$W82&gt;=AG$1),INDEX(Reliability!L$23:L$50,MATCH($S82,Reliability!$C$23:$C$50,0)),0),0)*IF($T82="n/a",$D82*$Y82,$G82)+IFERROR(IF(AND($V82&lt;=AG$1,$W82&gt;=AG$1),INDEX(Reliability!L$23:L$50,MATCH($T82,Reliability!$C$23:$C$50,0)),0),0)*$H82*$X82*$Y82),$D82)*$R82</f>
        <v>0</v>
      </c>
      <c r="AH82" s="168">
        <f>MIN((IFERROR(IF(AND($V82&lt;=AH$1,$W82&gt;=AH$1),INDEX(Reliability!M$23:M$50,MATCH($S82,Reliability!$C$23:$C$50,0)),0),0)*IF($T82="n/a",$D82*$Y82,$G82)+IFERROR(IF(AND($V82&lt;=AH$1,$W82&gt;=AH$1),INDEX(Reliability!M$23:M$50,MATCH($T82,Reliability!$C$23:$C$50,0)),0),0)*$H82*$X82*$Y82),$D82)*$R82</f>
        <v>0</v>
      </c>
      <c r="AI82" s="168">
        <f>MIN((IFERROR(IF(AND($V82&lt;=AI$1,$W82&gt;=AI$1),INDEX(Reliability!N$23:N$50,MATCH($S82,Reliability!$C$23:$C$50,0)),0),0)*IF($T82="n/a",$D82*$Y82,$G82)+IFERROR(IF(AND($V82&lt;=AI$1,$W82&gt;=AI$1),INDEX(Reliability!N$23:N$50,MATCH($T82,Reliability!$C$23:$C$50,0)),0),0)*$H82*$X82*$Y82),$D82)*$R82</f>
        <v>0</v>
      </c>
      <c r="AJ82" s="168">
        <f>MIN((IFERROR(IF(AND($V82&lt;=AJ$1,$W82&gt;=AJ$1),INDEX(Reliability!O$23:O$50,MATCH($S82,Reliability!$C$23:$C$50,0)),0),0)*IF($T82="n/a",$D82*$Y82,$G82)+IFERROR(IF(AND($V82&lt;=AJ$1,$W82&gt;=AJ$1),INDEX(Reliability!O$23:O$50,MATCH($T82,Reliability!$C$23:$C$50,0)),0),0)*$H82*$X82*$Y82),$D82)*$R82</f>
        <v>0</v>
      </c>
      <c r="AK82" s="168">
        <f>MIN((IFERROR(IF(AND($V82&lt;=AK$1,$W82&gt;=AK$1),INDEX(Reliability!P$23:P$50,MATCH($S82,Reliability!$C$23:$C$50,0)),0),0)*IF($T82="n/a",$D82*$Y82,$G82)+IFERROR(IF(AND($V82&lt;=AK$1,$W82&gt;=AK$1),INDEX(Reliability!P$23:P$50,MATCH($T82,Reliability!$C$23:$C$50,0)),0),0)*$H82*$X82*$Y82),$D82)*$R82</f>
        <v>0</v>
      </c>
      <c r="AM82" s="167">
        <f t="shared" si="23"/>
        <v>0</v>
      </c>
      <c r="AN82">
        <f>unique_contracts!C82</f>
        <v>0</v>
      </c>
    </row>
    <row r="83" spans="2:40" x14ac:dyDescent="0.25">
      <c r="B83" s="121">
        <f>unique_contracts!B83</f>
        <v>0</v>
      </c>
      <c r="C83" s="103">
        <f>unique_contracts!D83</f>
        <v>0</v>
      </c>
      <c r="D83" s="120">
        <f>unique_contracts!J83</f>
        <v>0</v>
      </c>
      <c r="E83" s="103">
        <f>unique_contracts!M83</f>
        <v>0</v>
      </c>
      <c r="F83" s="103">
        <f>unique_contracts!N83</f>
        <v>0</v>
      </c>
      <c r="G83" s="103">
        <f>unique_contracts!P83</f>
        <v>0</v>
      </c>
      <c r="H83" s="103">
        <f>unique_contracts!R83</f>
        <v>0</v>
      </c>
      <c r="I83" s="103">
        <f>unique_contracts!V83</f>
        <v>0</v>
      </c>
      <c r="J83" s="121">
        <f>unique_contracts!AB83</f>
        <v>0</v>
      </c>
      <c r="K83" s="103">
        <f>unique_contracts!AM83</f>
        <v>0</v>
      </c>
      <c r="L83" s="103">
        <f>unique_contracts!AN83</f>
        <v>0</v>
      </c>
      <c r="M83" s="103">
        <f>unique_contracts!AO83</f>
        <v>0</v>
      </c>
      <c r="N83" s="103">
        <f>unique_contracts!AP83</f>
        <v>0</v>
      </c>
      <c r="O83" s="103">
        <f>unique_contracts!AQ83</f>
        <v>0</v>
      </c>
      <c r="P83" s="103">
        <f>unique_contracts!AR83</f>
        <v>0</v>
      </c>
      <c r="Q83" s="103">
        <f>unique_contracts!BP83</f>
        <v>0</v>
      </c>
      <c r="R83" s="103">
        <f t="shared" si="16"/>
        <v>0</v>
      </c>
      <c r="S83" s="103" t="str">
        <f>IFERROR(IF(AND(I83&gt;0,E83="NotHybrid"),_xlfn.CONCAT(MAX(MIN(ROUNDDOWN(I83/D83,0),8),4),INDEX(resources!$G:$G,MATCH(B83,resources!$A:$A,0))),INDEX(resources!$G:$G,MATCH(B83,resources!$A:$A,0))),"n/a")</f>
        <v>n/a</v>
      </c>
      <c r="T83" s="103" t="str">
        <f t="shared" si="17"/>
        <v>n/a</v>
      </c>
      <c r="U83" s="103" t="str">
        <f t="shared" si="18"/>
        <v>n/a</v>
      </c>
      <c r="V83" s="103">
        <f t="shared" si="19"/>
        <v>0</v>
      </c>
      <c r="W83" s="103">
        <f t="shared" si="20"/>
        <v>0</v>
      </c>
      <c r="X83" s="119">
        <f t="shared" si="21"/>
        <v>1</v>
      </c>
      <c r="Y83" s="119">
        <f t="shared" si="22"/>
        <v>1</v>
      </c>
      <c r="Z83" s="168">
        <f>MIN((IFERROR(IF(AND($V83&lt;=Z$1,$W83&gt;=Z$1),INDEX(Reliability!E$23:E$50,MATCH($S83,Reliability!$C$23:$C$50,0)),0),0)*IF($T83="n/a",$D83*$Y83,$G83)+IFERROR(IF(AND($V83&lt;=Z$1,$W83&gt;=Z$1),INDEX(Reliability!E$23:E$50,MATCH($T83,Reliability!$C$23:$C$50,0)),0),0)*$H83*$X83*$Y83),$D83)*$R83</f>
        <v>0</v>
      </c>
      <c r="AA83" s="168">
        <f>MIN((IFERROR(IF(AND($V83&lt;=AA$1,$W83&gt;=AA$1),INDEX(Reliability!F$23:F$50,MATCH($S83,Reliability!$C$23:$C$50,0)),0),0)*IF($T83="n/a",$D83*$Y83,$G83)+IFERROR(IF(AND($V83&lt;=AA$1,$W83&gt;=AA$1),INDEX(Reliability!F$23:F$50,MATCH($T83,Reliability!$C$23:$C$50,0)),0),0)*$H83*$X83*$Y83),$D83)*$R83</f>
        <v>0</v>
      </c>
      <c r="AB83" s="168">
        <f>MIN((IFERROR(IF(AND($V83&lt;=AB$1,$W83&gt;=AB$1),INDEX(Reliability!G$23:G$50,MATCH($S83,Reliability!$C$23:$C$50,0)),0),0)*IF($T83="n/a",$D83*$Y83,$G83)+IFERROR(IF(AND($V83&lt;=AB$1,$W83&gt;=AB$1),INDEX(Reliability!G$23:G$50,MATCH($T83,Reliability!$C$23:$C$50,0)),0),0)*$H83*$X83*$Y83),$D83)*$R83</f>
        <v>0</v>
      </c>
      <c r="AC83" s="168">
        <f>MIN((IFERROR(IF(AND($V83&lt;=AC$1,$W83&gt;=AC$1),INDEX(Reliability!H$23:H$50,MATCH($S83,Reliability!$C$23:$C$50,0)),0),0)*IF($T83="n/a",$D83*$Y83,$G83)+IFERROR(IF(AND($V83&lt;=AC$1,$W83&gt;=AC$1),INDEX(Reliability!H$23:H$50,MATCH($T83,Reliability!$C$23:$C$50,0)),0),0)*$H83*$X83*$Y83),$D83)*$R83</f>
        <v>0</v>
      </c>
      <c r="AD83" s="168">
        <f>MIN((IFERROR(IF(AND($V83&lt;=AD$1,$W83&gt;=AD$1),INDEX(Reliability!I$23:I$50,MATCH($S83,Reliability!$C$23:$C$50,0)),0),0)*IF($T83="n/a",$D83*$Y83,$G83)+IFERROR(IF(AND($V83&lt;=AD$1,$W83&gt;=AD$1),INDEX(Reliability!I$23:I$50,MATCH($T83,Reliability!$C$23:$C$50,0)),0),0)*$H83*$X83*$Y83),$D83)*$R83</f>
        <v>0</v>
      </c>
      <c r="AE83" s="168">
        <f>MIN((IFERROR(IF(AND($V83&lt;=AE$1,$W83&gt;=AE$1),INDEX(Reliability!J$23:J$50,MATCH($S83,Reliability!$C$23:$C$50,0)),0),0)*IF($T83="n/a",$D83*$Y83,$G83)+IFERROR(IF(AND($V83&lt;=AE$1,$W83&gt;=AE$1),INDEX(Reliability!J$23:J$50,MATCH($T83,Reliability!$C$23:$C$50,0)),0),0)*$H83*$X83*$Y83),$D83)*$R83</f>
        <v>0</v>
      </c>
      <c r="AF83" s="168">
        <f>MIN((IFERROR(IF(AND($V83&lt;=AF$1,$W83&gt;=AF$1),INDEX(Reliability!K$23:K$50,MATCH($S83,Reliability!$C$23:$C$50,0)),0),0)*IF($T83="n/a",$D83*$Y83,$G83)+IFERROR(IF(AND($V83&lt;=AF$1,$W83&gt;=AF$1),INDEX(Reliability!K$23:K$50,MATCH($T83,Reliability!$C$23:$C$50,0)),0),0)*$H83*$X83*$Y83),$D83)*$R83</f>
        <v>0</v>
      </c>
      <c r="AG83" s="168">
        <f>MIN((IFERROR(IF(AND($V83&lt;=AG$1,$W83&gt;=AG$1),INDEX(Reliability!L$23:L$50,MATCH($S83,Reliability!$C$23:$C$50,0)),0),0)*IF($T83="n/a",$D83*$Y83,$G83)+IFERROR(IF(AND($V83&lt;=AG$1,$W83&gt;=AG$1),INDEX(Reliability!L$23:L$50,MATCH($T83,Reliability!$C$23:$C$50,0)),0),0)*$H83*$X83*$Y83),$D83)*$R83</f>
        <v>0</v>
      </c>
      <c r="AH83" s="168">
        <f>MIN((IFERROR(IF(AND($V83&lt;=AH$1,$W83&gt;=AH$1),INDEX(Reliability!M$23:M$50,MATCH($S83,Reliability!$C$23:$C$50,0)),0),0)*IF($T83="n/a",$D83*$Y83,$G83)+IFERROR(IF(AND($V83&lt;=AH$1,$W83&gt;=AH$1),INDEX(Reliability!M$23:M$50,MATCH($T83,Reliability!$C$23:$C$50,0)),0),0)*$H83*$X83*$Y83),$D83)*$R83</f>
        <v>0</v>
      </c>
      <c r="AI83" s="168">
        <f>MIN((IFERROR(IF(AND($V83&lt;=AI$1,$W83&gt;=AI$1),INDEX(Reliability!N$23:N$50,MATCH($S83,Reliability!$C$23:$C$50,0)),0),0)*IF($T83="n/a",$D83*$Y83,$G83)+IFERROR(IF(AND($V83&lt;=AI$1,$W83&gt;=AI$1),INDEX(Reliability!N$23:N$50,MATCH($T83,Reliability!$C$23:$C$50,0)),0),0)*$H83*$X83*$Y83),$D83)*$R83</f>
        <v>0</v>
      </c>
      <c r="AJ83" s="168">
        <f>MIN((IFERROR(IF(AND($V83&lt;=AJ$1,$W83&gt;=AJ$1),INDEX(Reliability!O$23:O$50,MATCH($S83,Reliability!$C$23:$C$50,0)),0),0)*IF($T83="n/a",$D83*$Y83,$G83)+IFERROR(IF(AND($V83&lt;=AJ$1,$W83&gt;=AJ$1),INDEX(Reliability!O$23:O$50,MATCH($T83,Reliability!$C$23:$C$50,0)),0),0)*$H83*$X83*$Y83),$D83)*$R83</f>
        <v>0</v>
      </c>
      <c r="AK83" s="168">
        <f>MIN((IFERROR(IF(AND($V83&lt;=AK$1,$W83&gt;=AK$1),INDEX(Reliability!P$23:P$50,MATCH($S83,Reliability!$C$23:$C$50,0)),0),0)*IF($T83="n/a",$D83*$Y83,$G83)+IFERROR(IF(AND($V83&lt;=AK$1,$W83&gt;=AK$1),INDEX(Reliability!P$23:P$50,MATCH($T83,Reliability!$C$23:$C$50,0)),0),0)*$H83*$X83*$Y83),$D83)*$R83</f>
        <v>0</v>
      </c>
      <c r="AM83" s="167">
        <f t="shared" si="23"/>
        <v>0</v>
      </c>
      <c r="AN83">
        <f>unique_contracts!C83</f>
        <v>0</v>
      </c>
    </row>
    <row r="84" spans="2:40" x14ac:dyDescent="0.25">
      <c r="B84" s="121">
        <f>unique_contracts!B84</f>
        <v>0</v>
      </c>
      <c r="C84" s="103">
        <f>unique_contracts!D84</f>
        <v>0</v>
      </c>
      <c r="D84" s="120">
        <f>unique_contracts!J84</f>
        <v>0</v>
      </c>
      <c r="E84" s="103">
        <f>unique_contracts!M84</f>
        <v>0</v>
      </c>
      <c r="F84" s="103">
        <f>unique_contracts!N84</f>
        <v>0</v>
      </c>
      <c r="G84" s="103">
        <f>unique_contracts!P84</f>
        <v>0</v>
      </c>
      <c r="H84" s="103">
        <f>unique_contracts!R84</f>
        <v>0</v>
      </c>
      <c r="I84" s="103">
        <f>unique_contracts!V84</f>
        <v>0</v>
      </c>
      <c r="J84" s="121">
        <f>unique_contracts!AB84</f>
        <v>0</v>
      </c>
      <c r="K84" s="103">
        <f>unique_contracts!AM84</f>
        <v>0</v>
      </c>
      <c r="L84" s="103">
        <f>unique_contracts!AN84</f>
        <v>0</v>
      </c>
      <c r="M84" s="103">
        <f>unique_contracts!AO84</f>
        <v>0</v>
      </c>
      <c r="N84" s="103">
        <f>unique_contracts!AP84</f>
        <v>0</v>
      </c>
      <c r="O84" s="103">
        <f>unique_contracts!AQ84</f>
        <v>0</v>
      </c>
      <c r="P84" s="103">
        <f>unique_contracts!AR84</f>
        <v>0</v>
      </c>
      <c r="Q84" s="103">
        <f>unique_contracts!BP84</f>
        <v>0</v>
      </c>
      <c r="R84" s="103">
        <f t="shared" si="16"/>
        <v>0</v>
      </c>
      <c r="S84" s="103" t="str">
        <f>IFERROR(IF(AND(I84&gt;0,E84="NotHybrid"),_xlfn.CONCAT(MAX(MIN(ROUNDDOWN(I84/D84,0),8),4),INDEX(resources!$G:$G,MATCH(B84,resources!$A:$A,0))),INDEX(resources!$G:$G,MATCH(B84,resources!$A:$A,0))),"n/a")</f>
        <v>n/a</v>
      </c>
      <c r="T84" s="103" t="str">
        <f t="shared" si="17"/>
        <v>n/a</v>
      </c>
      <c r="U84" s="103" t="str">
        <f t="shared" si="18"/>
        <v>n/a</v>
      </c>
      <c r="V84" s="103">
        <f t="shared" si="19"/>
        <v>0</v>
      </c>
      <c r="W84" s="103">
        <f t="shared" si="20"/>
        <v>0</v>
      </c>
      <c r="X84" s="119">
        <f t="shared" si="21"/>
        <v>1</v>
      </c>
      <c r="Y84" s="119">
        <f t="shared" si="22"/>
        <v>1</v>
      </c>
      <c r="Z84" s="168">
        <f>MIN((IFERROR(IF(AND($V84&lt;=Z$1,$W84&gt;=Z$1),INDEX(Reliability!E$23:E$50,MATCH($S84,Reliability!$C$23:$C$50,0)),0),0)*IF($T84="n/a",$D84*$Y84,$G84)+IFERROR(IF(AND($V84&lt;=Z$1,$W84&gt;=Z$1),INDEX(Reliability!E$23:E$50,MATCH($T84,Reliability!$C$23:$C$50,0)),0),0)*$H84*$X84*$Y84),$D84)*$R84</f>
        <v>0</v>
      </c>
      <c r="AA84" s="168">
        <f>MIN((IFERROR(IF(AND($V84&lt;=AA$1,$W84&gt;=AA$1),INDEX(Reliability!F$23:F$50,MATCH($S84,Reliability!$C$23:$C$50,0)),0),0)*IF($T84="n/a",$D84*$Y84,$G84)+IFERROR(IF(AND($V84&lt;=AA$1,$W84&gt;=AA$1),INDEX(Reliability!F$23:F$50,MATCH($T84,Reliability!$C$23:$C$50,0)),0),0)*$H84*$X84*$Y84),$D84)*$R84</f>
        <v>0</v>
      </c>
      <c r="AB84" s="168">
        <f>MIN((IFERROR(IF(AND($V84&lt;=AB$1,$W84&gt;=AB$1),INDEX(Reliability!G$23:G$50,MATCH($S84,Reliability!$C$23:$C$50,0)),0),0)*IF($T84="n/a",$D84*$Y84,$G84)+IFERROR(IF(AND($V84&lt;=AB$1,$W84&gt;=AB$1),INDEX(Reliability!G$23:G$50,MATCH($T84,Reliability!$C$23:$C$50,0)),0),0)*$H84*$X84*$Y84),$D84)*$R84</f>
        <v>0</v>
      </c>
      <c r="AC84" s="168">
        <f>MIN((IFERROR(IF(AND($V84&lt;=AC$1,$W84&gt;=AC$1),INDEX(Reliability!H$23:H$50,MATCH($S84,Reliability!$C$23:$C$50,0)),0),0)*IF($T84="n/a",$D84*$Y84,$G84)+IFERROR(IF(AND($V84&lt;=AC$1,$W84&gt;=AC$1),INDEX(Reliability!H$23:H$50,MATCH($T84,Reliability!$C$23:$C$50,0)),0),0)*$H84*$X84*$Y84),$D84)*$R84</f>
        <v>0</v>
      </c>
      <c r="AD84" s="168">
        <f>MIN((IFERROR(IF(AND($V84&lt;=AD$1,$W84&gt;=AD$1),INDEX(Reliability!I$23:I$50,MATCH($S84,Reliability!$C$23:$C$50,0)),0),0)*IF($T84="n/a",$D84*$Y84,$G84)+IFERROR(IF(AND($V84&lt;=AD$1,$W84&gt;=AD$1),INDEX(Reliability!I$23:I$50,MATCH($T84,Reliability!$C$23:$C$50,0)),0),0)*$H84*$X84*$Y84),$D84)*$R84</f>
        <v>0</v>
      </c>
      <c r="AE84" s="168">
        <f>MIN((IFERROR(IF(AND($V84&lt;=AE$1,$W84&gt;=AE$1),INDEX(Reliability!J$23:J$50,MATCH($S84,Reliability!$C$23:$C$50,0)),0),0)*IF($T84="n/a",$D84*$Y84,$G84)+IFERROR(IF(AND($V84&lt;=AE$1,$W84&gt;=AE$1),INDEX(Reliability!J$23:J$50,MATCH($T84,Reliability!$C$23:$C$50,0)),0),0)*$H84*$X84*$Y84),$D84)*$R84</f>
        <v>0</v>
      </c>
      <c r="AF84" s="168">
        <f>MIN((IFERROR(IF(AND($V84&lt;=AF$1,$W84&gt;=AF$1),INDEX(Reliability!K$23:K$50,MATCH($S84,Reliability!$C$23:$C$50,0)),0),0)*IF($T84="n/a",$D84*$Y84,$G84)+IFERROR(IF(AND($V84&lt;=AF$1,$W84&gt;=AF$1),INDEX(Reliability!K$23:K$50,MATCH($T84,Reliability!$C$23:$C$50,0)),0),0)*$H84*$X84*$Y84),$D84)*$R84</f>
        <v>0</v>
      </c>
      <c r="AG84" s="168">
        <f>MIN((IFERROR(IF(AND($V84&lt;=AG$1,$W84&gt;=AG$1),INDEX(Reliability!L$23:L$50,MATCH($S84,Reliability!$C$23:$C$50,0)),0),0)*IF($T84="n/a",$D84*$Y84,$G84)+IFERROR(IF(AND($V84&lt;=AG$1,$W84&gt;=AG$1),INDEX(Reliability!L$23:L$50,MATCH($T84,Reliability!$C$23:$C$50,0)),0),0)*$H84*$X84*$Y84),$D84)*$R84</f>
        <v>0</v>
      </c>
      <c r="AH84" s="168">
        <f>MIN((IFERROR(IF(AND($V84&lt;=AH$1,$W84&gt;=AH$1),INDEX(Reliability!M$23:M$50,MATCH($S84,Reliability!$C$23:$C$50,0)),0),0)*IF($T84="n/a",$D84*$Y84,$G84)+IFERROR(IF(AND($V84&lt;=AH$1,$W84&gt;=AH$1),INDEX(Reliability!M$23:M$50,MATCH($T84,Reliability!$C$23:$C$50,0)),0),0)*$H84*$X84*$Y84),$D84)*$R84</f>
        <v>0</v>
      </c>
      <c r="AI84" s="168">
        <f>MIN((IFERROR(IF(AND($V84&lt;=AI$1,$W84&gt;=AI$1),INDEX(Reliability!N$23:N$50,MATCH($S84,Reliability!$C$23:$C$50,0)),0),0)*IF($T84="n/a",$D84*$Y84,$G84)+IFERROR(IF(AND($V84&lt;=AI$1,$W84&gt;=AI$1),INDEX(Reliability!N$23:N$50,MATCH($T84,Reliability!$C$23:$C$50,0)),0),0)*$H84*$X84*$Y84),$D84)*$R84</f>
        <v>0</v>
      </c>
      <c r="AJ84" s="168">
        <f>MIN((IFERROR(IF(AND($V84&lt;=AJ$1,$W84&gt;=AJ$1),INDEX(Reliability!O$23:O$50,MATCH($S84,Reliability!$C$23:$C$50,0)),0),0)*IF($T84="n/a",$D84*$Y84,$G84)+IFERROR(IF(AND($V84&lt;=AJ$1,$W84&gt;=AJ$1),INDEX(Reliability!O$23:O$50,MATCH($T84,Reliability!$C$23:$C$50,0)),0),0)*$H84*$X84*$Y84),$D84)*$R84</f>
        <v>0</v>
      </c>
      <c r="AK84" s="168">
        <f>MIN((IFERROR(IF(AND($V84&lt;=AK$1,$W84&gt;=AK$1),INDEX(Reliability!P$23:P$50,MATCH($S84,Reliability!$C$23:$C$50,0)),0),0)*IF($T84="n/a",$D84*$Y84,$G84)+IFERROR(IF(AND($V84&lt;=AK$1,$W84&gt;=AK$1),INDEX(Reliability!P$23:P$50,MATCH($T84,Reliability!$C$23:$C$50,0)),0),0)*$H84*$X84*$Y84),$D84)*$R84</f>
        <v>0</v>
      </c>
      <c r="AM84" s="167">
        <f t="shared" si="23"/>
        <v>0</v>
      </c>
      <c r="AN84">
        <f>unique_contracts!C84</f>
        <v>0</v>
      </c>
    </row>
    <row r="85" spans="2:40" x14ac:dyDescent="0.25">
      <c r="B85" s="121">
        <f>unique_contracts!B85</f>
        <v>0</v>
      </c>
      <c r="C85" s="103">
        <f>unique_contracts!D85</f>
        <v>0</v>
      </c>
      <c r="D85" s="120">
        <f>unique_contracts!J85</f>
        <v>0</v>
      </c>
      <c r="E85" s="103">
        <f>unique_contracts!M85</f>
        <v>0</v>
      </c>
      <c r="F85" s="103">
        <f>unique_contracts!N85</f>
        <v>0</v>
      </c>
      <c r="G85" s="103">
        <f>unique_contracts!P85</f>
        <v>0</v>
      </c>
      <c r="H85" s="103">
        <f>unique_contracts!R85</f>
        <v>0</v>
      </c>
      <c r="I85" s="103">
        <f>unique_contracts!V85</f>
        <v>0</v>
      </c>
      <c r="J85" s="121">
        <f>unique_contracts!AB85</f>
        <v>0</v>
      </c>
      <c r="K85" s="103">
        <f>unique_contracts!AM85</f>
        <v>0</v>
      </c>
      <c r="L85" s="103">
        <f>unique_contracts!AN85</f>
        <v>0</v>
      </c>
      <c r="M85" s="103">
        <f>unique_contracts!AO85</f>
        <v>0</v>
      </c>
      <c r="N85" s="103">
        <f>unique_contracts!AP85</f>
        <v>0</v>
      </c>
      <c r="O85" s="103">
        <f>unique_contracts!AQ85</f>
        <v>0</v>
      </c>
      <c r="P85" s="103">
        <f>unique_contracts!AR85</f>
        <v>0</v>
      </c>
      <c r="Q85" s="103">
        <f>unique_contracts!BP85</f>
        <v>0</v>
      </c>
      <c r="R85" s="103">
        <f t="shared" si="16"/>
        <v>0</v>
      </c>
      <c r="S85" s="103" t="str">
        <f>IFERROR(IF(AND(I85&gt;0,E85="NotHybrid"),_xlfn.CONCAT(MAX(MIN(ROUNDDOWN(I85/D85,0),8),4),INDEX(resources!$G:$G,MATCH(B85,resources!$A:$A,0))),INDEX(resources!$G:$G,MATCH(B85,resources!$A:$A,0))),"n/a")</f>
        <v>n/a</v>
      </c>
      <c r="T85" s="103" t="str">
        <f t="shared" si="17"/>
        <v>n/a</v>
      </c>
      <c r="U85" s="103" t="str">
        <f t="shared" si="18"/>
        <v>n/a</v>
      </c>
      <c r="V85" s="103">
        <f t="shared" si="19"/>
        <v>0</v>
      </c>
      <c r="W85" s="103">
        <f t="shared" si="20"/>
        <v>0</v>
      </c>
      <c r="X85" s="119">
        <f t="shared" si="21"/>
        <v>1</v>
      </c>
      <c r="Y85" s="119">
        <f t="shared" si="22"/>
        <v>1</v>
      </c>
      <c r="Z85" s="168">
        <f>MIN((IFERROR(IF(AND($V85&lt;=Z$1,$W85&gt;=Z$1),INDEX(Reliability!E$23:E$50,MATCH($S85,Reliability!$C$23:$C$50,0)),0),0)*IF($T85="n/a",$D85*$Y85,$G85)+IFERROR(IF(AND($V85&lt;=Z$1,$W85&gt;=Z$1),INDEX(Reliability!E$23:E$50,MATCH($T85,Reliability!$C$23:$C$50,0)),0),0)*$H85*$X85*$Y85),$D85)*$R85</f>
        <v>0</v>
      </c>
      <c r="AA85" s="168">
        <f>MIN((IFERROR(IF(AND($V85&lt;=AA$1,$W85&gt;=AA$1),INDEX(Reliability!F$23:F$50,MATCH($S85,Reliability!$C$23:$C$50,0)),0),0)*IF($T85="n/a",$D85*$Y85,$G85)+IFERROR(IF(AND($V85&lt;=AA$1,$W85&gt;=AA$1),INDEX(Reliability!F$23:F$50,MATCH($T85,Reliability!$C$23:$C$50,0)),0),0)*$H85*$X85*$Y85),$D85)*$R85</f>
        <v>0</v>
      </c>
      <c r="AB85" s="168">
        <f>MIN((IFERROR(IF(AND($V85&lt;=AB$1,$W85&gt;=AB$1),INDEX(Reliability!G$23:G$50,MATCH($S85,Reliability!$C$23:$C$50,0)),0),0)*IF($T85="n/a",$D85*$Y85,$G85)+IFERROR(IF(AND($V85&lt;=AB$1,$W85&gt;=AB$1),INDEX(Reliability!G$23:G$50,MATCH($T85,Reliability!$C$23:$C$50,0)),0),0)*$H85*$X85*$Y85),$D85)*$R85</f>
        <v>0</v>
      </c>
      <c r="AC85" s="168">
        <f>MIN((IFERROR(IF(AND($V85&lt;=AC$1,$W85&gt;=AC$1),INDEX(Reliability!H$23:H$50,MATCH($S85,Reliability!$C$23:$C$50,0)),0),0)*IF($T85="n/a",$D85*$Y85,$G85)+IFERROR(IF(AND($V85&lt;=AC$1,$W85&gt;=AC$1),INDEX(Reliability!H$23:H$50,MATCH($T85,Reliability!$C$23:$C$50,0)),0),0)*$H85*$X85*$Y85),$D85)*$R85</f>
        <v>0</v>
      </c>
      <c r="AD85" s="168">
        <f>MIN((IFERROR(IF(AND($V85&lt;=AD$1,$W85&gt;=AD$1),INDEX(Reliability!I$23:I$50,MATCH($S85,Reliability!$C$23:$C$50,0)),0),0)*IF($T85="n/a",$D85*$Y85,$G85)+IFERROR(IF(AND($V85&lt;=AD$1,$W85&gt;=AD$1),INDEX(Reliability!I$23:I$50,MATCH($T85,Reliability!$C$23:$C$50,0)),0),0)*$H85*$X85*$Y85),$D85)*$R85</f>
        <v>0</v>
      </c>
      <c r="AE85" s="168">
        <f>MIN((IFERROR(IF(AND($V85&lt;=AE$1,$W85&gt;=AE$1),INDEX(Reliability!J$23:J$50,MATCH($S85,Reliability!$C$23:$C$50,0)),0),0)*IF($T85="n/a",$D85*$Y85,$G85)+IFERROR(IF(AND($V85&lt;=AE$1,$W85&gt;=AE$1),INDEX(Reliability!J$23:J$50,MATCH($T85,Reliability!$C$23:$C$50,0)),0),0)*$H85*$X85*$Y85),$D85)*$R85</f>
        <v>0</v>
      </c>
      <c r="AF85" s="168">
        <f>MIN((IFERROR(IF(AND($V85&lt;=AF$1,$W85&gt;=AF$1),INDEX(Reliability!K$23:K$50,MATCH($S85,Reliability!$C$23:$C$50,0)),0),0)*IF($T85="n/a",$D85*$Y85,$G85)+IFERROR(IF(AND($V85&lt;=AF$1,$W85&gt;=AF$1),INDEX(Reliability!K$23:K$50,MATCH($T85,Reliability!$C$23:$C$50,0)),0),0)*$H85*$X85*$Y85),$D85)*$R85</f>
        <v>0</v>
      </c>
      <c r="AG85" s="168">
        <f>MIN((IFERROR(IF(AND($V85&lt;=AG$1,$W85&gt;=AG$1),INDEX(Reliability!L$23:L$50,MATCH($S85,Reliability!$C$23:$C$50,0)),0),0)*IF($T85="n/a",$D85*$Y85,$G85)+IFERROR(IF(AND($V85&lt;=AG$1,$W85&gt;=AG$1),INDEX(Reliability!L$23:L$50,MATCH($T85,Reliability!$C$23:$C$50,0)),0),0)*$H85*$X85*$Y85),$D85)*$R85</f>
        <v>0</v>
      </c>
      <c r="AH85" s="168">
        <f>MIN((IFERROR(IF(AND($V85&lt;=AH$1,$W85&gt;=AH$1),INDEX(Reliability!M$23:M$50,MATCH($S85,Reliability!$C$23:$C$50,0)),0),0)*IF($T85="n/a",$D85*$Y85,$G85)+IFERROR(IF(AND($V85&lt;=AH$1,$W85&gt;=AH$1),INDEX(Reliability!M$23:M$50,MATCH($T85,Reliability!$C$23:$C$50,0)),0),0)*$H85*$X85*$Y85),$D85)*$R85</f>
        <v>0</v>
      </c>
      <c r="AI85" s="168">
        <f>MIN((IFERROR(IF(AND($V85&lt;=AI$1,$W85&gt;=AI$1),INDEX(Reliability!N$23:N$50,MATCH($S85,Reliability!$C$23:$C$50,0)),0),0)*IF($T85="n/a",$D85*$Y85,$G85)+IFERROR(IF(AND($V85&lt;=AI$1,$W85&gt;=AI$1),INDEX(Reliability!N$23:N$50,MATCH($T85,Reliability!$C$23:$C$50,0)),0),0)*$H85*$X85*$Y85),$D85)*$R85</f>
        <v>0</v>
      </c>
      <c r="AJ85" s="168">
        <f>MIN((IFERROR(IF(AND($V85&lt;=AJ$1,$W85&gt;=AJ$1),INDEX(Reliability!O$23:O$50,MATCH($S85,Reliability!$C$23:$C$50,0)),0),0)*IF($T85="n/a",$D85*$Y85,$G85)+IFERROR(IF(AND($V85&lt;=AJ$1,$W85&gt;=AJ$1),INDEX(Reliability!O$23:O$50,MATCH($T85,Reliability!$C$23:$C$50,0)),0),0)*$H85*$X85*$Y85),$D85)*$R85</f>
        <v>0</v>
      </c>
      <c r="AK85" s="168">
        <f>MIN((IFERROR(IF(AND($V85&lt;=AK$1,$W85&gt;=AK$1),INDEX(Reliability!P$23:P$50,MATCH($S85,Reliability!$C$23:$C$50,0)),0),0)*IF($T85="n/a",$D85*$Y85,$G85)+IFERROR(IF(AND($V85&lt;=AK$1,$W85&gt;=AK$1),INDEX(Reliability!P$23:P$50,MATCH($T85,Reliability!$C$23:$C$50,0)),0),0)*$H85*$X85*$Y85),$D85)*$R85</f>
        <v>0</v>
      </c>
      <c r="AM85" s="167">
        <f t="shared" si="23"/>
        <v>0</v>
      </c>
      <c r="AN85">
        <f>unique_contracts!C85</f>
        <v>0</v>
      </c>
    </row>
    <row r="86" spans="2:40" x14ac:dyDescent="0.25">
      <c r="B86" s="121">
        <f>unique_contracts!B86</f>
        <v>0</v>
      </c>
      <c r="C86" s="103">
        <f>unique_contracts!D86</f>
        <v>0</v>
      </c>
      <c r="D86" s="120">
        <f>unique_contracts!J86</f>
        <v>0</v>
      </c>
      <c r="E86" s="103">
        <f>unique_contracts!M86</f>
        <v>0</v>
      </c>
      <c r="F86" s="103">
        <f>unique_contracts!N86</f>
        <v>0</v>
      </c>
      <c r="G86" s="103">
        <f>unique_contracts!P86</f>
        <v>0</v>
      </c>
      <c r="H86" s="103">
        <f>unique_contracts!R86</f>
        <v>0</v>
      </c>
      <c r="I86" s="103">
        <f>unique_contracts!V86</f>
        <v>0</v>
      </c>
      <c r="J86" s="121">
        <f>unique_contracts!AB86</f>
        <v>0</v>
      </c>
      <c r="K86" s="103">
        <f>unique_contracts!AM86</f>
        <v>0</v>
      </c>
      <c r="L86" s="103">
        <f>unique_contracts!AN86</f>
        <v>0</v>
      </c>
      <c r="M86" s="103">
        <f>unique_contracts!AO86</f>
        <v>0</v>
      </c>
      <c r="N86" s="103">
        <f>unique_contracts!AP86</f>
        <v>0</v>
      </c>
      <c r="O86" s="103">
        <f>unique_contracts!AQ86</f>
        <v>0</v>
      </c>
      <c r="P86" s="103">
        <f>unique_contracts!AR86</f>
        <v>0</v>
      </c>
      <c r="Q86" s="103">
        <f>unique_contracts!BP86</f>
        <v>0</v>
      </c>
      <c r="R86" s="103">
        <f t="shared" si="16"/>
        <v>0</v>
      </c>
      <c r="S86" s="103" t="str">
        <f>IFERROR(IF(AND(I86&gt;0,E86="NotHybrid"),_xlfn.CONCAT(MAX(MIN(ROUNDDOWN(I86/D86,0),8),4),INDEX(resources!$G:$G,MATCH(B86,resources!$A:$A,0))),INDEX(resources!$G:$G,MATCH(B86,resources!$A:$A,0))),"n/a")</f>
        <v>n/a</v>
      </c>
      <c r="T86" s="103" t="str">
        <f t="shared" si="17"/>
        <v>n/a</v>
      </c>
      <c r="U86" s="103" t="str">
        <f t="shared" si="18"/>
        <v>n/a</v>
      </c>
      <c r="V86" s="103">
        <f t="shared" si="19"/>
        <v>0</v>
      </c>
      <c r="W86" s="103">
        <f t="shared" si="20"/>
        <v>0</v>
      </c>
      <c r="X86" s="119">
        <f t="shared" si="21"/>
        <v>1</v>
      </c>
      <c r="Y86" s="119">
        <f t="shared" si="22"/>
        <v>1</v>
      </c>
      <c r="Z86" s="168">
        <f>MIN((IFERROR(IF(AND($V86&lt;=Z$1,$W86&gt;=Z$1),INDEX(Reliability!E$23:E$50,MATCH($S86,Reliability!$C$23:$C$50,0)),0),0)*IF($T86="n/a",$D86*$Y86,$G86)+IFERROR(IF(AND($V86&lt;=Z$1,$W86&gt;=Z$1),INDEX(Reliability!E$23:E$50,MATCH($T86,Reliability!$C$23:$C$50,0)),0),0)*$H86*$X86*$Y86),$D86)*$R86</f>
        <v>0</v>
      </c>
      <c r="AA86" s="168">
        <f>MIN((IFERROR(IF(AND($V86&lt;=AA$1,$W86&gt;=AA$1),INDEX(Reliability!F$23:F$50,MATCH($S86,Reliability!$C$23:$C$50,0)),0),0)*IF($T86="n/a",$D86*$Y86,$G86)+IFERROR(IF(AND($V86&lt;=AA$1,$W86&gt;=AA$1),INDEX(Reliability!F$23:F$50,MATCH($T86,Reliability!$C$23:$C$50,0)),0),0)*$H86*$X86*$Y86),$D86)*$R86</f>
        <v>0</v>
      </c>
      <c r="AB86" s="168">
        <f>MIN((IFERROR(IF(AND($V86&lt;=AB$1,$W86&gt;=AB$1),INDEX(Reliability!G$23:G$50,MATCH($S86,Reliability!$C$23:$C$50,0)),0),0)*IF($T86="n/a",$D86*$Y86,$G86)+IFERROR(IF(AND($V86&lt;=AB$1,$W86&gt;=AB$1),INDEX(Reliability!G$23:G$50,MATCH($T86,Reliability!$C$23:$C$50,0)),0),0)*$H86*$X86*$Y86),$D86)*$R86</f>
        <v>0</v>
      </c>
      <c r="AC86" s="168">
        <f>MIN((IFERROR(IF(AND($V86&lt;=AC$1,$W86&gt;=AC$1),INDEX(Reliability!H$23:H$50,MATCH($S86,Reliability!$C$23:$C$50,0)),0),0)*IF($T86="n/a",$D86*$Y86,$G86)+IFERROR(IF(AND($V86&lt;=AC$1,$W86&gt;=AC$1),INDEX(Reliability!H$23:H$50,MATCH($T86,Reliability!$C$23:$C$50,0)),0),0)*$H86*$X86*$Y86),$D86)*$R86</f>
        <v>0</v>
      </c>
      <c r="AD86" s="168">
        <f>MIN((IFERROR(IF(AND($V86&lt;=AD$1,$W86&gt;=AD$1),INDEX(Reliability!I$23:I$50,MATCH($S86,Reliability!$C$23:$C$50,0)),0),0)*IF($T86="n/a",$D86*$Y86,$G86)+IFERROR(IF(AND($V86&lt;=AD$1,$W86&gt;=AD$1),INDEX(Reliability!I$23:I$50,MATCH($T86,Reliability!$C$23:$C$50,0)),0),0)*$H86*$X86*$Y86),$D86)*$R86</f>
        <v>0</v>
      </c>
      <c r="AE86" s="168">
        <f>MIN((IFERROR(IF(AND($V86&lt;=AE$1,$W86&gt;=AE$1),INDEX(Reliability!J$23:J$50,MATCH($S86,Reliability!$C$23:$C$50,0)),0),0)*IF($T86="n/a",$D86*$Y86,$G86)+IFERROR(IF(AND($V86&lt;=AE$1,$W86&gt;=AE$1),INDEX(Reliability!J$23:J$50,MATCH($T86,Reliability!$C$23:$C$50,0)),0),0)*$H86*$X86*$Y86),$D86)*$R86</f>
        <v>0</v>
      </c>
      <c r="AF86" s="168">
        <f>MIN((IFERROR(IF(AND($V86&lt;=AF$1,$W86&gt;=AF$1),INDEX(Reliability!K$23:K$50,MATCH($S86,Reliability!$C$23:$C$50,0)),0),0)*IF($T86="n/a",$D86*$Y86,$G86)+IFERROR(IF(AND($V86&lt;=AF$1,$W86&gt;=AF$1),INDEX(Reliability!K$23:K$50,MATCH($T86,Reliability!$C$23:$C$50,0)),0),0)*$H86*$X86*$Y86),$D86)*$R86</f>
        <v>0</v>
      </c>
      <c r="AG86" s="168">
        <f>MIN((IFERROR(IF(AND($V86&lt;=AG$1,$W86&gt;=AG$1),INDEX(Reliability!L$23:L$50,MATCH($S86,Reliability!$C$23:$C$50,0)),0),0)*IF($T86="n/a",$D86*$Y86,$G86)+IFERROR(IF(AND($V86&lt;=AG$1,$W86&gt;=AG$1),INDEX(Reliability!L$23:L$50,MATCH($T86,Reliability!$C$23:$C$50,0)),0),0)*$H86*$X86*$Y86),$D86)*$R86</f>
        <v>0</v>
      </c>
      <c r="AH86" s="168">
        <f>MIN((IFERROR(IF(AND($V86&lt;=AH$1,$W86&gt;=AH$1),INDEX(Reliability!M$23:M$50,MATCH($S86,Reliability!$C$23:$C$50,0)),0),0)*IF($T86="n/a",$D86*$Y86,$G86)+IFERROR(IF(AND($V86&lt;=AH$1,$W86&gt;=AH$1),INDEX(Reliability!M$23:M$50,MATCH($T86,Reliability!$C$23:$C$50,0)),0),0)*$H86*$X86*$Y86),$D86)*$R86</f>
        <v>0</v>
      </c>
      <c r="AI86" s="168">
        <f>MIN((IFERROR(IF(AND($V86&lt;=AI$1,$W86&gt;=AI$1),INDEX(Reliability!N$23:N$50,MATCH($S86,Reliability!$C$23:$C$50,0)),0),0)*IF($T86="n/a",$D86*$Y86,$G86)+IFERROR(IF(AND($V86&lt;=AI$1,$W86&gt;=AI$1),INDEX(Reliability!N$23:N$50,MATCH($T86,Reliability!$C$23:$C$50,0)),0),0)*$H86*$X86*$Y86),$D86)*$R86</f>
        <v>0</v>
      </c>
      <c r="AJ86" s="168">
        <f>MIN((IFERROR(IF(AND($V86&lt;=AJ$1,$W86&gt;=AJ$1),INDEX(Reliability!O$23:O$50,MATCH($S86,Reliability!$C$23:$C$50,0)),0),0)*IF($T86="n/a",$D86*$Y86,$G86)+IFERROR(IF(AND($V86&lt;=AJ$1,$W86&gt;=AJ$1),INDEX(Reliability!O$23:O$50,MATCH($T86,Reliability!$C$23:$C$50,0)),0),0)*$H86*$X86*$Y86),$D86)*$R86</f>
        <v>0</v>
      </c>
      <c r="AK86" s="168">
        <f>MIN((IFERROR(IF(AND($V86&lt;=AK$1,$W86&gt;=AK$1),INDEX(Reliability!P$23:P$50,MATCH($S86,Reliability!$C$23:$C$50,0)),0),0)*IF($T86="n/a",$D86*$Y86,$G86)+IFERROR(IF(AND($V86&lt;=AK$1,$W86&gt;=AK$1),INDEX(Reliability!P$23:P$50,MATCH($T86,Reliability!$C$23:$C$50,0)),0),0)*$H86*$X86*$Y86),$D86)*$R86</f>
        <v>0</v>
      </c>
      <c r="AM86" s="167">
        <f t="shared" si="23"/>
        <v>0</v>
      </c>
      <c r="AN86">
        <f>unique_contracts!C86</f>
        <v>0</v>
      </c>
    </row>
    <row r="87" spans="2:40" x14ac:dyDescent="0.25">
      <c r="B87" s="121">
        <f>unique_contracts!B87</f>
        <v>0</v>
      </c>
      <c r="C87" s="103">
        <f>unique_contracts!D87</f>
        <v>0</v>
      </c>
      <c r="D87" s="120">
        <f>unique_contracts!J87</f>
        <v>0</v>
      </c>
      <c r="E87" s="103">
        <f>unique_contracts!M87</f>
        <v>0</v>
      </c>
      <c r="F87" s="103">
        <f>unique_contracts!N87</f>
        <v>0</v>
      </c>
      <c r="G87" s="103">
        <f>unique_contracts!P87</f>
        <v>0</v>
      </c>
      <c r="H87" s="103">
        <f>unique_contracts!R87</f>
        <v>0</v>
      </c>
      <c r="I87" s="103">
        <f>unique_contracts!V87</f>
        <v>0</v>
      </c>
      <c r="J87" s="121">
        <f>unique_contracts!AB87</f>
        <v>0</v>
      </c>
      <c r="K87" s="103">
        <f>unique_contracts!AM87</f>
        <v>0</v>
      </c>
      <c r="L87" s="103">
        <f>unique_contracts!AN87</f>
        <v>0</v>
      </c>
      <c r="M87" s="103">
        <f>unique_contracts!AO87</f>
        <v>0</v>
      </c>
      <c r="N87" s="103">
        <f>unique_contracts!AP87</f>
        <v>0</v>
      </c>
      <c r="O87" s="103">
        <f>unique_contracts!AQ87</f>
        <v>0</v>
      </c>
      <c r="P87" s="103">
        <f>unique_contracts!AR87</f>
        <v>0</v>
      </c>
      <c r="Q87" s="103">
        <f>unique_contracts!BP87</f>
        <v>0</v>
      </c>
      <c r="R87" s="103">
        <f t="shared" si="16"/>
        <v>0</v>
      </c>
      <c r="S87" s="103" t="str">
        <f>IFERROR(IF(AND(I87&gt;0,E87="NotHybrid"),_xlfn.CONCAT(MAX(MIN(ROUNDDOWN(I87/D87,0),8),4),INDEX(resources!$G:$G,MATCH(B87,resources!$A:$A,0))),INDEX(resources!$G:$G,MATCH(B87,resources!$A:$A,0))),"n/a")</f>
        <v>n/a</v>
      </c>
      <c r="T87" s="103" t="str">
        <f t="shared" si="17"/>
        <v>n/a</v>
      </c>
      <c r="U87" s="103" t="str">
        <f t="shared" si="18"/>
        <v>n/a</v>
      </c>
      <c r="V87" s="103">
        <f t="shared" si="19"/>
        <v>0</v>
      </c>
      <c r="W87" s="103">
        <f t="shared" si="20"/>
        <v>0</v>
      </c>
      <c r="X87" s="119">
        <f t="shared" si="21"/>
        <v>1</v>
      </c>
      <c r="Y87" s="119">
        <f t="shared" si="22"/>
        <v>1</v>
      </c>
      <c r="Z87" s="168">
        <f>MIN((IFERROR(IF(AND($V87&lt;=Z$1,$W87&gt;=Z$1),INDEX(Reliability!E$23:E$50,MATCH($S87,Reliability!$C$23:$C$50,0)),0),0)*IF($T87="n/a",$D87*$Y87,$G87)+IFERROR(IF(AND($V87&lt;=Z$1,$W87&gt;=Z$1),INDEX(Reliability!E$23:E$50,MATCH($T87,Reliability!$C$23:$C$50,0)),0),0)*$H87*$X87*$Y87),$D87)*$R87</f>
        <v>0</v>
      </c>
      <c r="AA87" s="168">
        <f>MIN((IFERROR(IF(AND($V87&lt;=AA$1,$W87&gt;=AA$1),INDEX(Reliability!F$23:F$50,MATCH($S87,Reliability!$C$23:$C$50,0)),0),0)*IF($T87="n/a",$D87*$Y87,$G87)+IFERROR(IF(AND($V87&lt;=AA$1,$W87&gt;=AA$1),INDEX(Reliability!F$23:F$50,MATCH($T87,Reliability!$C$23:$C$50,0)),0),0)*$H87*$X87*$Y87),$D87)*$R87</f>
        <v>0</v>
      </c>
      <c r="AB87" s="168">
        <f>MIN((IFERROR(IF(AND($V87&lt;=AB$1,$W87&gt;=AB$1),INDEX(Reliability!G$23:G$50,MATCH($S87,Reliability!$C$23:$C$50,0)),0),0)*IF($T87="n/a",$D87*$Y87,$G87)+IFERROR(IF(AND($V87&lt;=AB$1,$W87&gt;=AB$1),INDEX(Reliability!G$23:G$50,MATCH($T87,Reliability!$C$23:$C$50,0)),0),0)*$H87*$X87*$Y87),$D87)*$R87</f>
        <v>0</v>
      </c>
      <c r="AC87" s="168">
        <f>MIN((IFERROR(IF(AND($V87&lt;=AC$1,$W87&gt;=AC$1),INDEX(Reliability!H$23:H$50,MATCH($S87,Reliability!$C$23:$C$50,0)),0),0)*IF($T87="n/a",$D87*$Y87,$G87)+IFERROR(IF(AND($V87&lt;=AC$1,$W87&gt;=AC$1),INDEX(Reliability!H$23:H$50,MATCH($T87,Reliability!$C$23:$C$50,0)),0),0)*$H87*$X87*$Y87),$D87)*$R87</f>
        <v>0</v>
      </c>
      <c r="AD87" s="168">
        <f>MIN((IFERROR(IF(AND($V87&lt;=AD$1,$W87&gt;=AD$1),INDEX(Reliability!I$23:I$50,MATCH($S87,Reliability!$C$23:$C$50,0)),0),0)*IF($T87="n/a",$D87*$Y87,$G87)+IFERROR(IF(AND($V87&lt;=AD$1,$W87&gt;=AD$1),INDEX(Reliability!I$23:I$50,MATCH($T87,Reliability!$C$23:$C$50,0)),0),0)*$H87*$X87*$Y87),$D87)*$R87</f>
        <v>0</v>
      </c>
      <c r="AE87" s="168">
        <f>MIN((IFERROR(IF(AND($V87&lt;=AE$1,$W87&gt;=AE$1),INDEX(Reliability!J$23:J$50,MATCH($S87,Reliability!$C$23:$C$50,0)),0),0)*IF($T87="n/a",$D87*$Y87,$G87)+IFERROR(IF(AND($V87&lt;=AE$1,$W87&gt;=AE$1),INDEX(Reliability!J$23:J$50,MATCH($T87,Reliability!$C$23:$C$50,0)),0),0)*$H87*$X87*$Y87),$D87)*$R87</f>
        <v>0</v>
      </c>
      <c r="AF87" s="168">
        <f>MIN((IFERROR(IF(AND($V87&lt;=AF$1,$W87&gt;=AF$1),INDEX(Reliability!K$23:K$50,MATCH($S87,Reliability!$C$23:$C$50,0)),0),0)*IF($T87="n/a",$D87*$Y87,$G87)+IFERROR(IF(AND($V87&lt;=AF$1,$W87&gt;=AF$1),INDEX(Reliability!K$23:K$50,MATCH($T87,Reliability!$C$23:$C$50,0)),0),0)*$H87*$X87*$Y87),$D87)*$R87</f>
        <v>0</v>
      </c>
      <c r="AG87" s="168">
        <f>MIN((IFERROR(IF(AND($V87&lt;=AG$1,$W87&gt;=AG$1),INDEX(Reliability!L$23:L$50,MATCH($S87,Reliability!$C$23:$C$50,0)),0),0)*IF($T87="n/a",$D87*$Y87,$G87)+IFERROR(IF(AND($V87&lt;=AG$1,$W87&gt;=AG$1),INDEX(Reliability!L$23:L$50,MATCH($T87,Reliability!$C$23:$C$50,0)),0),0)*$H87*$X87*$Y87),$D87)*$R87</f>
        <v>0</v>
      </c>
      <c r="AH87" s="168">
        <f>MIN((IFERROR(IF(AND($V87&lt;=AH$1,$W87&gt;=AH$1),INDEX(Reliability!M$23:M$50,MATCH($S87,Reliability!$C$23:$C$50,0)),0),0)*IF($T87="n/a",$D87*$Y87,$G87)+IFERROR(IF(AND($V87&lt;=AH$1,$W87&gt;=AH$1),INDEX(Reliability!M$23:M$50,MATCH($T87,Reliability!$C$23:$C$50,0)),0),0)*$H87*$X87*$Y87),$D87)*$R87</f>
        <v>0</v>
      </c>
      <c r="AI87" s="168">
        <f>MIN((IFERROR(IF(AND($V87&lt;=AI$1,$W87&gt;=AI$1),INDEX(Reliability!N$23:N$50,MATCH($S87,Reliability!$C$23:$C$50,0)),0),0)*IF($T87="n/a",$D87*$Y87,$G87)+IFERROR(IF(AND($V87&lt;=AI$1,$W87&gt;=AI$1),INDEX(Reliability!N$23:N$50,MATCH($T87,Reliability!$C$23:$C$50,0)),0),0)*$H87*$X87*$Y87),$D87)*$R87</f>
        <v>0</v>
      </c>
      <c r="AJ87" s="168">
        <f>MIN((IFERROR(IF(AND($V87&lt;=AJ$1,$W87&gt;=AJ$1),INDEX(Reliability!O$23:O$50,MATCH($S87,Reliability!$C$23:$C$50,0)),0),0)*IF($T87="n/a",$D87*$Y87,$G87)+IFERROR(IF(AND($V87&lt;=AJ$1,$W87&gt;=AJ$1),INDEX(Reliability!O$23:O$50,MATCH($T87,Reliability!$C$23:$C$50,0)),0),0)*$H87*$X87*$Y87),$D87)*$R87</f>
        <v>0</v>
      </c>
      <c r="AK87" s="168">
        <f>MIN((IFERROR(IF(AND($V87&lt;=AK$1,$W87&gt;=AK$1),INDEX(Reliability!P$23:P$50,MATCH($S87,Reliability!$C$23:$C$50,0)),0),0)*IF($T87="n/a",$D87*$Y87,$G87)+IFERROR(IF(AND($V87&lt;=AK$1,$W87&gt;=AK$1),INDEX(Reliability!P$23:P$50,MATCH($T87,Reliability!$C$23:$C$50,0)),0),0)*$H87*$X87*$Y87),$D87)*$R87</f>
        <v>0</v>
      </c>
      <c r="AM87" s="167">
        <f t="shared" si="23"/>
        <v>0</v>
      </c>
      <c r="AN87">
        <f>unique_contracts!C87</f>
        <v>0</v>
      </c>
    </row>
    <row r="88" spans="2:40" x14ac:dyDescent="0.25">
      <c r="B88" s="121">
        <f>unique_contracts!B88</f>
        <v>0</v>
      </c>
      <c r="C88" s="103">
        <f>unique_contracts!D88</f>
        <v>0</v>
      </c>
      <c r="D88" s="120">
        <f>unique_contracts!J88</f>
        <v>0</v>
      </c>
      <c r="E88" s="103">
        <f>unique_contracts!M88</f>
        <v>0</v>
      </c>
      <c r="F88" s="103">
        <f>unique_contracts!N88</f>
        <v>0</v>
      </c>
      <c r="G88" s="103">
        <f>unique_contracts!P88</f>
        <v>0</v>
      </c>
      <c r="H88" s="103">
        <f>unique_contracts!R88</f>
        <v>0</v>
      </c>
      <c r="I88" s="103">
        <f>unique_contracts!V88</f>
        <v>0</v>
      </c>
      <c r="J88" s="121">
        <f>unique_contracts!AB88</f>
        <v>0</v>
      </c>
      <c r="K88" s="103">
        <f>unique_contracts!AM88</f>
        <v>0</v>
      </c>
      <c r="L88" s="103">
        <f>unique_contracts!AN88</f>
        <v>0</v>
      </c>
      <c r="M88" s="103">
        <f>unique_contracts!AO88</f>
        <v>0</v>
      </c>
      <c r="N88" s="103">
        <f>unique_contracts!AP88</f>
        <v>0</v>
      </c>
      <c r="O88" s="103">
        <f>unique_contracts!AQ88</f>
        <v>0</v>
      </c>
      <c r="P88" s="103">
        <f>unique_contracts!AR88</f>
        <v>0</v>
      </c>
      <c r="Q88" s="103">
        <f>unique_contracts!BP88</f>
        <v>0</v>
      </c>
      <c r="R88" s="103">
        <f t="shared" si="16"/>
        <v>0</v>
      </c>
      <c r="S88" s="103" t="str">
        <f>IFERROR(IF(AND(I88&gt;0,E88="NotHybrid"),_xlfn.CONCAT(MAX(MIN(ROUNDDOWN(I88/D88,0),8),4),INDEX(resources!$G:$G,MATCH(B88,resources!$A:$A,0))),INDEX(resources!$G:$G,MATCH(B88,resources!$A:$A,0))),"n/a")</f>
        <v>n/a</v>
      </c>
      <c r="T88" s="103" t="str">
        <f t="shared" si="17"/>
        <v>n/a</v>
      </c>
      <c r="U88" s="103" t="str">
        <f t="shared" si="18"/>
        <v>n/a</v>
      </c>
      <c r="V88" s="103">
        <f t="shared" si="19"/>
        <v>0</v>
      </c>
      <c r="W88" s="103">
        <f t="shared" si="20"/>
        <v>0</v>
      </c>
      <c r="X88" s="119">
        <f t="shared" si="21"/>
        <v>1</v>
      </c>
      <c r="Y88" s="119">
        <f t="shared" si="22"/>
        <v>1</v>
      </c>
      <c r="Z88" s="168">
        <f>MIN((IFERROR(IF(AND($V88&lt;=Z$1,$W88&gt;=Z$1),INDEX(Reliability!E$23:E$50,MATCH($S88,Reliability!$C$23:$C$50,0)),0),0)*IF($T88="n/a",$D88*$Y88,$G88)+IFERROR(IF(AND($V88&lt;=Z$1,$W88&gt;=Z$1),INDEX(Reliability!E$23:E$50,MATCH($T88,Reliability!$C$23:$C$50,0)),0),0)*$H88*$X88*$Y88),$D88)*$R88</f>
        <v>0</v>
      </c>
      <c r="AA88" s="168">
        <f>MIN((IFERROR(IF(AND($V88&lt;=AA$1,$W88&gt;=AA$1),INDEX(Reliability!F$23:F$50,MATCH($S88,Reliability!$C$23:$C$50,0)),0),0)*IF($T88="n/a",$D88*$Y88,$G88)+IFERROR(IF(AND($V88&lt;=AA$1,$W88&gt;=AA$1),INDEX(Reliability!F$23:F$50,MATCH($T88,Reliability!$C$23:$C$50,0)),0),0)*$H88*$X88*$Y88),$D88)*$R88</f>
        <v>0</v>
      </c>
      <c r="AB88" s="168">
        <f>MIN((IFERROR(IF(AND($V88&lt;=AB$1,$W88&gt;=AB$1),INDEX(Reliability!G$23:G$50,MATCH($S88,Reliability!$C$23:$C$50,0)),0),0)*IF($T88="n/a",$D88*$Y88,$G88)+IFERROR(IF(AND($V88&lt;=AB$1,$W88&gt;=AB$1),INDEX(Reliability!G$23:G$50,MATCH($T88,Reliability!$C$23:$C$50,0)),0),0)*$H88*$X88*$Y88),$D88)*$R88</f>
        <v>0</v>
      </c>
      <c r="AC88" s="168">
        <f>MIN((IFERROR(IF(AND($V88&lt;=AC$1,$W88&gt;=AC$1),INDEX(Reliability!H$23:H$50,MATCH($S88,Reliability!$C$23:$C$50,0)),0),0)*IF($T88="n/a",$D88*$Y88,$G88)+IFERROR(IF(AND($V88&lt;=AC$1,$W88&gt;=AC$1),INDEX(Reliability!H$23:H$50,MATCH($T88,Reliability!$C$23:$C$50,0)),0),0)*$H88*$X88*$Y88),$D88)*$R88</f>
        <v>0</v>
      </c>
      <c r="AD88" s="168">
        <f>MIN((IFERROR(IF(AND($V88&lt;=AD$1,$W88&gt;=AD$1),INDEX(Reliability!I$23:I$50,MATCH($S88,Reliability!$C$23:$C$50,0)),0),0)*IF($T88="n/a",$D88*$Y88,$G88)+IFERROR(IF(AND($V88&lt;=AD$1,$W88&gt;=AD$1),INDEX(Reliability!I$23:I$50,MATCH($T88,Reliability!$C$23:$C$50,0)),0),0)*$H88*$X88*$Y88),$D88)*$R88</f>
        <v>0</v>
      </c>
      <c r="AE88" s="168">
        <f>MIN((IFERROR(IF(AND($V88&lt;=AE$1,$W88&gt;=AE$1),INDEX(Reliability!J$23:J$50,MATCH($S88,Reliability!$C$23:$C$50,0)),0),0)*IF($T88="n/a",$D88*$Y88,$G88)+IFERROR(IF(AND($V88&lt;=AE$1,$W88&gt;=AE$1),INDEX(Reliability!J$23:J$50,MATCH($T88,Reliability!$C$23:$C$50,0)),0),0)*$H88*$X88*$Y88),$D88)*$R88</f>
        <v>0</v>
      </c>
      <c r="AF88" s="168">
        <f>MIN((IFERROR(IF(AND($V88&lt;=AF$1,$W88&gt;=AF$1),INDEX(Reliability!K$23:K$50,MATCH($S88,Reliability!$C$23:$C$50,0)),0),0)*IF($T88="n/a",$D88*$Y88,$G88)+IFERROR(IF(AND($V88&lt;=AF$1,$W88&gt;=AF$1),INDEX(Reliability!K$23:K$50,MATCH($T88,Reliability!$C$23:$C$50,0)),0),0)*$H88*$X88*$Y88),$D88)*$R88</f>
        <v>0</v>
      </c>
      <c r="AG88" s="168">
        <f>MIN((IFERROR(IF(AND($V88&lt;=AG$1,$W88&gt;=AG$1),INDEX(Reliability!L$23:L$50,MATCH($S88,Reliability!$C$23:$C$50,0)),0),0)*IF($T88="n/a",$D88*$Y88,$G88)+IFERROR(IF(AND($V88&lt;=AG$1,$W88&gt;=AG$1),INDEX(Reliability!L$23:L$50,MATCH($T88,Reliability!$C$23:$C$50,0)),0),0)*$H88*$X88*$Y88),$D88)*$R88</f>
        <v>0</v>
      </c>
      <c r="AH88" s="168">
        <f>MIN((IFERROR(IF(AND($V88&lt;=AH$1,$W88&gt;=AH$1),INDEX(Reliability!M$23:M$50,MATCH($S88,Reliability!$C$23:$C$50,0)),0),0)*IF($T88="n/a",$D88*$Y88,$G88)+IFERROR(IF(AND($V88&lt;=AH$1,$W88&gt;=AH$1),INDEX(Reliability!M$23:M$50,MATCH($T88,Reliability!$C$23:$C$50,0)),0),0)*$H88*$X88*$Y88),$D88)*$R88</f>
        <v>0</v>
      </c>
      <c r="AI88" s="168">
        <f>MIN((IFERROR(IF(AND($V88&lt;=AI$1,$W88&gt;=AI$1),INDEX(Reliability!N$23:N$50,MATCH($S88,Reliability!$C$23:$C$50,0)),0),0)*IF($T88="n/a",$D88*$Y88,$G88)+IFERROR(IF(AND($V88&lt;=AI$1,$W88&gt;=AI$1),INDEX(Reliability!N$23:N$50,MATCH($T88,Reliability!$C$23:$C$50,0)),0),0)*$H88*$X88*$Y88),$D88)*$R88</f>
        <v>0</v>
      </c>
      <c r="AJ88" s="168">
        <f>MIN((IFERROR(IF(AND($V88&lt;=AJ$1,$W88&gt;=AJ$1),INDEX(Reliability!O$23:O$50,MATCH($S88,Reliability!$C$23:$C$50,0)),0),0)*IF($T88="n/a",$D88*$Y88,$G88)+IFERROR(IF(AND($V88&lt;=AJ$1,$W88&gt;=AJ$1),INDEX(Reliability!O$23:O$50,MATCH($T88,Reliability!$C$23:$C$50,0)),0),0)*$H88*$X88*$Y88),$D88)*$R88</f>
        <v>0</v>
      </c>
      <c r="AK88" s="168">
        <f>MIN((IFERROR(IF(AND($V88&lt;=AK$1,$W88&gt;=AK$1),INDEX(Reliability!P$23:P$50,MATCH($S88,Reliability!$C$23:$C$50,0)),0),0)*IF($T88="n/a",$D88*$Y88,$G88)+IFERROR(IF(AND($V88&lt;=AK$1,$W88&gt;=AK$1),INDEX(Reliability!P$23:P$50,MATCH($T88,Reliability!$C$23:$C$50,0)),0),0)*$H88*$X88*$Y88),$D88)*$R88</f>
        <v>0</v>
      </c>
      <c r="AM88" s="167">
        <f t="shared" si="23"/>
        <v>0</v>
      </c>
      <c r="AN88">
        <f>unique_contracts!C88</f>
        <v>0</v>
      </c>
    </row>
    <row r="89" spans="2:40" x14ac:dyDescent="0.25">
      <c r="B89" s="121">
        <f>unique_contracts!B89</f>
        <v>0</v>
      </c>
      <c r="C89" s="103">
        <f>unique_contracts!D89</f>
        <v>0</v>
      </c>
      <c r="D89" s="120">
        <f>unique_contracts!J89</f>
        <v>0</v>
      </c>
      <c r="E89" s="103">
        <f>unique_contracts!M89</f>
        <v>0</v>
      </c>
      <c r="F89" s="103">
        <f>unique_contracts!N89</f>
        <v>0</v>
      </c>
      <c r="G89" s="103">
        <f>unique_contracts!P89</f>
        <v>0</v>
      </c>
      <c r="H89" s="103">
        <f>unique_contracts!R89</f>
        <v>0</v>
      </c>
      <c r="I89" s="103">
        <f>unique_contracts!V89</f>
        <v>0</v>
      </c>
      <c r="J89" s="121">
        <f>unique_contracts!AB89</f>
        <v>0</v>
      </c>
      <c r="K89" s="103">
        <f>unique_contracts!AM89</f>
        <v>0</v>
      </c>
      <c r="L89" s="103">
        <f>unique_contracts!AN89</f>
        <v>0</v>
      </c>
      <c r="M89" s="103">
        <f>unique_contracts!AO89</f>
        <v>0</v>
      </c>
      <c r="N89" s="103">
        <f>unique_contracts!AP89</f>
        <v>0</v>
      </c>
      <c r="O89" s="103">
        <f>unique_contracts!AQ89</f>
        <v>0</v>
      </c>
      <c r="P89" s="103">
        <f>unique_contracts!AR89</f>
        <v>0</v>
      </c>
      <c r="Q89" s="103">
        <f>unique_contracts!BP89</f>
        <v>0</v>
      </c>
      <c r="R89" s="103">
        <f t="shared" si="16"/>
        <v>0</v>
      </c>
      <c r="S89" s="103" t="str">
        <f>IFERROR(IF(AND(I89&gt;0,E89="NotHybrid"),_xlfn.CONCAT(MAX(MIN(ROUNDDOWN(I89/D89,0),8),4),INDEX(resources!$G:$G,MATCH(B89,resources!$A:$A,0))),INDEX(resources!$G:$G,MATCH(B89,resources!$A:$A,0))),"n/a")</f>
        <v>n/a</v>
      </c>
      <c r="T89" s="103" t="str">
        <f t="shared" si="17"/>
        <v>n/a</v>
      </c>
      <c r="U89" s="103" t="str">
        <f t="shared" si="18"/>
        <v>n/a</v>
      </c>
      <c r="V89" s="103">
        <f t="shared" si="19"/>
        <v>0</v>
      </c>
      <c r="W89" s="103">
        <f t="shared" si="20"/>
        <v>0</v>
      </c>
      <c r="X89" s="119">
        <f t="shared" si="21"/>
        <v>1</v>
      </c>
      <c r="Y89" s="119">
        <f t="shared" si="22"/>
        <v>1</v>
      </c>
      <c r="Z89" s="168">
        <f>MIN((IFERROR(IF(AND($V89&lt;=Z$1,$W89&gt;=Z$1),INDEX(Reliability!E$23:E$50,MATCH($S89,Reliability!$C$23:$C$50,0)),0),0)*IF($T89="n/a",$D89*$Y89,$G89)+IFERROR(IF(AND($V89&lt;=Z$1,$W89&gt;=Z$1),INDEX(Reliability!E$23:E$50,MATCH($T89,Reliability!$C$23:$C$50,0)),0),0)*$H89*$X89*$Y89),$D89)*$R89</f>
        <v>0</v>
      </c>
      <c r="AA89" s="168">
        <f>MIN((IFERROR(IF(AND($V89&lt;=AA$1,$W89&gt;=AA$1),INDEX(Reliability!F$23:F$50,MATCH($S89,Reliability!$C$23:$C$50,0)),0),0)*IF($T89="n/a",$D89*$Y89,$G89)+IFERROR(IF(AND($V89&lt;=AA$1,$W89&gt;=AA$1),INDEX(Reliability!F$23:F$50,MATCH($T89,Reliability!$C$23:$C$50,0)),0),0)*$H89*$X89*$Y89),$D89)*$R89</f>
        <v>0</v>
      </c>
      <c r="AB89" s="168">
        <f>MIN((IFERROR(IF(AND($V89&lt;=AB$1,$W89&gt;=AB$1),INDEX(Reliability!G$23:G$50,MATCH($S89,Reliability!$C$23:$C$50,0)),0),0)*IF($T89="n/a",$D89*$Y89,$G89)+IFERROR(IF(AND($V89&lt;=AB$1,$W89&gt;=AB$1),INDEX(Reliability!G$23:G$50,MATCH($T89,Reliability!$C$23:$C$50,0)),0),0)*$H89*$X89*$Y89),$D89)*$R89</f>
        <v>0</v>
      </c>
      <c r="AC89" s="168">
        <f>MIN((IFERROR(IF(AND($V89&lt;=AC$1,$W89&gt;=AC$1),INDEX(Reliability!H$23:H$50,MATCH($S89,Reliability!$C$23:$C$50,0)),0),0)*IF($T89="n/a",$D89*$Y89,$G89)+IFERROR(IF(AND($V89&lt;=AC$1,$W89&gt;=AC$1),INDEX(Reliability!H$23:H$50,MATCH($T89,Reliability!$C$23:$C$50,0)),0),0)*$H89*$X89*$Y89),$D89)*$R89</f>
        <v>0</v>
      </c>
      <c r="AD89" s="168">
        <f>MIN((IFERROR(IF(AND($V89&lt;=AD$1,$W89&gt;=AD$1),INDEX(Reliability!I$23:I$50,MATCH($S89,Reliability!$C$23:$C$50,0)),0),0)*IF($T89="n/a",$D89*$Y89,$G89)+IFERROR(IF(AND($V89&lt;=AD$1,$W89&gt;=AD$1),INDEX(Reliability!I$23:I$50,MATCH($T89,Reliability!$C$23:$C$50,0)),0),0)*$H89*$X89*$Y89),$D89)*$R89</f>
        <v>0</v>
      </c>
      <c r="AE89" s="168">
        <f>MIN((IFERROR(IF(AND($V89&lt;=AE$1,$W89&gt;=AE$1),INDEX(Reliability!J$23:J$50,MATCH($S89,Reliability!$C$23:$C$50,0)),0),0)*IF($T89="n/a",$D89*$Y89,$G89)+IFERROR(IF(AND($V89&lt;=AE$1,$W89&gt;=AE$1),INDEX(Reliability!J$23:J$50,MATCH($T89,Reliability!$C$23:$C$50,0)),0),0)*$H89*$X89*$Y89),$D89)*$R89</f>
        <v>0</v>
      </c>
      <c r="AF89" s="168">
        <f>MIN((IFERROR(IF(AND($V89&lt;=AF$1,$W89&gt;=AF$1),INDEX(Reliability!K$23:K$50,MATCH($S89,Reliability!$C$23:$C$50,0)),0),0)*IF($T89="n/a",$D89*$Y89,$G89)+IFERROR(IF(AND($V89&lt;=AF$1,$W89&gt;=AF$1),INDEX(Reliability!K$23:K$50,MATCH($T89,Reliability!$C$23:$C$50,0)),0),0)*$H89*$X89*$Y89),$D89)*$R89</f>
        <v>0</v>
      </c>
      <c r="AG89" s="168">
        <f>MIN((IFERROR(IF(AND($V89&lt;=AG$1,$W89&gt;=AG$1),INDEX(Reliability!L$23:L$50,MATCH($S89,Reliability!$C$23:$C$50,0)),0),0)*IF($T89="n/a",$D89*$Y89,$G89)+IFERROR(IF(AND($V89&lt;=AG$1,$W89&gt;=AG$1),INDEX(Reliability!L$23:L$50,MATCH($T89,Reliability!$C$23:$C$50,0)),0),0)*$H89*$X89*$Y89),$D89)*$R89</f>
        <v>0</v>
      </c>
      <c r="AH89" s="168">
        <f>MIN((IFERROR(IF(AND($V89&lt;=AH$1,$W89&gt;=AH$1),INDEX(Reliability!M$23:M$50,MATCH($S89,Reliability!$C$23:$C$50,0)),0),0)*IF($T89="n/a",$D89*$Y89,$G89)+IFERROR(IF(AND($V89&lt;=AH$1,$W89&gt;=AH$1),INDEX(Reliability!M$23:M$50,MATCH($T89,Reliability!$C$23:$C$50,0)),0),0)*$H89*$X89*$Y89),$D89)*$R89</f>
        <v>0</v>
      </c>
      <c r="AI89" s="168">
        <f>MIN((IFERROR(IF(AND($V89&lt;=AI$1,$W89&gt;=AI$1),INDEX(Reliability!N$23:N$50,MATCH($S89,Reliability!$C$23:$C$50,0)),0),0)*IF($T89="n/a",$D89*$Y89,$G89)+IFERROR(IF(AND($V89&lt;=AI$1,$W89&gt;=AI$1),INDEX(Reliability!N$23:N$50,MATCH($T89,Reliability!$C$23:$C$50,0)),0),0)*$H89*$X89*$Y89),$D89)*$R89</f>
        <v>0</v>
      </c>
      <c r="AJ89" s="168">
        <f>MIN((IFERROR(IF(AND($V89&lt;=AJ$1,$W89&gt;=AJ$1),INDEX(Reliability!O$23:O$50,MATCH($S89,Reliability!$C$23:$C$50,0)),0),0)*IF($T89="n/a",$D89*$Y89,$G89)+IFERROR(IF(AND($V89&lt;=AJ$1,$W89&gt;=AJ$1),INDEX(Reliability!O$23:O$50,MATCH($T89,Reliability!$C$23:$C$50,0)),0),0)*$H89*$X89*$Y89),$D89)*$R89</f>
        <v>0</v>
      </c>
      <c r="AK89" s="168">
        <f>MIN((IFERROR(IF(AND($V89&lt;=AK$1,$W89&gt;=AK$1),INDEX(Reliability!P$23:P$50,MATCH($S89,Reliability!$C$23:$C$50,0)),0),0)*IF($T89="n/a",$D89*$Y89,$G89)+IFERROR(IF(AND($V89&lt;=AK$1,$W89&gt;=AK$1),INDEX(Reliability!P$23:P$50,MATCH($T89,Reliability!$C$23:$C$50,0)),0),0)*$H89*$X89*$Y89),$D89)*$R89</f>
        <v>0</v>
      </c>
      <c r="AM89" s="167">
        <f t="shared" si="23"/>
        <v>0</v>
      </c>
      <c r="AN89">
        <f>unique_contracts!C89</f>
        <v>0</v>
      </c>
    </row>
    <row r="90" spans="2:40" x14ac:dyDescent="0.25">
      <c r="B90" s="121">
        <f>unique_contracts!B90</f>
        <v>0</v>
      </c>
      <c r="C90" s="103">
        <f>unique_contracts!D90</f>
        <v>0</v>
      </c>
      <c r="D90" s="120">
        <f>unique_contracts!J90</f>
        <v>0</v>
      </c>
      <c r="E90" s="103">
        <f>unique_contracts!M90</f>
        <v>0</v>
      </c>
      <c r="F90" s="103">
        <f>unique_contracts!N90</f>
        <v>0</v>
      </c>
      <c r="G90" s="103">
        <f>unique_contracts!P90</f>
        <v>0</v>
      </c>
      <c r="H90" s="103">
        <f>unique_contracts!R90</f>
        <v>0</v>
      </c>
      <c r="I90" s="103">
        <f>unique_contracts!V90</f>
        <v>0</v>
      </c>
      <c r="J90" s="121">
        <f>unique_contracts!AB90</f>
        <v>0</v>
      </c>
      <c r="K90" s="103">
        <f>unique_contracts!AM90</f>
        <v>0</v>
      </c>
      <c r="L90" s="103">
        <f>unique_contracts!AN90</f>
        <v>0</v>
      </c>
      <c r="M90" s="103">
        <f>unique_contracts!AO90</f>
        <v>0</v>
      </c>
      <c r="N90" s="103">
        <f>unique_contracts!AP90</f>
        <v>0</v>
      </c>
      <c r="O90" s="103">
        <f>unique_contracts!AQ90</f>
        <v>0</v>
      </c>
      <c r="P90" s="103">
        <f>unique_contracts!AR90</f>
        <v>0</v>
      </c>
      <c r="Q90" s="103">
        <f>unique_contracts!BP90</f>
        <v>0</v>
      </c>
      <c r="R90" s="103">
        <f t="shared" si="16"/>
        <v>0</v>
      </c>
      <c r="S90" s="103" t="str">
        <f>IFERROR(IF(AND(I90&gt;0,E90="NotHybrid"),_xlfn.CONCAT(MAX(MIN(ROUNDDOWN(I90/D90,0),8),4),INDEX(resources!$G:$G,MATCH(B90,resources!$A:$A,0))),INDEX(resources!$G:$G,MATCH(B90,resources!$A:$A,0))),"n/a")</f>
        <v>n/a</v>
      </c>
      <c r="T90" s="103" t="str">
        <f t="shared" si="17"/>
        <v>n/a</v>
      </c>
      <c r="U90" s="103" t="str">
        <f t="shared" si="18"/>
        <v>n/a</v>
      </c>
      <c r="V90" s="103">
        <f t="shared" si="19"/>
        <v>0</v>
      </c>
      <c r="W90" s="103">
        <f t="shared" si="20"/>
        <v>0</v>
      </c>
      <c r="X90" s="119">
        <f t="shared" si="21"/>
        <v>1</v>
      </c>
      <c r="Y90" s="119">
        <f t="shared" si="22"/>
        <v>1</v>
      </c>
      <c r="Z90" s="168">
        <f>MIN((IFERROR(IF(AND($V90&lt;=Z$1,$W90&gt;=Z$1),INDEX(Reliability!E$23:E$50,MATCH($S90,Reliability!$C$23:$C$50,0)),0),0)*IF($T90="n/a",$D90*$Y90,$G90)+IFERROR(IF(AND($V90&lt;=Z$1,$W90&gt;=Z$1),INDEX(Reliability!E$23:E$50,MATCH($T90,Reliability!$C$23:$C$50,0)),0),0)*$H90*$X90*$Y90),$D90)*$R90</f>
        <v>0</v>
      </c>
      <c r="AA90" s="168">
        <f>MIN((IFERROR(IF(AND($V90&lt;=AA$1,$W90&gt;=AA$1),INDEX(Reliability!F$23:F$50,MATCH($S90,Reliability!$C$23:$C$50,0)),0),0)*IF($T90="n/a",$D90*$Y90,$G90)+IFERROR(IF(AND($V90&lt;=AA$1,$W90&gt;=AA$1),INDEX(Reliability!F$23:F$50,MATCH($T90,Reliability!$C$23:$C$50,0)),0),0)*$H90*$X90*$Y90),$D90)*$R90</f>
        <v>0</v>
      </c>
      <c r="AB90" s="168">
        <f>MIN((IFERROR(IF(AND($V90&lt;=AB$1,$W90&gt;=AB$1),INDEX(Reliability!G$23:G$50,MATCH($S90,Reliability!$C$23:$C$50,0)),0),0)*IF($T90="n/a",$D90*$Y90,$G90)+IFERROR(IF(AND($V90&lt;=AB$1,$W90&gt;=AB$1),INDEX(Reliability!G$23:G$50,MATCH($T90,Reliability!$C$23:$C$50,0)),0),0)*$H90*$X90*$Y90),$D90)*$R90</f>
        <v>0</v>
      </c>
      <c r="AC90" s="168">
        <f>MIN((IFERROR(IF(AND($V90&lt;=AC$1,$W90&gt;=AC$1),INDEX(Reliability!H$23:H$50,MATCH($S90,Reliability!$C$23:$C$50,0)),0),0)*IF($T90="n/a",$D90*$Y90,$G90)+IFERROR(IF(AND($V90&lt;=AC$1,$W90&gt;=AC$1),INDEX(Reliability!H$23:H$50,MATCH($T90,Reliability!$C$23:$C$50,0)),0),0)*$H90*$X90*$Y90),$D90)*$R90</f>
        <v>0</v>
      </c>
      <c r="AD90" s="168">
        <f>MIN((IFERROR(IF(AND($V90&lt;=AD$1,$W90&gt;=AD$1),INDEX(Reliability!I$23:I$50,MATCH($S90,Reliability!$C$23:$C$50,0)),0),0)*IF($T90="n/a",$D90*$Y90,$G90)+IFERROR(IF(AND($V90&lt;=AD$1,$W90&gt;=AD$1),INDEX(Reliability!I$23:I$50,MATCH($T90,Reliability!$C$23:$C$50,0)),0),0)*$H90*$X90*$Y90),$D90)*$R90</f>
        <v>0</v>
      </c>
      <c r="AE90" s="168">
        <f>MIN((IFERROR(IF(AND($V90&lt;=AE$1,$W90&gt;=AE$1),INDEX(Reliability!J$23:J$50,MATCH($S90,Reliability!$C$23:$C$50,0)),0),0)*IF($T90="n/a",$D90*$Y90,$G90)+IFERROR(IF(AND($V90&lt;=AE$1,$W90&gt;=AE$1),INDEX(Reliability!J$23:J$50,MATCH($T90,Reliability!$C$23:$C$50,0)),0),0)*$H90*$X90*$Y90),$D90)*$R90</f>
        <v>0</v>
      </c>
      <c r="AF90" s="168">
        <f>MIN((IFERROR(IF(AND($V90&lt;=AF$1,$W90&gt;=AF$1),INDEX(Reliability!K$23:K$50,MATCH($S90,Reliability!$C$23:$C$50,0)),0),0)*IF($T90="n/a",$D90*$Y90,$G90)+IFERROR(IF(AND($V90&lt;=AF$1,$W90&gt;=AF$1),INDEX(Reliability!K$23:K$50,MATCH($T90,Reliability!$C$23:$C$50,0)),0),0)*$H90*$X90*$Y90),$D90)*$R90</f>
        <v>0</v>
      </c>
      <c r="AG90" s="168">
        <f>MIN((IFERROR(IF(AND($V90&lt;=AG$1,$W90&gt;=AG$1),INDEX(Reliability!L$23:L$50,MATCH($S90,Reliability!$C$23:$C$50,0)),0),0)*IF($T90="n/a",$D90*$Y90,$G90)+IFERROR(IF(AND($V90&lt;=AG$1,$W90&gt;=AG$1),INDEX(Reliability!L$23:L$50,MATCH($T90,Reliability!$C$23:$C$50,0)),0),0)*$H90*$X90*$Y90),$D90)*$R90</f>
        <v>0</v>
      </c>
      <c r="AH90" s="168">
        <f>MIN((IFERROR(IF(AND($V90&lt;=AH$1,$W90&gt;=AH$1),INDEX(Reliability!M$23:M$50,MATCH($S90,Reliability!$C$23:$C$50,0)),0),0)*IF($T90="n/a",$D90*$Y90,$G90)+IFERROR(IF(AND($V90&lt;=AH$1,$W90&gt;=AH$1),INDEX(Reliability!M$23:M$50,MATCH($T90,Reliability!$C$23:$C$50,0)),0),0)*$H90*$X90*$Y90),$D90)*$R90</f>
        <v>0</v>
      </c>
      <c r="AI90" s="168">
        <f>MIN((IFERROR(IF(AND($V90&lt;=AI$1,$W90&gt;=AI$1),INDEX(Reliability!N$23:N$50,MATCH($S90,Reliability!$C$23:$C$50,0)),0),0)*IF($T90="n/a",$D90*$Y90,$G90)+IFERROR(IF(AND($V90&lt;=AI$1,$W90&gt;=AI$1),INDEX(Reliability!N$23:N$50,MATCH($T90,Reliability!$C$23:$C$50,0)),0),0)*$H90*$X90*$Y90),$D90)*$R90</f>
        <v>0</v>
      </c>
      <c r="AJ90" s="168">
        <f>MIN((IFERROR(IF(AND($V90&lt;=AJ$1,$W90&gt;=AJ$1),INDEX(Reliability!O$23:O$50,MATCH($S90,Reliability!$C$23:$C$50,0)),0),0)*IF($T90="n/a",$D90*$Y90,$G90)+IFERROR(IF(AND($V90&lt;=AJ$1,$W90&gt;=AJ$1),INDEX(Reliability!O$23:O$50,MATCH($T90,Reliability!$C$23:$C$50,0)),0),0)*$H90*$X90*$Y90),$D90)*$R90</f>
        <v>0</v>
      </c>
      <c r="AK90" s="168">
        <f>MIN((IFERROR(IF(AND($V90&lt;=AK$1,$W90&gt;=AK$1),INDEX(Reliability!P$23:P$50,MATCH($S90,Reliability!$C$23:$C$50,0)),0),0)*IF($T90="n/a",$D90*$Y90,$G90)+IFERROR(IF(AND($V90&lt;=AK$1,$W90&gt;=AK$1),INDEX(Reliability!P$23:P$50,MATCH($T90,Reliability!$C$23:$C$50,0)),0),0)*$H90*$X90*$Y90),$D90)*$R90</f>
        <v>0</v>
      </c>
      <c r="AM90" s="167">
        <f t="shared" si="23"/>
        <v>0</v>
      </c>
      <c r="AN90">
        <f>unique_contracts!C90</f>
        <v>0</v>
      </c>
    </row>
    <row r="91" spans="2:40" x14ac:dyDescent="0.25">
      <c r="B91" s="121">
        <f>unique_contracts!B91</f>
        <v>0</v>
      </c>
      <c r="C91" s="103">
        <f>unique_contracts!D91</f>
        <v>0</v>
      </c>
      <c r="D91" s="120">
        <f>unique_contracts!J91</f>
        <v>0</v>
      </c>
      <c r="E91" s="103">
        <f>unique_contracts!M91</f>
        <v>0</v>
      </c>
      <c r="F91" s="103">
        <f>unique_contracts!N91</f>
        <v>0</v>
      </c>
      <c r="G91" s="103">
        <f>unique_contracts!P91</f>
        <v>0</v>
      </c>
      <c r="H91" s="103">
        <f>unique_contracts!R91</f>
        <v>0</v>
      </c>
      <c r="I91" s="103">
        <f>unique_contracts!V91</f>
        <v>0</v>
      </c>
      <c r="J91" s="121">
        <f>unique_contracts!AB91</f>
        <v>0</v>
      </c>
      <c r="K91" s="103">
        <f>unique_contracts!AM91</f>
        <v>0</v>
      </c>
      <c r="L91" s="103">
        <f>unique_contracts!AN91</f>
        <v>0</v>
      </c>
      <c r="M91" s="103">
        <f>unique_contracts!AO91</f>
        <v>0</v>
      </c>
      <c r="N91" s="103">
        <f>unique_contracts!AP91</f>
        <v>0</v>
      </c>
      <c r="O91" s="103">
        <f>unique_contracts!AQ91</f>
        <v>0</v>
      </c>
      <c r="P91" s="103">
        <f>unique_contracts!AR91</f>
        <v>0</v>
      </c>
      <c r="Q91" s="103">
        <f>unique_contracts!BP91</f>
        <v>0</v>
      </c>
      <c r="R91" s="103">
        <f t="shared" si="16"/>
        <v>0</v>
      </c>
      <c r="S91" s="103" t="str">
        <f>IFERROR(IF(AND(I91&gt;0,E91="NotHybrid"),_xlfn.CONCAT(MAX(MIN(ROUNDDOWN(I91/D91,0),8),4),INDEX(resources!$G:$G,MATCH(B91,resources!$A:$A,0))),INDEX(resources!$G:$G,MATCH(B91,resources!$A:$A,0))),"n/a")</f>
        <v>n/a</v>
      </c>
      <c r="T91" s="103" t="str">
        <f t="shared" si="17"/>
        <v>n/a</v>
      </c>
      <c r="U91" s="103" t="str">
        <f t="shared" si="18"/>
        <v>n/a</v>
      </c>
      <c r="V91" s="103">
        <f t="shared" si="19"/>
        <v>0</v>
      </c>
      <c r="W91" s="103">
        <f t="shared" si="20"/>
        <v>0</v>
      </c>
      <c r="X91" s="119">
        <f t="shared" si="21"/>
        <v>1</v>
      </c>
      <c r="Y91" s="119">
        <f t="shared" si="22"/>
        <v>1</v>
      </c>
      <c r="Z91" s="168">
        <f>MIN((IFERROR(IF(AND($V91&lt;=Z$1,$W91&gt;=Z$1),INDEX(Reliability!E$23:E$50,MATCH($S91,Reliability!$C$23:$C$50,0)),0),0)*IF($T91="n/a",$D91*$Y91,$G91)+IFERROR(IF(AND($V91&lt;=Z$1,$W91&gt;=Z$1),INDEX(Reliability!E$23:E$50,MATCH($T91,Reliability!$C$23:$C$50,0)),0),0)*$H91*$X91*$Y91),$D91)*$R91</f>
        <v>0</v>
      </c>
      <c r="AA91" s="168">
        <f>MIN((IFERROR(IF(AND($V91&lt;=AA$1,$W91&gt;=AA$1),INDEX(Reliability!F$23:F$50,MATCH($S91,Reliability!$C$23:$C$50,0)),0),0)*IF($T91="n/a",$D91*$Y91,$G91)+IFERROR(IF(AND($V91&lt;=AA$1,$W91&gt;=AA$1),INDEX(Reliability!F$23:F$50,MATCH($T91,Reliability!$C$23:$C$50,0)),0),0)*$H91*$X91*$Y91),$D91)*$R91</f>
        <v>0</v>
      </c>
      <c r="AB91" s="168">
        <f>MIN((IFERROR(IF(AND($V91&lt;=AB$1,$W91&gt;=AB$1),INDEX(Reliability!G$23:G$50,MATCH($S91,Reliability!$C$23:$C$50,0)),0),0)*IF($T91="n/a",$D91*$Y91,$G91)+IFERROR(IF(AND($V91&lt;=AB$1,$W91&gt;=AB$1),INDEX(Reliability!G$23:G$50,MATCH($T91,Reliability!$C$23:$C$50,0)),0),0)*$H91*$X91*$Y91),$D91)*$R91</f>
        <v>0</v>
      </c>
      <c r="AC91" s="168">
        <f>MIN((IFERROR(IF(AND($V91&lt;=AC$1,$W91&gt;=AC$1),INDEX(Reliability!H$23:H$50,MATCH($S91,Reliability!$C$23:$C$50,0)),0),0)*IF($T91="n/a",$D91*$Y91,$G91)+IFERROR(IF(AND($V91&lt;=AC$1,$W91&gt;=AC$1),INDEX(Reliability!H$23:H$50,MATCH($T91,Reliability!$C$23:$C$50,0)),0),0)*$H91*$X91*$Y91),$D91)*$R91</f>
        <v>0</v>
      </c>
      <c r="AD91" s="168">
        <f>MIN((IFERROR(IF(AND($V91&lt;=AD$1,$W91&gt;=AD$1),INDEX(Reliability!I$23:I$50,MATCH($S91,Reliability!$C$23:$C$50,0)),0),0)*IF($T91="n/a",$D91*$Y91,$G91)+IFERROR(IF(AND($V91&lt;=AD$1,$W91&gt;=AD$1),INDEX(Reliability!I$23:I$50,MATCH($T91,Reliability!$C$23:$C$50,0)),0),0)*$H91*$X91*$Y91),$D91)*$R91</f>
        <v>0</v>
      </c>
      <c r="AE91" s="168">
        <f>MIN((IFERROR(IF(AND($V91&lt;=AE$1,$W91&gt;=AE$1),INDEX(Reliability!J$23:J$50,MATCH($S91,Reliability!$C$23:$C$50,0)),0),0)*IF($T91="n/a",$D91*$Y91,$G91)+IFERROR(IF(AND($V91&lt;=AE$1,$W91&gt;=AE$1),INDEX(Reliability!J$23:J$50,MATCH($T91,Reliability!$C$23:$C$50,0)),0),0)*$H91*$X91*$Y91),$D91)*$R91</f>
        <v>0</v>
      </c>
      <c r="AF91" s="168">
        <f>MIN((IFERROR(IF(AND($V91&lt;=AF$1,$W91&gt;=AF$1),INDEX(Reliability!K$23:K$50,MATCH($S91,Reliability!$C$23:$C$50,0)),0),0)*IF($T91="n/a",$D91*$Y91,$G91)+IFERROR(IF(AND($V91&lt;=AF$1,$W91&gt;=AF$1),INDEX(Reliability!K$23:K$50,MATCH($T91,Reliability!$C$23:$C$50,0)),0),0)*$H91*$X91*$Y91),$D91)*$R91</f>
        <v>0</v>
      </c>
      <c r="AG91" s="168">
        <f>MIN((IFERROR(IF(AND($V91&lt;=AG$1,$W91&gt;=AG$1),INDEX(Reliability!L$23:L$50,MATCH($S91,Reliability!$C$23:$C$50,0)),0),0)*IF($T91="n/a",$D91*$Y91,$G91)+IFERROR(IF(AND($V91&lt;=AG$1,$W91&gt;=AG$1),INDEX(Reliability!L$23:L$50,MATCH($T91,Reliability!$C$23:$C$50,0)),0),0)*$H91*$X91*$Y91),$D91)*$R91</f>
        <v>0</v>
      </c>
      <c r="AH91" s="168">
        <f>MIN((IFERROR(IF(AND($V91&lt;=AH$1,$W91&gt;=AH$1),INDEX(Reliability!M$23:M$50,MATCH($S91,Reliability!$C$23:$C$50,0)),0),0)*IF($T91="n/a",$D91*$Y91,$G91)+IFERROR(IF(AND($V91&lt;=AH$1,$W91&gt;=AH$1),INDEX(Reliability!M$23:M$50,MATCH($T91,Reliability!$C$23:$C$50,0)),0),0)*$H91*$X91*$Y91),$D91)*$R91</f>
        <v>0</v>
      </c>
      <c r="AI91" s="168">
        <f>MIN((IFERROR(IF(AND($V91&lt;=AI$1,$W91&gt;=AI$1),INDEX(Reliability!N$23:N$50,MATCH($S91,Reliability!$C$23:$C$50,0)),0),0)*IF($T91="n/a",$D91*$Y91,$G91)+IFERROR(IF(AND($V91&lt;=AI$1,$W91&gt;=AI$1),INDEX(Reliability!N$23:N$50,MATCH($T91,Reliability!$C$23:$C$50,0)),0),0)*$H91*$X91*$Y91),$D91)*$R91</f>
        <v>0</v>
      </c>
      <c r="AJ91" s="168">
        <f>MIN((IFERROR(IF(AND($V91&lt;=AJ$1,$W91&gt;=AJ$1),INDEX(Reliability!O$23:O$50,MATCH($S91,Reliability!$C$23:$C$50,0)),0),0)*IF($T91="n/a",$D91*$Y91,$G91)+IFERROR(IF(AND($V91&lt;=AJ$1,$W91&gt;=AJ$1),INDEX(Reliability!O$23:O$50,MATCH($T91,Reliability!$C$23:$C$50,0)),0),0)*$H91*$X91*$Y91),$D91)*$R91</f>
        <v>0</v>
      </c>
      <c r="AK91" s="168">
        <f>MIN((IFERROR(IF(AND($V91&lt;=AK$1,$W91&gt;=AK$1),INDEX(Reliability!P$23:P$50,MATCH($S91,Reliability!$C$23:$C$50,0)),0),0)*IF($T91="n/a",$D91*$Y91,$G91)+IFERROR(IF(AND($V91&lt;=AK$1,$W91&gt;=AK$1),INDEX(Reliability!P$23:P$50,MATCH($T91,Reliability!$C$23:$C$50,0)),0),0)*$H91*$X91*$Y91),$D91)*$R91</f>
        <v>0</v>
      </c>
      <c r="AM91" s="167">
        <f t="shared" si="23"/>
        <v>0</v>
      </c>
      <c r="AN91">
        <f>unique_contracts!C91</f>
        <v>0</v>
      </c>
    </row>
    <row r="92" spans="2:40" x14ac:dyDescent="0.25">
      <c r="B92" s="121">
        <f>unique_contracts!B92</f>
        <v>0</v>
      </c>
      <c r="C92" s="103">
        <f>unique_contracts!D92</f>
        <v>0</v>
      </c>
      <c r="D92" s="120">
        <f>unique_contracts!J92</f>
        <v>0</v>
      </c>
      <c r="E92" s="103">
        <f>unique_contracts!M92</f>
        <v>0</v>
      </c>
      <c r="F92" s="103">
        <f>unique_contracts!N92</f>
        <v>0</v>
      </c>
      <c r="G92" s="103">
        <f>unique_contracts!P92</f>
        <v>0</v>
      </c>
      <c r="H92" s="103">
        <f>unique_contracts!R92</f>
        <v>0</v>
      </c>
      <c r="I92" s="103">
        <f>unique_contracts!V92</f>
        <v>0</v>
      </c>
      <c r="J92" s="121">
        <f>unique_contracts!AB92</f>
        <v>0</v>
      </c>
      <c r="K92" s="103">
        <f>unique_contracts!AM92</f>
        <v>0</v>
      </c>
      <c r="L92" s="103">
        <f>unique_contracts!AN92</f>
        <v>0</v>
      </c>
      <c r="M92" s="103">
        <f>unique_contracts!AO92</f>
        <v>0</v>
      </c>
      <c r="N92" s="103">
        <f>unique_contracts!AP92</f>
        <v>0</v>
      </c>
      <c r="O92" s="103">
        <f>unique_contracts!AQ92</f>
        <v>0</v>
      </c>
      <c r="P92" s="103">
        <f>unique_contracts!AR92</f>
        <v>0</v>
      </c>
      <c r="Q92" s="103">
        <f>unique_contracts!BP92</f>
        <v>0</v>
      </c>
      <c r="R92" s="103">
        <f t="shared" si="16"/>
        <v>0</v>
      </c>
      <c r="S92" s="103" t="str">
        <f>IFERROR(IF(AND(I92&gt;0,E92="NotHybrid"),_xlfn.CONCAT(MAX(MIN(ROUNDDOWN(I92/D92,0),8),4),INDEX(resources!$G:$G,MATCH(B92,resources!$A:$A,0))),INDEX(resources!$G:$G,MATCH(B92,resources!$A:$A,0))),"n/a")</f>
        <v>n/a</v>
      </c>
      <c r="T92" s="103" t="str">
        <f t="shared" si="17"/>
        <v>n/a</v>
      </c>
      <c r="U92" s="103" t="str">
        <f t="shared" si="18"/>
        <v>n/a</v>
      </c>
      <c r="V92" s="103">
        <f t="shared" si="19"/>
        <v>0</v>
      </c>
      <c r="W92" s="103">
        <f t="shared" si="20"/>
        <v>0</v>
      </c>
      <c r="X92" s="119">
        <f t="shared" si="21"/>
        <v>1</v>
      </c>
      <c r="Y92" s="119">
        <f t="shared" si="22"/>
        <v>1</v>
      </c>
      <c r="Z92" s="168">
        <f>MIN((IFERROR(IF(AND($V92&lt;=Z$1,$W92&gt;=Z$1),INDEX(Reliability!E$23:E$50,MATCH($S92,Reliability!$C$23:$C$50,0)),0),0)*IF($T92="n/a",$D92*$Y92,$G92)+IFERROR(IF(AND($V92&lt;=Z$1,$W92&gt;=Z$1),INDEX(Reliability!E$23:E$50,MATCH($T92,Reliability!$C$23:$C$50,0)),0),0)*$H92*$X92*$Y92),$D92)*$R92</f>
        <v>0</v>
      </c>
      <c r="AA92" s="168">
        <f>MIN((IFERROR(IF(AND($V92&lt;=AA$1,$W92&gt;=AA$1),INDEX(Reliability!F$23:F$50,MATCH($S92,Reliability!$C$23:$C$50,0)),0),0)*IF($T92="n/a",$D92*$Y92,$G92)+IFERROR(IF(AND($V92&lt;=AA$1,$W92&gt;=AA$1),INDEX(Reliability!F$23:F$50,MATCH($T92,Reliability!$C$23:$C$50,0)),0),0)*$H92*$X92*$Y92),$D92)*$R92</f>
        <v>0</v>
      </c>
      <c r="AB92" s="168">
        <f>MIN((IFERROR(IF(AND($V92&lt;=AB$1,$W92&gt;=AB$1),INDEX(Reliability!G$23:G$50,MATCH($S92,Reliability!$C$23:$C$50,0)),0),0)*IF($T92="n/a",$D92*$Y92,$G92)+IFERROR(IF(AND($V92&lt;=AB$1,$W92&gt;=AB$1),INDEX(Reliability!G$23:G$50,MATCH($T92,Reliability!$C$23:$C$50,0)),0),0)*$H92*$X92*$Y92),$D92)*$R92</f>
        <v>0</v>
      </c>
      <c r="AC92" s="168">
        <f>MIN((IFERROR(IF(AND($V92&lt;=AC$1,$W92&gt;=AC$1),INDEX(Reliability!H$23:H$50,MATCH($S92,Reliability!$C$23:$C$50,0)),0),0)*IF($T92="n/a",$D92*$Y92,$G92)+IFERROR(IF(AND($V92&lt;=AC$1,$W92&gt;=AC$1),INDEX(Reliability!H$23:H$50,MATCH($T92,Reliability!$C$23:$C$50,0)),0),0)*$H92*$X92*$Y92),$D92)*$R92</f>
        <v>0</v>
      </c>
      <c r="AD92" s="168">
        <f>MIN((IFERROR(IF(AND($V92&lt;=AD$1,$W92&gt;=AD$1),INDEX(Reliability!I$23:I$50,MATCH($S92,Reliability!$C$23:$C$50,0)),0),0)*IF($T92="n/a",$D92*$Y92,$G92)+IFERROR(IF(AND($V92&lt;=AD$1,$W92&gt;=AD$1),INDEX(Reliability!I$23:I$50,MATCH($T92,Reliability!$C$23:$C$50,0)),0),0)*$H92*$X92*$Y92),$D92)*$R92</f>
        <v>0</v>
      </c>
      <c r="AE92" s="168">
        <f>MIN((IFERROR(IF(AND($V92&lt;=AE$1,$W92&gt;=AE$1),INDEX(Reliability!J$23:J$50,MATCH($S92,Reliability!$C$23:$C$50,0)),0),0)*IF($T92="n/a",$D92*$Y92,$G92)+IFERROR(IF(AND($V92&lt;=AE$1,$W92&gt;=AE$1),INDEX(Reliability!J$23:J$50,MATCH($T92,Reliability!$C$23:$C$50,0)),0),0)*$H92*$X92*$Y92),$D92)*$R92</f>
        <v>0</v>
      </c>
      <c r="AF92" s="168">
        <f>MIN((IFERROR(IF(AND($V92&lt;=AF$1,$W92&gt;=AF$1),INDEX(Reliability!K$23:K$50,MATCH($S92,Reliability!$C$23:$C$50,0)),0),0)*IF($T92="n/a",$D92*$Y92,$G92)+IFERROR(IF(AND($V92&lt;=AF$1,$W92&gt;=AF$1),INDEX(Reliability!K$23:K$50,MATCH($T92,Reliability!$C$23:$C$50,0)),0),0)*$H92*$X92*$Y92),$D92)*$R92</f>
        <v>0</v>
      </c>
      <c r="AG92" s="168">
        <f>MIN((IFERROR(IF(AND($V92&lt;=AG$1,$W92&gt;=AG$1),INDEX(Reliability!L$23:L$50,MATCH($S92,Reliability!$C$23:$C$50,0)),0),0)*IF($T92="n/a",$D92*$Y92,$G92)+IFERROR(IF(AND($V92&lt;=AG$1,$W92&gt;=AG$1),INDEX(Reliability!L$23:L$50,MATCH($T92,Reliability!$C$23:$C$50,0)),0),0)*$H92*$X92*$Y92),$D92)*$R92</f>
        <v>0</v>
      </c>
      <c r="AH92" s="168">
        <f>MIN((IFERROR(IF(AND($V92&lt;=AH$1,$W92&gt;=AH$1),INDEX(Reliability!M$23:M$50,MATCH($S92,Reliability!$C$23:$C$50,0)),0),0)*IF($T92="n/a",$D92*$Y92,$G92)+IFERROR(IF(AND($V92&lt;=AH$1,$W92&gt;=AH$1),INDEX(Reliability!M$23:M$50,MATCH($T92,Reliability!$C$23:$C$50,0)),0),0)*$H92*$X92*$Y92),$D92)*$R92</f>
        <v>0</v>
      </c>
      <c r="AI92" s="168">
        <f>MIN((IFERROR(IF(AND($V92&lt;=AI$1,$W92&gt;=AI$1),INDEX(Reliability!N$23:N$50,MATCH($S92,Reliability!$C$23:$C$50,0)),0),0)*IF($T92="n/a",$D92*$Y92,$G92)+IFERROR(IF(AND($V92&lt;=AI$1,$W92&gt;=AI$1),INDEX(Reliability!N$23:N$50,MATCH($T92,Reliability!$C$23:$C$50,0)),0),0)*$H92*$X92*$Y92),$D92)*$R92</f>
        <v>0</v>
      </c>
      <c r="AJ92" s="168">
        <f>MIN((IFERROR(IF(AND($V92&lt;=AJ$1,$W92&gt;=AJ$1),INDEX(Reliability!O$23:O$50,MATCH($S92,Reliability!$C$23:$C$50,0)),0),0)*IF($T92="n/a",$D92*$Y92,$G92)+IFERROR(IF(AND($V92&lt;=AJ$1,$W92&gt;=AJ$1),INDEX(Reliability!O$23:O$50,MATCH($T92,Reliability!$C$23:$C$50,0)),0),0)*$H92*$X92*$Y92),$D92)*$R92</f>
        <v>0</v>
      </c>
      <c r="AK92" s="168">
        <f>MIN((IFERROR(IF(AND($V92&lt;=AK$1,$W92&gt;=AK$1),INDEX(Reliability!P$23:P$50,MATCH($S92,Reliability!$C$23:$C$50,0)),0),0)*IF($T92="n/a",$D92*$Y92,$G92)+IFERROR(IF(AND($V92&lt;=AK$1,$W92&gt;=AK$1),INDEX(Reliability!P$23:P$50,MATCH($T92,Reliability!$C$23:$C$50,0)),0),0)*$H92*$X92*$Y92),$D92)*$R92</f>
        <v>0</v>
      </c>
      <c r="AM92" s="167">
        <f t="shared" si="23"/>
        <v>0</v>
      </c>
      <c r="AN92">
        <f>unique_contracts!C92</f>
        <v>0</v>
      </c>
    </row>
    <row r="93" spans="2:40" x14ac:dyDescent="0.25">
      <c r="B93" s="121">
        <f>unique_contracts!B93</f>
        <v>0</v>
      </c>
      <c r="C93" s="103">
        <f>unique_contracts!D93</f>
        <v>0</v>
      </c>
      <c r="D93" s="120">
        <f>unique_contracts!J93</f>
        <v>0</v>
      </c>
      <c r="E93" s="103">
        <f>unique_contracts!M93</f>
        <v>0</v>
      </c>
      <c r="F93" s="103">
        <f>unique_contracts!N93</f>
        <v>0</v>
      </c>
      <c r="G93" s="103">
        <f>unique_contracts!P93</f>
        <v>0</v>
      </c>
      <c r="H93" s="103">
        <f>unique_contracts!R93</f>
        <v>0</v>
      </c>
      <c r="I93" s="103">
        <f>unique_contracts!V93</f>
        <v>0</v>
      </c>
      <c r="J93" s="121">
        <f>unique_contracts!AB93</f>
        <v>0</v>
      </c>
      <c r="K93" s="103">
        <f>unique_contracts!AM93</f>
        <v>0</v>
      </c>
      <c r="L93" s="103">
        <f>unique_contracts!AN93</f>
        <v>0</v>
      </c>
      <c r="M93" s="103">
        <f>unique_contracts!AO93</f>
        <v>0</v>
      </c>
      <c r="N93" s="103">
        <f>unique_contracts!AP93</f>
        <v>0</v>
      </c>
      <c r="O93" s="103">
        <f>unique_contracts!AQ93</f>
        <v>0</v>
      </c>
      <c r="P93" s="103">
        <f>unique_contracts!AR93</f>
        <v>0</v>
      </c>
      <c r="Q93" s="103">
        <f>unique_contracts!BP93</f>
        <v>0</v>
      </c>
      <c r="R93" s="103">
        <f t="shared" si="16"/>
        <v>0</v>
      </c>
      <c r="S93" s="103" t="str">
        <f>IFERROR(IF(AND(I93&gt;0,E93="NotHybrid"),_xlfn.CONCAT(MAX(MIN(ROUNDDOWN(I93/D93,0),8),4),INDEX(resources!$G:$G,MATCH(B93,resources!$A:$A,0))),INDEX(resources!$G:$G,MATCH(B93,resources!$A:$A,0))),"n/a")</f>
        <v>n/a</v>
      </c>
      <c r="T93" s="103" t="str">
        <f t="shared" si="17"/>
        <v>n/a</v>
      </c>
      <c r="U93" s="103" t="str">
        <f t="shared" si="18"/>
        <v>n/a</v>
      </c>
      <c r="V93" s="103">
        <f t="shared" si="19"/>
        <v>0</v>
      </c>
      <c r="W93" s="103">
        <f t="shared" si="20"/>
        <v>0</v>
      </c>
      <c r="X93" s="119">
        <f t="shared" si="21"/>
        <v>1</v>
      </c>
      <c r="Y93" s="119">
        <f t="shared" si="22"/>
        <v>1</v>
      </c>
      <c r="Z93" s="168">
        <f>MIN((IFERROR(IF(AND($V93&lt;=Z$1,$W93&gt;=Z$1),INDEX(Reliability!E$23:E$50,MATCH($S93,Reliability!$C$23:$C$50,0)),0),0)*IF($T93="n/a",$D93*$Y93,$G93)+IFERROR(IF(AND($V93&lt;=Z$1,$W93&gt;=Z$1),INDEX(Reliability!E$23:E$50,MATCH($T93,Reliability!$C$23:$C$50,0)),0),0)*$H93*$X93*$Y93),$D93)*$R93</f>
        <v>0</v>
      </c>
      <c r="AA93" s="168">
        <f>MIN((IFERROR(IF(AND($V93&lt;=AA$1,$W93&gt;=AA$1),INDEX(Reliability!F$23:F$50,MATCH($S93,Reliability!$C$23:$C$50,0)),0),0)*IF($T93="n/a",$D93*$Y93,$G93)+IFERROR(IF(AND($V93&lt;=AA$1,$W93&gt;=AA$1),INDEX(Reliability!F$23:F$50,MATCH($T93,Reliability!$C$23:$C$50,0)),0),0)*$H93*$X93*$Y93),$D93)*$R93</f>
        <v>0</v>
      </c>
      <c r="AB93" s="168">
        <f>MIN((IFERROR(IF(AND($V93&lt;=AB$1,$W93&gt;=AB$1),INDEX(Reliability!G$23:G$50,MATCH($S93,Reliability!$C$23:$C$50,0)),0),0)*IF($T93="n/a",$D93*$Y93,$G93)+IFERROR(IF(AND($V93&lt;=AB$1,$W93&gt;=AB$1),INDEX(Reliability!G$23:G$50,MATCH($T93,Reliability!$C$23:$C$50,0)),0),0)*$H93*$X93*$Y93),$D93)*$R93</f>
        <v>0</v>
      </c>
      <c r="AC93" s="168">
        <f>MIN((IFERROR(IF(AND($V93&lt;=AC$1,$W93&gt;=AC$1),INDEX(Reliability!H$23:H$50,MATCH($S93,Reliability!$C$23:$C$50,0)),0),0)*IF($T93="n/a",$D93*$Y93,$G93)+IFERROR(IF(AND($V93&lt;=AC$1,$W93&gt;=AC$1),INDEX(Reliability!H$23:H$50,MATCH($T93,Reliability!$C$23:$C$50,0)),0),0)*$H93*$X93*$Y93),$D93)*$R93</f>
        <v>0</v>
      </c>
      <c r="AD93" s="168">
        <f>MIN((IFERROR(IF(AND($V93&lt;=AD$1,$W93&gt;=AD$1),INDEX(Reliability!I$23:I$50,MATCH($S93,Reliability!$C$23:$C$50,0)),0),0)*IF($T93="n/a",$D93*$Y93,$G93)+IFERROR(IF(AND($V93&lt;=AD$1,$W93&gt;=AD$1),INDEX(Reliability!I$23:I$50,MATCH($T93,Reliability!$C$23:$C$50,0)),0),0)*$H93*$X93*$Y93),$D93)*$R93</f>
        <v>0</v>
      </c>
      <c r="AE93" s="168">
        <f>MIN((IFERROR(IF(AND($V93&lt;=AE$1,$W93&gt;=AE$1),INDEX(Reliability!J$23:J$50,MATCH($S93,Reliability!$C$23:$C$50,0)),0),0)*IF($T93="n/a",$D93*$Y93,$G93)+IFERROR(IF(AND($V93&lt;=AE$1,$W93&gt;=AE$1),INDEX(Reliability!J$23:J$50,MATCH($T93,Reliability!$C$23:$C$50,0)),0),0)*$H93*$X93*$Y93),$D93)*$R93</f>
        <v>0</v>
      </c>
      <c r="AF93" s="168">
        <f>MIN((IFERROR(IF(AND($V93&lt;=AF$1,$W93&gt;=AF$1),INDEX(Reliability!K$23:K$50,MATCH($S93,Reliability!$C$23:$C$50,0)),0),0)*IF($T93="n/a",$D93*$Y93,$G93)+IFERROR(IF(AND($V93&lt;=AF$1,$W93&gt;=AF$1),INDEX(Reliability!K$23:K$50,MATCH($T93,Reliability!$C$23:$C$50,0)),0),0)*$H93*$X93*$Y93),$D93)*$R93</f>
        <v>0</v>
      </c>
      <c r="AG93" s="168">
        <f>MIN((IFERROR(IF(AND($V93&lt;=AG$1,$W93&gt;=AG$1),INDEX(Reliability!L$23:L$50,MATCH($S93,Reliability!$C$23:$C$50,0)),0),0)*IF($T93="n/a",$D93*$Y93,$G93)+IFERROR(IF(AND($V93&lt;=AG$1,$W93&gt;=AG$1),INDEX(Reliability!L$23:L$50,MATCH($T93,Reliability!$C$23:$C$50,0)),0),0)*$H93*$X93*$Y93),$D93)*$R93</f>
        <v>0</v>
      </c>
      <c r="AH93" s="168">
        <f>MIN((IFERROR(IF(AND($V93&lt;=AH$1,$W93&gt;=AH$1),INDEX(Reliability!M$23:M$50,MATCH($S93,Reliability!$C$23:$C$50,0)),0),0)*IF($T93="n/a",$D93*$Y93,$G93)+IFERROR(IF(AND($V93&lt;=AH$1,$W93&gt;=AH$1),INDEX(Reliability!M$23:M$50,MATCH($T93,Reliability!$C$23:$C$50,0)),0),0)*$H93*$X93*$Y93),$D93)*$R93</f>
        <v>0</v>
      </c>
      <c r="AI93" s="168">
        <f>MIN((IFERROR(IF(AND($V93&lt;=AI$1,$W93&gt;=AI$1),INDEX(Reliability!N$23:N$50,MATCH($S93,Reliability!$C$23:$C$50,0)),0),0)*IF($T93="n/a",$D93*$Y93,$G93)+IFERROR(IF(AND($V93&lt;=AI$1,$W93&gt;=AI$1),INDEX(Reliability!N$23:N$50,MATCH($T93,Reliability!$C$23:$C$50,0)),0),0)*$H93*$X93*$Y93),$D93)*$R93</f>
        <v>0</v>
      </c>
      <c r="AJ93" s="168">
        <f>MIN((IFERROR(IF(AND($V93&lt;=AJ$1,$W93&gt;=AJ$1),INDEX(Reliability!O$23:O$50,MATCH($S93,Reliability!$C$23:$C$50,0)),0),0)*IF($T93="n/a",$D93*$Y93,$G93)+IFERROR(IF(AND($V93&lt;=AJ$1,$W93&gt;=AJ$1),INDEX(Reliability!O$23:O$50,MATCH($T93,Reliability!$C$23:$C$50,0)),0),0)*$H93*$X93*$Y93),$D93)*$R93</f>
        <v>0</v>
      </c>
      <c r="AK93" s="168">
        <f>MIN((IFERROR(IF(AND($V93&lt;=AK$1,$W93&gt;=AK$1),INDEX(Reliability!P$23:P$50,MATCH($S93,Reliability!$C$23:$C$50,0)),0),0)*IF($T93="n/a",$D93*$Y93,$G93)+IFERROR(IF(AND($V93&lt;=AK$1,$W93&gt;=AK$1),INDEX(Reliability!P$23:P$50,MATCH($T93,Reliability!$C$23:$C$50,0)),0),0)*$H93*$X93*$Y93),$D93)*$R93</f>
        <v>0</v>
      </c>
      <c r="AM93" s="167">
        <f t="shared" si="23"/>
        <v>0</v>
      </c>
      <c r="AN93">
        <f>unique_contracts!C93</f>
        <v>0</v>
      </c>
    </row>
    <row r="94" spans="2:40" x14ac:dyDescent="0.25">
      <c r="B94" s="121">
        <f>unique_contracts!B94</f>
        <v>0</v>
      </c>
      <c r="C94" s="103">
        <f>unique_contracts!D94</f>
        <v>0</v>
      </c>
      <c r="D94" s="120">
        <f>unique_contracts!J94</f>
        <v>0</v>
      </c>
      <c r="E94" s="103">
        <f>unique_contracts!M94</f>
        <v>0</v>
      </c>
      <c r="F94" s="103">
        <f>unique_contracts!N94</f>
        <v>0</v>
      </c>
      <c r="G94" s="103">
        <f>unique_contracts!P94</f>
        <v>0</v>
      </c>
      <c r="H94" s="103">
        <f>unique_contracts!R94</f>
        <v>0</v>
      </c>
      <c r="I94" s="103">
        <f>unique_contracts!V94</f>
        <v>0</v>
      </c>
      <c r="J94" s="121">
        <f>unique_contracts!AB94</f>
        <v>0</v>
      </c>
      <c r="K94" s="103">
        <f>unique_contracts!AM94</f>
        <v>0</v>
      </c>
      <c r="L94" s="103">
        <f>unique_contracts!AN94</f>
        <v>0</v>
      </c>
      <c r="M94" s="103">
        <f>unique_contracts!AO94</f>
        <v>0</v>
      </c>
      <c r="N94" s="103">
        <f>unique_contracts!AP94</f>
        <v>0</v>
      </c>
      <c r="O94" s="103">
        <f>unique_contracts!AQ94</f>
        <v>0</v>
      </c>
      <c r="P94" s="103">
        <f>unique_contracts!AR94</f>
        <v>0</v>
      </c>
      <c r="Q94" s="103">
        <f>unique_contracts!BP94</f>
        <v>0</v>
      </c>
      <c r="R94" s="103">
        <f t="shared" si="16"/>
        <v>0</v>
      </c>
      <c r="S94" s="103" t="str">
        <f>IFERROR(IF(AND(I94&gt;0,E94="NotHybrid"),_xlfn.CONCAT(MAX(MIN(ROUNDDOWN(I94/D94,0),8),4),INDEX(resources!$G:$G,MATCH(B94,resources!$A:$A,0))),INDEX(resources!$G:$G,MATCH(B94,resources!$A:$A,0))),"n/a")</f>
        <v>n/a</v>
      </c>
      <c r="T94" s="103" t="str">
        <f t="shared" si="17"/>
        <v>n/a</v>
      </c>
      <c r="U94" s="103" t="str">
        <f t="shared" si="18"/>
        <v>n/a</v>
      </c>
      <c r="V94" s="103">
        <f t="shared" si="19"/>
        <v>0</v>
      </c>
      <c r="W94" s="103">
        <f t="shared" si="20"/>
        <v>0</v>
      </c>
      <c r="X94" s="119">
        <f t="shared" si="21"/>
        <v>1</v>
      </c>
      <c r="Y94" s="119">
        <f t="shared" si="22"/>
        <v>1</v>
      </c>
      <c r="Z94" s="168">
        <f>MIN((IFERROR(IF(AND($V94&lt;=Z$1,$W94&gt;=Z$1),INDEX(Reliability!E$23:E$50,MATCH($S94,Reliability!$C$23:$C$50,0)),0),0)*IF($T94="n/a",$D94*$Y94,$G94)+IFERROR(IF(AND($V94&lt;=Z$1,$W94&gt;=Z$1),INDEX(Reliability!E$23:E$50,MATCH($T94,Reliability!$C$23:$C$50,0)),0),0)*$H94*$X94*$Y94),$D94)*$R94</f>
        <v>0</v>
      </c>
      <c r="AA94" s="168">
        <f>MIN((IFERROR(IF(AND($V94&lt;=AA$1,$W94&gt;=AA$1),INDEX(Reliability!F$23:F$50,MATCH($S94,Reliability!$C$23:$C$50,0)),0),0)*IF($T94="n/a",$D94*$Y94,$G94)+IFERROR(IF(AND($V94&lt;=AA$1,$W94&gt;=AA$1),INDEX(Reliability!F$23:F$50,MATCH($T94,Reliability!$C$23:$C$50,0)),0),0)*$H94*$X94*$Y94),$D94)*$R94</f>
        <v>0</v>
      </c>
      <c r="AB94" s="168">
        <f>MIN((IFERROR(IF(AND($V94&lt;=AB$1,$W94&gt;=AB$1),INDEX(Reliability!G$23:G$50,MATCH($S94,Reliability!$C$23:$C$50,0)),0),0)*IF($T94="n/a",$D94*$Y94,$G94)+IFERROR(IF(AND($V94&lt;=AB$1,$W94&gt;=AB$1),INDEX(Reliability!G$23:G$50,MATCH($T94,Reliability!$C$23:$C$50,0)),0),0)*$H94*$X94*$Y94),$D94)*$R94</f>
        <v>0</v>
      </c>
      <c r="AC94" s="168">
        <f>MIN((IFERROR(IF(AND($V94&lt;=AC$1,$W94&gt;=AC$1),INDEX(Reliability!H$23:H$50,MATCH($S94,Reliability!$C$23:$C$50,0)),0),0)*IF($T94="n/a",$D94*$Y94,$G94)+IFERROR(IF(AND($V94&lt;=AC$1,$W94&gt;=AC$1),INDEX(Reliability!H$23:H$50,MATCH($T94,Reliability!$C$23:$C$50,0)),0),0)*$H94*$X94*$Y94),$D94)*$R94</f>
        <v>0</v>
      </c>
      <c r="AD94" s="168">
        <f>MIN((IFERROR(IF(AND($V94&lt;=AD$1,$W94&gt;=AD$1),INDEX(Reliability!I$23:I$50,MATCH($S94,Reliability!$C$23:$C$50,0)),0),0)*IF($T94="n/a",$D94*$Y94,$G94)+IFERROR(IF(AND($V94&lt;=AD$1,$W94&gt;=AD$1),INDEX(Reliability!I$23:I$50,MATCH($T94,Reliability!$C$23:$C$50,0)),0),0)*$H94*$X94*$Y94),$D94)*$R94</f>
        <v>0</v>
      </c>
      <c r="AE94" s="168">
        <f>MIN((IFERROR(IF(AND($V94&lt;=AE$1,$W94&gt;=AE$1),INDEX(Reliability!J$23:J$50,MATCH($S94,Reliability!$C$23:$C$50,0)),0),0)*IF($T94="n/a",$D94*$Y94,$G94)+IFERROR(IF(AND($V94&lt;=AE$1,$W94&gt;=AE$1),INDEX(Reliability!J$23:J$50,MATCH($T94,Reliability!$C$23:$C$50,0)),0),0)*$H94*$X94*$Y94),$D94)*$R94</f>
        <v>0</v>
      </c>
      <c r="AF94" s="168">
        <f>MIN((IFERROR(IF(AND($V94&lt;=AF$1,$W94&gt;=AF$1),INDEX(Reliability!K$23:K$50,MATCH($S94,Reliability!$C$23:$C$50,0)),0),0)*IF($T94="n/a",$D94*$Y94,$G94)+IFERROR(IF(AND($V94&lt;=AF$1,$W94&gt;=AF$1),INDEX(Reliability!K$23:K$50,MATCH($T94,Reliability!$C$23:$C$50,0)),0),0)*$H94*$X94*$Y94),$D94)*$R94</f>
        <v>0</v>
      </c>
      <c r="AG94" s="168">
        <f>MIN((IFERROR(IF(AND($V94&lt;=AG$1,$W94&gt;=AG$1),INDEX(Reliability!L$23:L$50,MATCH($S94,Reliability!$C$23:$C$50,0)),0),0)*IF($T94="n/a",$D94*$Y94,$G94)+IFERROR(IF(AND($V94&lt;=AG$1,$W94&gt;=AG$1),INDEX(Reliability!L$23:L$50,MATCH($T94,Reliability!$C$23:$C$50,0)),0),0)*$H94*$X94*$Y94),$D94)*$R94</f>
        <v>0</v>
      </c>
      <c r="AH94" s="168">
        <f>MIN((IFERROR(IF(AND($V94&lt;=AH$1,$W94&gt;=AH$1),INDEX(Reliability!M$23:M$50,MATCH($S94,Reliability!$C$23:$C$50,0)),0),0)*IF($T94="n/a",$D94*$Y94,$G94)+IFERROR(IF(AND($V94&lt;=AH$1,$W94&gt;=AH$1),INDEX(Reliability!M$23:M$50,MATCH($T94,Reliability!$C$23:$C$50,0)),0),0)*$H94*$X94*$Y94),$D94)*$R94</f>
        <v>0</v>
      </c>
      <c r="AI94" s="168">
        <f>MIN((IFERROR(IF(AND($V94&lt;=AI$1,$W94&gt;=AI$1),INDEX(Reliability!N$23:N$50,MATCH($S94,Reliability!$C$23:$C$50,0)),0),0)*IF($T94="n/a",$D94*$Y94,$G94)+IFERROR(IF(AND($V94&lt;=AI$1,$W94&gt;=AI$1),INDEX(Reliability!N$23:N$50,MATCH($T94,Reliability!$C$23:$C$50,0)),0),0)*$H94*$X94*$Y94),$D94)*$R94</f>
        <v>0</v>
      </c>
      <c r="AJ94" s="168">
        <f>MIN((IFERROR(IF(AND($V94&lt;=AJ$1,$W94&gt;=AJ$1),INDEX(Reliability!O$23:O$50,MATCH($S94,Reliability!$C$23:$C$50,0)),0),0)*IF($T94="n/a",$D94*$Y94,$G94)+IFERROR(IF(AND($V94&lt;=AJ$1,$W94&gt;=AJ$1),INDEX(Reliability!O$23:O$50,MATCH($T94,Reliability!$C$23:$C$50,0)),0),0)*$H94*$X94*$Y94),$D94)*$R94</f>
        <v>0</v>
      </c>
      <c r="AK94" s="168">
        <f>MIN((IFERROR(IF(AND($V94&lt;=AK$1,$W94&gt;=AK$1),INDEX(Reliability!P$23:P$50,MATCH($S94,Reliability!$C$23:$C$50,0)),0),0)*IF($T94="n/a",$D94*$Y94,$G94)+IFERROR(IF(AND($V94&lt;=AK$1,$W94&gt;=AK$1),INDEX(Reliability!P$23:P$50,MATCH($T94,Reliability!$C$23:$C$50,0)),0),0)*$H94*$X94*$Y94),$D94)*$R94</f>
        <v>0</v>
      </c>
      <c r="AM94" s="167">
        <f t="shared" si="23"/>
        <v>0</v>
      </c>
      <c r="AN94">
        <f>unique_contracts!C94</f>
        <v>0</v>
      </c>
    </row>
    <row r="95" spans="2:40" x14ac:dyDescent="0.25">
      <c r="B95" s="121">
        <f>unique_contracts!B95</f>
        <v>0</v>
      </c>
      <c r="C95" s="103">
        <f>unique_contracts!D95</f>
        <v>0</v>
      </c>
      <c r="D95" s="120">
        <f>unique_contracts!J95</f>
        <v>0</v>
      </c>
      <c r="E95" s="103">
        <f>unique_contracts!M95</f>
        <v>0</v>
      </c>
      <c r="F95" s="103">
        <f>unique_contracts!N95</f>
        <v>0</v>
      </c>
      <c r="G95" s="103">
        <f>unique_contracts!P95</f>
        <v>0</v>
      </c>
      <c r="H95" s="103">
        <f>unique_contracts!R95</f>
        <v>0</v>
      </c>
      <c r="I95" s="103">
        <f>unique_contracts!V95</f>
        <v>0</v>
      </c>
      <c r="J95" s="121">
        <f>unique_contracts!AB95</f>
        <v>0</v>
      </c>
      <c r="K95" s="103">
        <f>unique_contracts!AM95</f>
        <v>0</v>
      </c>
      <c r="L95" s="103">
        <f>unique_contracts!AN95</f>
        <v>0</v>
      </c>
      <c r="M95" s="103">
        <f>unique_contracts!AO95</f>
        <v>0</v>
      </c>
      <c r="N95" s="103">
        <f>unique_contracts!AP95</f>
        <v>0</v>
      </c>
      <c r="O95" s="103">
        <f>unique_contracts!AQ95</f>
        <v>0</v>
      </c>
      <c r="P95" s="103">
        <f>unique_contracts!AR95</f>
        <v>0</v>
      </c>
      <c r="Q95" s="103">
        <f>unique_contracts!BP95</f>
        <v>0</v>
      </c>
      <c r="R95" s="103">
        <f t="shared" si="16"/>
        <v>0</v>
      </c>
      <c r="S95" s="103" t="str">
        <f>IFERROR(IF(AND(I95&gt;0,E95="NotHybrid"),_xlfn.CONCAT(MAX(MIN(ROUNDDOWN(I95/D95,0),8),4),INDEX(resources!$G:$G,MATCH(B95,resources!$A:$A,0))),INDEX(resources!$G:$G,MATCH(B95,resources!$A:$A,0))),"n/a")</f>
        <v>n/a</v>
      </c>
      <c r="T95" s="103" t="str">
        <f t="shared" si="17"/>
        <v>n/a</v>
      </c>
      <c r="U95" s="103" t="str">
        <f t="shared" si="18"/>
        <v>n/a</v>
      </c>
      <c r="V95" s="103">
        <f t="shared" si="19"/>
        <v>0</v>
      </c>
      <c r="W95" s="103">
        <f t="shared" si="20"/>
        <v>0</v>
      </c>
      <c r="X95" s="119">
        <f t="shared" si="21"/>
        <v>1</v>
      </c>
      <c r="Y95" s="119">
        <f t="shared" si="22"/>
        <v>1</v>
      </c>
      <c r="Z95" s="168">
        <f>MIN((IFERROR(IF(AND($V95&lt;=Z$1,$W95&gt;=Z$1),INDEX(Reliability!E$23:E$50,MATCH($S95,Reliability!$C$23:$C$50,0)),0),0)*IF($T95="n/a",$D95*$Y95,$G95)+IFERROR(IF(AND($V95&lt;=Z$1,$W95&gt;=Z$1),INDEX(Reliability!E$23:E$50,MATCH($T95,Reliability!$C$23:$C$50,0)),0),0)*$H95*$X95*$Y95),$D95)*$R95</f>
        <v>0</v>
      </c>
      <c r="AA95" s="168">
        <f>MIN((IFERROR(IF(AND($V95&lt;=AA$1,$W95&gt;=AA$1),INDEX(Reliability!F$23:F$50,MATCH($S95,Reliability!$C$23:$C$50,0)),0),0)*IF($T95="n/a",$D95*$Y95,$G95)+IFERROR(IF(AND($V95&lt;=AA$1,$W95&gt;=AA$1),INDEX(Reliability!F$23:F$50,MATCH($T95,Reliability!$C$23:$C$50,0)),0),0)*$H95*$X95*$Y95),$D95)*$R95</f>
        <v>0</v>
      </c>
      <c r="AB95" s="168">
        <f>MIN((IFERROR(IF(AND($V95&lt;=AB$1,$W95&gt;=AB$1),INDEX(Reliability!G$23:G$50,MATCH($S95,Reliability!$C$23:$C$50,0)),0),0)*IF($T95="n/a",$D95*$Y95,$G95)+IFERROR(IF(AND($V95&lt;=AB$1,$W95&gt;=AB$1),INDEX(Reliability!G$23:G$50,MATCH($T95,Reliability!$C$23:$C$50,0)),0),0)*$H95*$X95*$Y95),$D95)*$R95</f>
        <v>0</v>
      </c>
      <c r="AC95" s="168">
        <f>MIN((IFERROR(IF(AND($V95&lt;=AC$1,$W95&gt;=AC$1),INDEX(Reliability!H$23:H$50,MATCH($S95,Reliability!$C$23:$C$50,0)),0),0)*IF($T95="n/a",$D95*$Y95,$G95)+IFERROR(IF(AND($V95&lt;=AC$1,$W95&gt;=AC$1),INDEX(Reliability!H$23:H$50,MATCH($T95,Reliability!$C$23:$C$50,0)),0),0)*$H95*$X95*$Y95),$D95)*$R95</f>
        <v>0</v>
      </c>
      <c r="AD95" s="168">
        <f>MIN((IFERROR(IF(AND($V95&lt;=AD$1,$W95&gt;=AD$1),INDEX(Reliability!I$23:I$50,MATCH($S95,Reliability!$C$23:$C$50,0)),0),0)*IF($T95="n/a",$D95*$Y95,$G95)+IFERROR(IF(AND($V95&lt;=AD$1,$W95&gt;=AD$1),INDEX(Reliability!I$23:I$50,MATCH($T95,Reliability!$C$23:$C$50,0)),0),0)*$H95*$X95*$Y95),$D95)*$R95</f>
        <v>0</v>
      </c>
      <c r="AE95" s="168">
        <f>MIN((IFERROR(IF(AND($V95&lt;=AE$1,$W95&gt;=AE$1),INDEX(Reliability!J$23:J$50,MATCH($S95,Reliability!$C$23:$C$50,0)),0),0)*IF($T95="n/a",$D95*$Y95,$G95)+IFERROR(IF(AND($V95&lt;=AE$1,$W95&gt;=AE$1),INDEX(Reliability!J$23:J$50,MATCH($T95,Reliability!$C$23:$C$50,0)),0),0)*$H95*$X95*$Y95),$D95)*$R95</f>
        <v>0</v>
      </c>
      <c r="AF95" s="168">
        <f>MIN((IFERROR(IF(AND($V95&lt;=AF$1,$W95&gt;=AF$1),INDEX(Reliability!K$23:K$50,MATCH($S95,Reliability!$C$23:$C$50,0)),0),0)*IF($T95="n/a",$D95*$Y95,$G95)+IFERROR(IF(AND($V95&lt;=AF$1,$W95&gt;=AF$1),INDEX(Reliability!K$23:K$50,MATCH($T95,Reliability!$C$23:$C$50,0)),0),0)*$H95*$X95*$Y95),$D95)*$R95</f>
        <v>0</v>
      </c>
      <c r="AG95" s="168">
        <f>MIN((IFERROR(IF(AND($V95&lt;=AG$1,$W95&gt;=AG$1),INDEX(Reliability!L$23:L$50,MATCH($S95,Reliability!$C$23:$C$50,0)),0),0)*IF($T95="n/a",$D95*$Y95,$G95)+IFERROR(IF(AND($V95&lt;=AG$1,$W95&gt;=AG$1),INDEX(Reliability!L$23:L$50,MATCH($T95,Reliability!$C$23:$C$50,0)),0),0)*$H95*$X95*$Y95),$D95)*$R95</f>
        <v>0</v>
      </c>
      <c r="AH95" s="168">
        <f>MIN((IFERROR(IF(AND($V95&lt;=AH$1,$W95&gt;=AH$1),INDEX(Reliability!M$23:M$50,MATCH($S95,Reliability!$C$23:$C$50,0)),0),0)*IF($T95="n/a",$D95*$Y95,$G95)+IFERROR(IF(AND($V95&lt;=AH$1,$W95&gt;=AH$1),INDEX(Reliability!M$23:M$50,MATCH($T95,Reliability!$C$23:$C$50,0)),0),0)*$H95*$X95*$Y95),$D95)*$R95</f>
        <v>0</v>
      </c>
      <c r="AI95" s="168">
        <f>MIN((IFERROR(IF(AND($V95&lt;=AI$1,$W95&gt;=AI$1),INDEX(Reliability!N$23:N$50,MATCH($S95,Reliability!$C$23:$C$50,0)),0),0)*IF($T95="n/a",$D95*$Y95,$G95)+IFERROR(IF(AND($V95&lt;=AI$1,$W95&gt;=AI$1),INDEX(Reliability!N$23:N$50,MATCH($T95,Reliability!$C$23:$C$50,0)),0),0)*$H95*$X95*$Y95),$D95)*$R95</f>
        <v>0</v>
      </c>
      <c r="AJ95" s="168">
        <f>MIN((IFERROR(IF(AND($V95&lt;=AJ$1,$W95&gt;=AJ$1),INDEX(Reliability!O$23:O$50,MATCH($S95,Reliability!$C$23:$C$50,0)),0),0)*IF($T95="n/a",$D95*$Y95,$G95)+IFERROR(IF(AND($V95&lt;=AJ$1,$W95&gt;=AJ$1),INDEX(Reliability!O$23:O$50,MATCH($T95,Reliability!$C$23:$C$50,0)),0),0)*$H95*$X95*$Y95),$D95)*$R95</f>
        <v>0</v>
      </c>
      <c r="AK95" s="168">
        <f>MIN((IFERROR(IF(AND($V95&lt;=AK$1,$W95&gt;=AK$1),INDEX(Reliability!P$23:P$50,MATCH($S95,Reliability!$C$23:$C$50,0)),0),0)*IF($T95="n/a",$D95*$Y95,$G95)+IFERROR(IF(AND($V95&lt;=AK$1,$W95&gt;=AK$1),INDEX(Reliability!P$23:P$50,MATCH($T95,Reliability!$C$23:$C$50,0)),0),0)*$H95*$X95*$Y95),$D95)*$R95</f>
        <v>0</v>
      </c>
      <c r="AM95" s="167">
        <f t="shared" si="23"/>
        <v>0</v>
      </c>
      <c r="AN95">
        <f>unique_contracts!C95</f>
        <v>0</v>
      </c>
    </row>
    <row r="96" spans="2:40" x14ac:dyDescent="0.25">
      <c r="B96" s="121">
        <f>unique_contracts!B96</f>
        <v>0</v>
      </c>
      <c r="C96" s="103">
        <f>unique_contracts!D96</f>
        <v>0</v>
      </c>
      <c r="D96" s="120">
        <f>unique_contracts!J96</f>
        <v>0</v>
      </c>
      <c r="E96" s="103">
        <f>unique_contracts!M96</f>
        <v>0</v>
      </c>
      <c r="F96" s="103">
        <f>unique_contracts!N96</f>
        <v>0</v>
      </c>
      <c r="G96" s="103">
        <f>unique_contracts!P96</f>
        <v>0</v>
      </c>
      <c r="H96" s="103">
        <f>unique_contracts!R96</f>
        <v>0</v>
      </c>
      <c r="I96" s="103">
        <f>unique_contracts!V96</f>
        <v>0</v>
      </c>
      <c r="J96" s="121">
        <f>unique_contracts!AB96</f>
        <v>0</v>
      </c>
      <c r="K96" s="103">
        <f>unique_contracts!AM96</f>
        <v>0</v>
      </c>
      <c r="L96" s="103">
        <f>unique_contracts!AN96</f>
        <v>0</v>
      </c>
      <c r="M96" s="103">
        <f>unique_contracts!AO96</f>
        <v>0</v>
      </c>
      <c r="N96" s="103">
        <f>unique_contracts!AP96</f>
        <v>0</v>
      </c>
      <c r="O96" s="103">
        <f>unique_contracts!AQ96</f>
        <v>0</v>
      </c>
      <c r="P96" s="103">
        <f>unique_contracts!AR96</f>
        <v>0</v>
      </c>
      <c r="Q96" s="103">
        <f>unique_contracts!BP96</f>
        <v>0</v>
      </c>
      <c r="R96" s="103">
        <f t="shared" si="16"/>
        <v>0</v>
      </c>
      <c r="S96" s="103" t="str">
        <f>IFERROR(IF(AND(I96&gt;0,E96="NotHybrid"),_xlfn.CONCAT(MAX(MIN(ROUNDDOWN(I96/D96,0),8),4),INDEX(resources!$G:$G,MATCH(B96,resources!$A:$A,0))),INDEX(resources!$G:$G,MATCH(B96,resources!$A:$A,0))),"n/a")</f>
        <v>n/a</v>
      </c>
      <c r="T96" s="103" t="str">
        <f t="shared" si="17"/>
        <v>n/a</v>
      </c>
      <c r="U96" s="103" t="str">
        <f t="shared" si="18"/>
        <v>n/a</v>
      </c>
      <c r="V96" s="103">
        <f t="shared" si="19"/>
        <v>0</v>
      </c>
      <c r="W96" s="103">
        <f t="shared" si="20"/>
        <v>0</v>
      </c>
      <c r="X96" s="119">
        <f t="shared" si="21"/>
        <v>1</v>
      </c>
      <c r="Y96" s="119">
        <f t="shared" si="22"/>
        <v>1</v>
      </c>
      <c r="Z96" s="168">
        <f>MIN((IFERROR(IF(AND($V96&lt;=Z$1,$W96&gt;=Z$1),INDEX(Reliability!E$23:E$50,MATCH($S96,Reliability!$C$23:$C$50,0)),0),0)*IF($T96="n/a",$D96*$Y96,$G96)+IFERROR(IF(AND($V96&lt;=Z$1,$W96&gt;=Z$1),INDEX(Reliability!E$23:E$50,MATCH($T96,Reliability!$C$23:$C$50,0)),0),0)*$H96*$X96*$Y96),$D96)*$R96</f>
        <v>0</v>
      </c>
      <c r="AA96" s="168">
        <f>MIN((IFERROR(IF(AND($V96&lt;=AA$1,$W96&gt;=AA$1),INDEX(Reliability!F$23:F$50,MATCH($S96,Reliability!$C$23:$C$50,0)),0),0)*IF($T96="n/a",$D96*$Y96,$G96)+IFERROR(IF(AND($V96&lt;=AA$1,$W96&gt;=AA$1),INDEX(Reliability!F$23:F$50,MATCH($T96,Reliability!$C$23:$C$50,0)),0),0)*$H96*$X96*$Y96),$D96)*$R96</f>
        <v>0</v>
      </c>
      <c r="AB96" s="168">
        <f>MIN((IFERROR(IF(AND($V96&lt;=AB$1,$W96&gt;=AB$1),INDEX(Reliability!G$23:G$50,MATCH($S96,Reliability!$C$23:$C$50,0)),0),0)*IF($T96="n/a",$D96*$Y96,$G96)+IFERROR(IF(AND($V96&lt;=AB$1,$W96&gt;=AB$1),INDEX(Reliability!G$23:G$50,MATCH($T96,Reliability!$C$23:$C$50,0)),0),0)*$H96*$X96*$Y96),$D96)*$R96</f>
        <v>0</v>
      </c>
      <c r="AC96" s="168">
        <f>MIN((IFERROR(IF(AND($V96&lt;=AC$1,$W96&gt;=AC$1),INDEX(Reliability!H$23:H$50,MATCH($S96,Reliability!$C$23:$C$50,0)),0),0)*IF($T96="n/a",$D96*$Y96,$G96)+IFERROR(IF(AND($V96&lt;=AC$1,$W96&gt;=AC$1),INDEX(Reliability!H$23:H$50,MATCH($T96,Reliability!$C$23:$C$50,0)),0),0)*$H96*$X96*$Y96),$D96)*$R96</f>
        <v>0</v>
      </c>
      <c r="AD96" s="168">
        <f>MIN((IFERROR(IF(AND($V96&lt;=AD$1,$W96&gt;=AD$1),INDEX(Reliability!I$23:I$50,MATCH($S96,Reliability!$C$23:$C$50,0)),0),0)*IF($T96="n/a",$D96*$Y96,$G96)+IFERROR(IF(AND($V96&lt;=AD$1,$W96&gt;=AD$1),INDEX(Reliability!I$23:I$50,MATCH($T96,Reliability!$C$23:$C$50,0)),0),0)*$H96*$X96*$Y96),$D96)*$R96</f>
        <v>0</v>
      </c>
      <c r="AE96" s="168">
        <f>MIN((IFERROR(IF(AND($V96&lt;=AE$1,$W96&gt;=AE$1),INDEX(Reliability!J$23:J$50,MATCH($S96,Reliability!$C$23:$C$50,0)),0),0)*IF($T96="n/a",$D96*$Y96,$G96)+IFERROR(IF(AND($V96&lt;=AE$1,$W96&gt;=AE$1),INDEX(Reliability!J$23:J$50,MATCH($T96,Reliability!$C$23:$C$50,0)),0),0)*$H96*$X96*$Y96),$D96)*$R96</f>
        <v>0</v>
      </c>
      <c r="AF96" s="168">
        <f>MIN((IFERROR(IF(AND($V96&lt;=AF$1,$W96&gt;=AF$1),INDEX(Reliability!K$23:K$50,MATCH($S96,Reliability!$C$23:$C$50,0)),0),0)*IF($T96="n/a",$D96*$Y96,$G96)+IFERROR(IF(AND($V96&lt;=AF$1,$W96&gt;=AF$1),INDEX(Reliability!K$23:K$50,MATCH($T96,Reliability!$C$23:$C$50,0)),0),0)*$H96*$X96*$Y96),$D96)*$R96</f>
        <v>0</v>
      </c>
      <c r="AG96" s="168">
        <f>MIN((IFERROR(IF(AND($V96&lt;=AG$1,$W96&gt;=AG$1),INDEX(Reliability!L$23:L$50,MATCH($S96,Reliability!$C$23:$C$50,0)),0),0)*IF($T96="n/a",$D96*$Y96,$G96)+IFERROR(IF(AND($V96&lt;=AG$1,$W96&gt;=AG$1),INDEX(Reliability!L$23:L$50,MATCH($T96,Reliability!$C$23:$C$50,0)),0),0)*$H96*$X96*$Y96),$D96)*$R96</f>
        <v>0</v>
      </c>
      <c r="AH96" s="168">
        <f>MIN((IFERROR(IF(AND($V96&lt;=AH$1,$W96&gt;=AH$1),INDEX(Reliability!M$23:M$50,MATCH($S96,Reliability!$C$23:$C$50,0)),0),0)*IF($T96="n/a",$D96*$Y96,$G96)+IFERROR(IF(AND($V96&lt;=AH$1,$W96&gt;=AH$1),INDEX(Reliability!M$23:M$50,MATCH($T96,Reliability!$C$23:$C$50,0)),0),0)*$H96*$X96*$Y96),$D96)*$R96</f>
        <v>0</v>
      </c>
      <c r="AI96" s="168">
        <f>MIN((IFERROR(IF(AND($V96&lt;=AI$1,$W96&gt;=AI$1),INDEX(Reliability!N$23:N$50,MATCH($S96,Reliability!$C$23:$C$50,0)),0),0)*IF($T96="n/a",$D96*$Y96,$G96)+IFERROR(IF(AND($V96&lt;=AI$1,$W96&gt;=AI$1),INDEX(Reliability!N$23:N$50,MATCH($T96,Reliability!$C$23:$C$50,0)),0),0)*$H96*$X96*$Y96),$D96)*$R96</f>
        <v>0</v>
      </c>
      <c r="AJ96" s="168">
        <f>MIN((IFERROR(IF(AND($V96&lt;=AJ$1,$W96&gt;=AJ$1),INDEX(Reliability!O$23:O$50,MATCH($S96,Reliability!$C$23:$C$50,0)),0),0)*IF($T96="n/a",$D96*$Y96,$G96)+IFERROR(IF(AND($V96&lt;=AJ$1,$W96&gt;=AJ$1),INDEX(Reliability!O$23:O$50,MATCH($T96,Reliability!$C$23:$C$50,0)),0),0)*$H96*$X96*$Y96),$D96)*$R96</f>
        <v>0</v>
      </c>
      <c r="AK96" s="168">
        <f>MIN((IFERROR(IF(AND($V96&lt;=AK$1,$W96&gt;=AK$1),INDEX(Reliability!P$23:P$50,MATCH($S96,Reliability!$C$23:$C$50,0)),0),0)*IF($T96="n/a",$D96*$Y96,$G96)+IFERROR(IF(AND($V96&lt;=AK$1,$W96&gt;=AK$1),INDEX(Reliability!P$23:P$50,MATCH($T96,Reliability!$C$23:$C$50,0)),0),0)*$H96*$X96*$Y96),$D96)*$R96</f>
        <v>0</v>
      </c>
      <c r="AM96" s="167">
        <f t="shared" si="23"/>
        <v>0</v>
      </c>
      <c r="AN96">
        <f>unique_contracts!C96</f>
        <v>0</v>
      </c>
    </row>
    <row r="97" spans="2:40" x14ac:dyDescent="0.25">
      <c r="B97" s="121">
        <f>unique_contracts!B97</f>
        <v>0</v>
      </c>
      <c r="C97" s="103">
        <f>unique_contracts!D97</f>
        <v>0</v>
      </c>
      <c r="D97" s="120">
        <f>unique_contracts!J97</f>
        <v>0</v>
      </c>
      <c r="E97" s="103">
        <f>unique_contracts!M97</f>
        <v>0</v>
      </c>
      <c r="F97" s="103">
        <f>unique_contracts!N97</f>
        <v>0</v>
      </c>
      <c r="G97" s="103">
        <f>unique_contracts!P97</f>
        <v>0</v>
      </c>
      <c r="H97" s="103">
        <f>unique_contracts!R97</f>
        <v>0</v>
      </c>
      <c r="I97" s="103">
        <f>unique_contracts!V97</f>
        <v>0</v>
      </c>
      <c r="J97" s="121">
        <f>unique_contracts!AB97</f>
        <v>0</v>
      </c>
      <c r="K97" s="103">
        <f>unique_contracts!AM97</f>
        <v>0</v>
      </c>
      <c r="L97" s="103">
        <f>unique_contracts!AN97</f>
        <v>0</v>
      </c>
      <c r="M97" s="103">
        <f>unique_contracts!AO97</f>
        <v>0</v>
      </c>
      <c r="N97" s="103">
        <f>unique_contracts!AP97</f>
        <v>0</v>
      </c>
      <c r="O97" s="103">
        <f>unique_contracts!AQ97</f>
        <v>0</v>
      </c>
      <c r="P97" s="103">
        <f>unique_contracts!AR97</f>
        <v>0</v>
      </c>
      <c r="Q97" s="103">
        <f>unique_contracts!BP97</f>
        <v>0</v>
      </c>
      <c r="R97" s="103">
        <f t="shared" si="16"/>
        <v>0</v>
      </c>
      <c r="S97" s="103" t="str">
        <f>IFERROR(IF(AND(I97&gt;0,E97="NotHybrid"),_xlfn.CONCAT(MAX(MIN(ROUNDDOWN(I97/D97,0),8),4),INDEX(resources!$G:$G,MATCH(B97,resources!$A:$A,0))),INDEX(resources!$G:$G,MATCH(B97,resources!$A:$A,0))),"n/a")</f>
        <v>n/a</v>
      </c>
      <c r="T97" s="103" t="str">
        <f t="shared" si="17"/>
        <v>n/a</v>
      </c>
      <c r="U97" s="103" t="str">
        <f t="shared" si="18"/>
        <v>n/a</v>
      </c>
      <c r="V97" s="103">
        <f t="shared" si="19"/>
        <v>0</v>
      </c>
      <c r="W97" s="103">
        <f t="shared" si="20"/>
        <v>0</v>
      </c>
      <c r="X97" s="119">
        <f t="shared" si="21"/>
        <v>1</v>
      </c>
      <c r="Y97" s="119">
        <f t="shared" si="22"/>
        <v>1</v>
      </c>
      <c r="Z97" s="168">
        <f>MIN((IFERROR(IF(AND($V97&lt;=Z$1,$W97&gt;=Z$1),INDEX(Reliability!E$23:E$50,MATCH($S97,Reliability!$C$23:$C$50,0)),0),0)*IF($T97="n/a",$D97*$Y97,$G97)+IFERROR(IF(AND($V97&lt;=Z$1,$W97&gt;=Z$1),INDEX(Reliability!E$23:E$50,MATCH($T97,Reliability!$C$23:$C$50,0)),0),0)*$H97*$X97*$Y97),$D97)*$R97</f>
        <v>0</v>
      </c>
      <c r="AA97" s="168">
        <f>MIN((IFERROR(IF(AND($V97&lt;=AA$1,$W97&gt;=AA$1),INDEX(Reliability!F$23:F$50,MATCH($S97,Reliability!$C$23:$C$50,0)),0),0)*IF($T97="n/a",$D97*$Y97,$G97)+IFERROR(IF(AND($V97&lt;=AA$1,$W97&gt;=AA$1),INDEX(Reliability!F$23:F$50,MATCH($T97,Reliability!$C$23:$C$50,0)),0),0)*$H97*$X97*$Y97),$D97)*$R97</f>
        <v>0</v>
      </c>
      <c r="AB97" s="168">
        <f>MIN((IFERROR(IF(AND($V97&lt;=AB$1,$W97&gt;=AB$1),INDEX(Reliability!G$23:G$50,MATCH($S97,Reliability!$C$23:$C$50,0)),0),0)*IF($T97="n/a",$D97*$Y97,$G97)+IFERROR(IF(AND($V97&lt;=AB$1,$W97&gt;=AB$1),INDEX(Reliability!G$23:G$50,MATCH($T97,Reliability!$C$23:$C$50,0)),0),0)*$H97*$X97*$Y97),$D97)*$R97</f>
        <v>0</v>
      </c>
      <c r="AC97" s="168">
        <f>MIN((IFERROR(IF(AND($V97&lt;=AC$1,$W97&gt;=AC$1),INDEX(Reliability!H$23:H$50,MATCH($S97,Reliability!$C$23:$C$50,0)),0),0)*IF($T97="n/a",$D97*$Y97,$G97)+IFERROR(IF(AND($V97&lt;=AC$1,$W97&gt;=AC$1),INDEX(Reliability!H$23:H$50,MATCH($T97,Reliability!$C$23:$C$50,0)),0),0)*$H97*$X97*$Y97),$D97)*$R97</f>
        <v>0</v>
      </c>
      <c r="AD97" s="168">
        <f>MIN((IFERROR(IF(AND($V97&lt;=AD$1,$W97&gt;=AD$1),INDEX(Reliability!I$23:I$50,MATCH($S97,Reliability!$C$23:$C$50,0)),0),0)*IF($T97="n/a",$D97*$Y97,$G97)+IFERROR(IF(AND($V97&lt;=AD$1,$W97&gt;=AD$1),INDEX(Reliability!I$23:I$50,MATCH($T97,Reliability!$C$23:$C$50,0)),0),0)*$H97*$X97*$Y97),$D97)*$R97</f>
        <v>0</v>
      </c>
      <c r="AE97" s="168">
        <f>MIN((IFERROR(IF(AND($V97&lt;=AE$1,$W97&gt;=AE$1),INDEX(Reliability!J$23:J$50,MATCH($S97,Reliability!$C$23:$C$50,0)),0),0)*IF($T97="n/a",$D97*$Y97,$G97)+IFERROR(IF(AND($V97&lt;=AE$1,$W97&gt;=AE$1),INDEX(Reliability!J$23:J$50,MATCH($T97,Reliability!$C$23:$C$50,0)),0),0)*$H97*$X97*$Y97),$D97)*$R97</f>
        <v>0</v>
      </c>
      <c r="AF97" s="168">
        <f>MIN((IFERROR(IF(AND($V97&lt;=AF$1,$W97&gt;=AF$1),INDEX(Reliability!K$23:K$50,MATCH($S97,Reliability!$C$23:$C$50,0)),0),0)*IF($T97="n/a",$D97*$Y97,$G97)+IFERROR(IF(AND($V97&lt;=AF$1,$W97&gt;=AF$1),INDEX(Reliability!K$23:K$50,MATCH($T97,Reliability!$C$23:$C$50,0)),0),0)*$H97*$X97*$Y97),$D97)*$R97</f>
        <v>0</v>
      </c>
      <c r="AG97" s="168">
        <f>MIN((IFERROR(IF(AND($V97&lt;=AG$1,$W97&gt;=AG$1),INDEX(Reliability!L$23:L$50,MATCH($S97,Reliability!$C$23:$C$50,0)),0),0)*IF($T97="n/a",$D97*$Y97,$G97)+IFERROR(IF(AND($V97&lt;=AG$1,$W97&gt;=AG$1),INDEX(Reliability!L$23:L$50,MATCH($T97,Reliability!$C$23:$C$50,0)),0),0)*$H97*$X97*$Y97),$D97)*$R97</f>
        <v>0</v>
      </c>
      <c r="AH97" s="168">
        <f>MIN((IFERROR(IF(AND($V97&lt;=AH$1,$W97&gt;=AH$1),INDEX(Reliability!M$23:M$50,MATCH($S97,Reliability!$C$23:$C$50,0)),0),0)*IF($T97="n/a",$D97*$Y97,$G97)+IFERROR(IF(AND($V97&lt;=AH$1,$W97&gt;=AH$1),INDEX(Reliability!M$23:M$50,MATCH($T97,Reliability!$C$23:$C$50,0)),0),0)*$H97*$X97*$Y97),$D97)*$R97</f>
        <v>0</v>
      </c>
      <c r="AI97" s="168">
        <f>MIN((IFERROR(IF(AND($V97&lt;=AI$1,$W97&gt;=AI$1),INDEX(Reliability!N$23:N$50,MATCH($S97,Reliability!$C$23:$C$50,0)),0),0)*IF($T97="n/a",$D97*$Y97,$G97)+IFERROR(IF(AND($V97&lt;=AI$1,$W97&gt;=AI$1),INDEX(Reliability!N$23:N$50,MATCH($T97,Reliability!$C$23:$C$50,0)),0),0)*$H97*$X97*$Y97),$D97)*$R97</f>
        <v>0</v>
      </c>
      <c r="AJ97" s="168">
        <f>MIN((IFERROR(IF(AND($V97&lt;=AJ$1,$W97&gt;=AJ$1),INDEX(Reliability!O$23:O$50,MATCH($S97,Reliability!$C$23:$C$50,0)),0),0)*IF($T97="n/a",$D97*$Y97,$G97)+IFERROR(IF(AND($V97&lt;=AJ$1,$W97&gt;=AJ$1),INDEX(Reliability!O$23:O$50,MATCH($T97,Reliability!$C$23:$C$50,0)),0),0)*$H97*$X97*$Y97),$D97)*$R97</f>
        <v>0</v>
      </c>
      <c r="AK97" s="168">
        <f>MIN((IFERROR(IF(AND($V97&lt;=AK$1,$W97&gt;=AK$1),INDEX(Reliability!P$23:P$50,MATCH($S97,Reliability!$C$23:$C$50,0)),0),0)*IF($T97="n/a",$D97*$Y97,$G97)+IFERROR(IF(AND($V97&lt;=AK$1,$W97&gt;=AK$1),INDEX(Reliability!P$23:P$50,MATCH($T97,Reliability!$C$23:$C$50,0)),0),0)*$H97*$X97*$Y97),$D97)*$R97</f>
        <v>0</v>
      </c>
      <c r="AM97" s="167">
        <f t="shared" si="23"/>
        <v>0</v>
      </c>
      <c r="AN97">
        <f>unique_contracts!C97</f>
        <v>0</v>
      </c>
    </row>
    <row r="98" spans="2:40" x14ac:dyDescent="0.25">
      <c r="B98" s="121">
        <f>unique_contracts!B98</f>
        <v>0</v>
      </c>
      <c r="C98" s="103">
        <f>unique_contracts!D98</f>
        <v>0</v>
      </c>
      <c r="D98" s="120">
        <f>unique_contracts!J98</f>
        <v>0</v>
      </c>
      <c r="E98" s="103">
        <f>unique_contracts!M98</f>
        <v>0</v>
      </c>
      <c r="F98" s="103">
        <f>unique_contracts!N98</f>
        <v>0</v>
      </c>
      <c r="G98" s="103">
        <f>unique_contracts!P98</f>
        <v>0</v>
      </c>
      <c r="H98" s="103">
        <f>unique_contracts!R98</f>
        <v>0</v>
      </c>
      <c r="I98" s="103">
        <f>unique_contracts!V98</f>
        <v>0</v>
      </c>
      <c r="J98" s="121">
        <f>unique_contracts!AB98</f>
        <v>0</v>
      </c>
      <c r="K98" s="103">
        <f>unique_contracts!AM98</f>
        <v>0</v>
      </c>
      <c r="L98" s="103">
        <f>unique_contracts!AN98</f>
        <v>0</v>
      </c>
      <c r="M98" s="103">
        <f>unique_contracts!AO98</f>
        <v>0</v>
      </c>
      <c r="N98" s="103">
        <f>unique_contracts!AP98</f>
        <v>0</v>
      </c>
      <c r="O98" s="103">
        <f>unique_contracts!AQ98</f>
        <v>0</v>
      </c>
      <c r="P98" s="103">
        <f>unique_contracts!AR98</f>
        <v>0</v>
      </c>
      <c r="Q98" s="103">
        <f>unique_contracts!BP98</f>
        <v>0</v>
      </c>
      <c r="R98" s="103">
        <f t="shared" si="16"/>
        <v>0</v>
      </c>
      <c r="S98" s="103" t="str">
        <f>IFERROR(IF(AND(I98&gt;0,E98="NotHybrid"),_xlfn.CONCAT(MAX(MIN(ROUNDDOWN(I98/D98,0),8),4),INDEX(resources!$G:$G,MATCH(B98,resources!$A:$A,0))),INDEX(resources!$G:$G,MATCH(B98,resources!$A:$A,0))),"n/a")</f>
        <v>n/a</v>
      </c>
      <c r="T98" s="103" t="str">
        <f t="shared" si="17"/>
        <v>n/a</v>
      </c>
      <c r="U98" s="103" t="str">
        <f t="shared" si="18"/>
        <v>n/a</v>
      </c>
      <c r="V98" s="103">
        <f t="shared" si="19"/>
        <v>0</v>
      </c>
      <c r="W98" s="103">
        <f t="shared" si="20"/>
        <v>0</v>
      </c>
      <c r="X98" s="119">
        <f t="shared" si="21"/>
        <v>1</v>
      </c>
      <c r="Y98" s="119">
        <f t="shared" si="22"/>
        <v>1</v>
      </c>
      <c r="Z98" s="168">
        <f>MIN((IFERROR(IF(AND($V98&lt;=Z$1,$W98&gt;=Z$1),INDEX(Reliability!E$23:E$50,MATCH($S98,Reliability!$C$23:$C$50,0)),0),0)*IF($T98="n/a",$D98*$Y98,$G98)+IFERROR(IF(AND($V98&lt;=Z$1,$W98&gt;=Z$1),INDEX(Reliability!E$23:E$50,MATCH($T98,Reliability!$C$23:$C$50,0)),0),0)*$H98*$X98*$Y98),$D98)*$R98</f>
        <v>0</v>
      </c>
      <c r="AA98" s="168">
        <f>MIN((IFERROR(IF(AND($V98&lt;=AA$1,$W98&gt;=AA$1),INDEX(Reliability!F$23:F$50,MATCH($S98,Reliability!$C$23:$C$50,0)),0),0)*IF($T98="n/a",$D98*$Y98,$G98)+IFERROR(IF(AND($V98&lt;=AA$1,$W98&gt;=AA$1),INDEX(Reliability!F$23:F$50,MATCH($T98,Reliability!$C$23:$C$50,0)),0),0)*$H98*$X98*$Y98),$D98)*$R98</f>
        <v>0</v>
      </c>
      <c r="AB98" s="168">
        <f>MIN((IFERROR(IF(AND($V98&lt;=AB$1,$W98&gt;=AB$1),INDEX(Reliability!G$23:G$50,MATCH($S98,Reliability!$C$23:$C$50,0)),0),0)*IF($T98="n/a",$D98*$Y98,$G98)+IFERROR(IF(AND($V98&lt;=AB$1,$W98&gt;=AB$1),INDEX(Reliability!G$23:G$50,MATCH($T98,Reliability!$C$23:$C$50,0)),0),0)*$H98*$X98*$Y98),$D98)*$R98</f>
        <v>0</v>
      </c>
      <c r="AC98" s="168">
        <f>MIN((IFERROR(IF(AND($V98&lt;=AC$1,$W98&gt;=AC$1),INDEX(Reliability!H$23:H$50,MATCH($S98,Reliability!$C$23:$C$50,0)),0),0)*IF($T98="n/a",$D98*$Y98,$G98)+IFERROR(IF(AND($V98&lt;=AC$1,$W98&gt;=AC$1),INDEX(Reliability!H$23:H$50,MATCH($T98,Reliability!$C$23:$C$50,0)),0),0)*$H98*$X98*$Y98),$D98)*$R98</f>
        <v>0</v>
      </c>
      <c r="AD98" s="168">
        <f>MIN((IFERROR(IF(AND($V98&lt;=AD$1,$W98&gt;=AD$1),INDEX(Reliability!I$23:I$50,MATCH($S98,Reliability!$C$23:$C$50,0)),0),0)*IF($T98="n/a",$D98*$Y98,$G98)+IFERROR(IF(AND($V98&lt;=AD$1,$W98&gt;=AD$1),INDEX(Reliability!I$23:I$50,MATCH($T98,Reliability!$C$23:$C$50,0)),0),0)*$H98*$X98*$Y98),$D98)*$R98</f>
        <v>0</v>
      </c>
      <c r="AE98" s="168">
        <f>MIN((IFERROR(IF(AND($V98&lt;=AE$1,$W98&gt;=AE$1),INDEX(Reliability!J$23:J$50,MATCH($S98,Reliability!$C$23:$C$50,0)),0),0)*IF($T98="n/a",$D98*$Y98,$G98)+IFERROR(IF(AND($V98&lt;=AE$1,$W98&gt;=AE$1),INDEX(Reliability!J$23:J$50,MATCH($T98,Reliability!$C$23:$C$50,0)),0),0)*$H98*$X98*$Y98),$D98)*$R98</f>
        <v>0</v>
      </c>
      <c r="AF98" s="168">
        <f>MIN((IFERROR(IF(AND($V98&lt;=AF$1,$W98&gt;=AF$1),INDEX(Reliability!K$23:K$50,MATCH($S98,Reliability!$C$23:$C$50,0)),0),0)*IF($T98="n/a",$D98*$Y98,$G98)+IFERROR(IF(AND($V98&lt;=AF$1,$W98&gt;=AF$1),INDEX(Reliability!K$23:K$50,MATCH($T98,Reliability!$C$23:$C$50,0)),0),0)*$H98*$X98*$Y98),$D98)*$R98</f>
        <v>0</v>
      </c>
      <c r="AG98" s="168">
        <f>MIN((IFERROR(IF(AND($V98&lt;=AG$1,$W98&gt;=AG$1),INDEX(Reliability!L$23:L$50,MATCH($S98,Reliability!$C$23:$C$50,0)),0),0)*IF($T98="n/a",$D98*$Y98,$G98)+IFERROR(IF(AND($V98&lt;=AG$1,$W98&gt;=AG$1),INDEX(Reliability!L$23:L$50,MATCH($T98,Reliability!$C$23:$C$50,0)),0),0)*$H98*$X98*$Y98),$D98)*$R98</f>
        <v>0</v>
      </c>
      <c r="AH98" s="168">
        <f>MIN((IFERROR(IF(AND($V98&lt;=AH$1,$W98&gt;=AH$1),INDEX(Reliability!M$23:M$50,MATCH($S98,Reliability!$C$23:$C$50,0)),0),0)*IF($T98="n/a",$D98*$Y98,$G98)+IFERROR(IF(AND($V98&lt;=AH$1,$W98&gt;=AH$1),INDEX(Reliability!M$23:M$50,MATCH($T98,Reliability!$C$23:$C$50,0)),0),0)*$H98*$X98*$Y98),$D98)*$R98</f>
        <v>0</v>
      </c>
      <c r="AI98" s="168">
        <f>MIN((IFERROR(IF(AND($V98&lt;=AI$1,$W98&gt;=AI$1),INDEX(Reliability!N$23:N$50,MATCH($S98,Reliability!$C$23:$C$50,0)),0),0)*IF($T98="n/a",$D98*$Y98,$G98)+IFERROR(IF(AND($V98&lt;=AI$1,$W98&gt;=AI$1),INDEX(Reliability!N$23:N$50,MATCH($T98,Reliability!$C$23:$C$50,0)),0),0)*$H98*$X98*$Y98),$D98)*$R98</f>
        <v>0</v>
      </c>
      <c r="AJ98" s="168">
        <f>MIN((IFERROR(IF(AND($V98&lt;=AJ$1,$W98&gt;=AJ$1),INDEX(Reliability!O$23:O$50,MATCH($S98,Reliability!$C$23:$C$50,0)),0),0)*IF($T98="n/a",$D98*$Y98,$G98)+IFERROR(IF(AND($V98&lt;=AJ$1,$W98&gt;=AJ$1),INDEX(Reliability!O$23:O$50,MATCH($T98,Reliability!$C$23:$C$50,0)),0),0)*$H98*$X98*$Y98),$D98)*$R98</f>
        <v>0</v>
      </c>
      <c r="AK98" s="168">
        <f>MIN((IFERROR(IF(AND($V98&lt;=AK$1,$W98&gt;=AK$1),INDEX(Reliability!P$23:P$50,MATCH($S98,Reliability!$C$23:$C$50,0)),0),0)*IF($T98="n/a",$D98*$Y98,$G98)+IFERROR(IF(AND($V98&lt;=AK$1,$W98&gt;=AK$1),INDEX(Reliability!P$23:P$50,MATCH($T98,Reliability!$C$23:$C$50,0)),0),0)*$H98*$X98*$Y98),$D98)*$R98</f>
        <v>0</v>
      </c>
      <c r="AM98" s="167">
        <f t="shared" si="23"/>
        <v>0</v>
      </c>
      <c r="AN98">
        <f>unique_contracts!C98</f>
        <v>0</v>
      </c>
    </row>
    <row r="99" spans="2:40" x14ac:dyDescent="0.25">
      <c r="B99" s="121">
        <f>unique_contracts!B99</f>
        <v>0</v>
      </c>
      <c r="C99" s="103">
        <f>unique_contracts!D99</f>
        <v>0</v>
      </c>
      <c r="D99" s="120">
        <f>unique_contracts!J99</f>
        <v>0</v>
      </c>
      <c r="E99" s="103">
        <f>unique_contracts!M99</f>
        <v>0</v>
      </c>
      <c r="F99" s="103">
        <f>unique_contracts!N99</f>
        <v>0</v>
      </c>
      <c r="G99" s="103">
        <f>unique_contracts!P99</f>
        <v>0</v>
      </c>
      <c r="H99" s="103">
        <f>unique_contracts!R99</f>
        <v>0</v>
      </c>
      <c r="I99" s="103">
        <f>unique_contracts!V99</f>
        <v>0</v>
      </c>
      <c r="J99" s="121">
        <f>unique_contracts!AB99</f>
        <v>0</v>
      </c>
      <c r="K99" s="103">
        <f>unique_contracts!AM99</f>
        <v>0</v>
      </c>
      <c r="L99" s="103">
        <f>unique_contracts!AN99</f>
        <v>0</v>
      </c>
      <c r="M99" s="103">
        <f>unique_contracts!AO99</f>
        <v>0</v>
      </c>
      <c r="N99" s="103">
        <f>unique_contracts!AP99</f>
        <v>0</v>
      </c>
      <c r="O99" s="103">
        <f>unique_contracts!AQ99</f>
        <v>0</v>
      </c>
      <c r="P99" s="103">
        <f>unique_contracts!AR99</f>
        <v>0</v>
      </c>
      <c r="Q99" s="103">
        <f>unique_contracts!BP99</f>
        <v>0</v>
      </c>
      <c r="R99" s="103">
        <f t="shared" si="16"/>
        <v>0</v>
      </c>
      <c r="S99" s="103" t="str">
        <f>IFERROR(IF(AND(I99&gt;0,E99="NotHybrid"),_xlfn.CONCAT(MAX(MIN(ROUNDDOWN(I99/D99,0),8),4),INDEX(resources!$G:$G,MATCH(B99,resources!$A:$A,0))),INDEX(resources!$G:$G,MATCH(B99,resources!$A:$A,0))),"n/a")</f>
        <v>n/a</v>
      </c>
      <c r="T99" s="103" t="str">
        <f t="shared" si="17"/>
        <v>n/a</v>
      </c>
      <c r="U99" s="103" t="str">
        <f t="shared" si="18"/>
        <v>n/a</v>
      </c>
      <c r="V99" s="103">
        <f t="shared" si="19"/>
        <v>0</v>
      </c>
      <c r="W99" s="103">
        <f t="shared" si="20"/>
        <v>0</v>
      </c>
      <c r="X99" s="119">
        <f t="shared" si="21"/>
        <v>1</v>
      </c>
      <c r="Y99" s="119">
        <f t="shared" si="22"/>
        <v>1</v>
      </c>
      <c r="Z99" s="168">
        <f>MIN((IFERROR(IF(AND($V99&lt;=Z$1,$W99&gt;=Z$1),INDEX(Reliability!E$23:E$50,MATCH($S99,Reliability!$C$23:$C$50,0)),0),0)*IF($T99="n/a",$D99*$Y99,$G99)+IFERROR(IF(AND($V99&lt;=Z$1,$W99&gt;=Z$1),INDEX(Reliability!E$23:E$50,MATCH($T99,Reliability!$C$23:$C$50,0)),0),0)*$H99*$X99*$Y99),$D99)*$R99</f>
        <v>0</v>
      </c>
      <c r="AA99" s="168">
        <f>MIN((IFERROR(IF(AND($V99&lt;=AA$1,$W99&gt;=AA$1),INDEX(Reliability!F$23:F$50,MATCH($S99,Reliability!$C$23:$C$50,0)),0),0)*IF($T99="n/a",$D99*$Y99,$G99)+IFERROR(IF(AND($V99&lt;=AA$1,$W99&gt;=AA$1),INDEX(Reliability!F$23:F$50,MATCH($T99,Reliability!$C$23:$C$50,0)),0),0)*$H99*$X99*$Y99),$D99)*$R99</f>
        <v>0</v>
      </c>
      <c r="AB99" s="168">
        <f>MIN((IFERROR(IF(AND($V99&lt;=AB$1,$W99&gt;=AB$1),INDEX(Reliability!G$23:G$50,MATCH($S99,Reliability!$C$23:$C$50,0)),0),0)*IF($T99="n/a",$D99*$Y99,$G99)+IFERROR(IF(AND($V99&lt;=AB$1,$W99&gt;=AB$1),INDEX(Reliability!G$23:G$50,MATCH($T99,Reliability!$C$23:$C$50,0)),0),0)*$H99*$X99*$Y99),$D99)*$R99</f>
        <v>0</v>
      </c>
      <c r="AC99" s="168">
        <f>MIN((IFERROR(IF(AND($V99&lt;=AC$1,$W99&gt;=AC$1),INDEX(Reliability!H$23:H$50,MATCH($S99,Reliability!$C$23:$C$50,0)),0),0)*IF($T99="n/a",$D99*$Y99,$G99)+IFERROR(IF(AND($V99&lt;=AC$1,$W99&gt;=AC$1),INDEX(Reliability!H$23:H$50,MATCH($T99,Reliability!$C$23:$C$50,0)),0),0)*$H99*$X99*$Y99),$D99)*$R99</f>
        <v>0</v>
      </c>
      <c r="AD99" s="168">
        <f>MIN((IFERROR(IF(AND($V99&lt;=AD$1,$W99&gt;=AD$1),INDEX(Reliability!I$23:I$50,MATCH($S99,Reliability!$C$23:$C$50,0)),0),0)*IF($T99="n/a",$D99*$Y99,$G99)+IFERROR(IF(AND($V99&lt;=AD$1,$W99&gt;=AD$1),INDEX(Reliability!I$23:I$50,MATCH($T99,Reliability!$C$23:$C$50,0)),0),0)*$H99*$X99*$Y99),$D99)*$R99</f>
        <v>0</v>
      </c>
      <c r="AE99" s="168">
        <f>MIN((IFERROR(IF(AND($V99&lt;=AE$1,$W99&gt;=AE$1),INDEX(Reliability!J$23:J$50,MATCH($S99,Reliability!$C$23:$C$50,0)),0),0)*IF($T99="n/a",$D99*$Y99,$G99)+IFERROR(IF(AND($V99&lt;=AE$1,$W99&gt;=AE$1),INDEX(Reliability!J$23:J$50,MATCH($T99,Reliability!$C$23:$C$50,0)),0),0)*$H99*$X99*$Y99),$D99)*$R99</f>
        <v>0</v>
      </c>
      <c r="AF99" s="168">
        <f>MIN((IFERROR(IF(AND($V99&lt;=AF$1,$W99&gt;=AF$1),INDEX(Reliability!K$23:K$50,MATCH($S99,Reliability!$C$23:$C$50,0)),0),0)*IF($T99="n/a",$D99*$Y99,$G99)+IFERROR(IF(AND($V99&lt;=AF$1,$W99&gt;=AF$1),INDEX(Reliability!K$23:K$50,MATCH($T99,Reliability!$C$23:$C$50,0)),0),0)*$H99*$X99*$Y99),$D99)*$R99</f>
        <v>0</v>
      </c>
      <c r="AG99" s="168">
        <f>MIN((IFERROR(IF(AND($V99&lt;=AG$1,$W99&gt;=AG$1),INDEX(Reliability!L$23:L$50,MATCH($S99,Reliability!$C$23:$C$50,0)),0),0)*IF($T99="n/a",$D99*$Y99,$G99)+IFERROR(IF(AND($V99&lt;=AG$1,$W99&gt;=AG$1),INDEX(Reliability!L$23:L$50,MATCH($T99,Reliability!$C$23:$C$50,0)),0),0)*$H99*$X99*$Y99),$D99)*$R99</f>
        <v>0</v>
      </c>
      <c r="AH99" s="168">
        <f>MIN((IFERROR(IF(AND($V99&lt;=AH$1,$W99&gt;=AH$1),INDEX(Reliability!M$23:M$50,MATCH($S99,Reliability!$C$23:$C$50,0)),0),0)*IF($T99="n/a",$D99*$Y99,$G99)+IFERROR(IF(AND($V99&lt;=AH$1,$W99&gt;=AH$1),INDEX(Reliability!M$23:M$50,MATCH($T99,Reliability!$C$23:$C$50,0)),0),0)*$H99*$X99*$Y99),$D99)*$R99</f>
        <v>0</v>
      </c>
      <c r="AI99" s="168">
        <f>MIN((IFERROR(IF(AND($V99&lt;=AI$1,$W99&gt;=AI$1),INDEX(Reliability!N$23:N$50,MATCH($S99,Reliability!$C$23:$C$50,0)),0),0)*IF($T99="n/a",$D99*$Y99,$G99)+IFERROR(IF(AND($V99&lt;=AI$1,$W99&gt;=AI$1),INDEX(Reliability!N$23:N$50,MATCH($T99,Reliability!$C$23:$C$50,0)),0),0)*$H99*$X99*$Y99),$D99)*$R99</f>
        <v>0</v>
      </c>
      <c r="AJ99" s="168">
        <f>MIN((IFERROR(IF(AND($V99&lt;=AJ$1,$W99&gt;=AJ$1),INDEX(Reliability!O$23:O$50,MATCH($S99,Reliability!$C$23:$C$50,0)),0),0)*IF($T99="n/a",$D99*$Y99,$G99)+IFERROR(IF(AND($V99&lt;=AJ$1,$W99&gt;=AJ$1),INDEX(Reliability!O$23:O$50,MATCH($T99,Reliability!$C$23:$C$50,0)),0),0)*$H99*$X99*$Y99),$D99)*$R99</f>
        <v>0</v>
      </c>
      <c r="AK99" s="168">
        <f>MIN((IFERROR(IF(AND($V99&lt;=AK$1,$W99&gt;=AK$1),INDEX(Reliability!P$23:P$50,MATCH($S99,Reliability!$C$23:$C$50,0)),0),0)*IF($T99="n/a",$D99*$Y99,$G99)+IFERROR(IF(AND($V99&lt;=AK$1,$W99&gt;=AK$1),INDEX(Reliability!P$23:P$50,MATCH($T99,Reliability!$C$23:$C$50,0)),0),0)*$H99*$X99*$Y99),$D99)*$R99</f>
        <v>0</v>
      </c>
      <c r="AM99" s="167">
        <f t="shared" si="23"/>
        <v>0</v>
      </c>
      <c r="AN99">
        <f>unique_contracts!C99</f>
        <v>0</v>
      </c>
    </row>
    <row r="100" spans="2:40" x14ac:dyDescent="0.25">
      <c r="B100" s="121">
        <f>unique_contracts!B100</f>
        <v>0</v>
      </c>
      <c r="C100" s="103">
        <f>unique_contracts!D100</f>
        <v>0</v>
      </c>
      <c r="D100" s="120">
        <f>unique_contracts!J100</f>
        <v>0</v>
      </c>
      <c r="E100" s="103">
        <f>unique_contracts!M100</f>
        <v>0</v>
      </c>
      <c r="F100" s="103">
        <f>unique_contracts!N100</f>
        <v>0</v>
      </c>
      <c r="G100" s="103">
        <f>unique_contracts!P100</f>
        <v>0</v>
      </c>
      <c r="H100" s="103">
        <f>unique_contracts!R100</f>
        <v>0</v>
      </c>
      <c r="I100" s="103">
        <f>unique_contracts!V100</f>
        <v>0</v>
      </c>
      <c r="J100" s="121">
        <f>unique_contracts!AB100</f>
        <v>0</v>
      </c>
      <c r="K100" s="103">
        <f>unique_contracts!AM100</f>
        <v>0</v>
      </c>
      <c r="L100" s="103">
        <f>unique_contracts!AN100</f>
        <v>0</v>
      </c>
      <c r="M100" s="103">
        <f>unique_contracts!AO100</f>
        <v>0</v>
      </c>
      <c r="N100" s="103">
        <f>unique_contracts!AP100</f>
        <v>0</v>
      </c>
      <c r="O100" s="103">
        <f>unique_contracts!AQ100</f>
        <v>0</v>
      </c>
      <c r="P100" s="103">
        <f>unique_contracts!AR100</f>
        <v>0</v>
      </c>
      <c r="Q100" s="103">
        <f>unique_contracts!BP100</f>
        <v>0</v>
      </c>
      <c r="R100" s="103">
        <f t="shared" si="16"/>
        <v>0</v>
      </c>
      <c r="S100" s="103" t="str">
        <f>IFERROR(IF(AND(I100&gt;0,E100="NotHybrid"),_xlfn.CONCAT(MAX(MIN(ROUNDDOWN(I100/D100,0),8),4),INDEX(resources!$G:$G,MATCH(B100,resources!$A:$A,0))),INDEX(resources!$G:$G,MATCH(B100,resources!$A:$A,0))),"n/a")</f>
        <v>n/a</v>
      </c>
      <c r="T100" s="103" t="str">
        <f t="shared" si="17"/>
        <v>n/a</v>
      </c>
      <c r="U100" s="103" t="str">
        <f t="shared" si="18"/>
        <v>n/a</v>
      </c>
      <c r="V100" s="103">
        <f t="shared" si="19"/>
        <v>0</v>
      </c>
      <c r="W100" s="103">
        <f t="shared" si="20"/>
        <v>0</v>
      </c>
      <c r="X100" s="119">
        <f t="shared" si="21"/>
        <v>1</v>
      </c>
      <c r="Y100" s="119">
        <f t="shared" si="22"/>
        <v>1</v>
      </c>
      <c r="Z100" s="168">
        <f>MIN((IFERROR(IF(AND($V100&lt;=Z$1,$W100&gt;=Z$1),INDEX(Reliability!E$23:E$50,MATCH($S100,Reliability!$C$23:$C$50,0)),0),0)*IF($T100="n/a",$D100*$Y100,$G100)+IFERROR(IF(AND($V100&lt;=Z$1,$W100&gt;=Z$1),INDEX(Reliability!E$23:E$50,MATCH($T100,Reliability!$C$23:$C$50,0)),0),0)*$H100*$X100*$Y100),$D100)*$R100</f>
        <v>0</v>
      </c>
      <c r="AA100" s="168">
        <f>MIN((IFERROR(IF(AND($V100&lt;=AA$1,$W100&gt;=AA$1),INDEX(Reliability!F$23:F$50,MATCH($S100,Reliability!$C$23:$C$50,0)),0),0)*IF($T100="n/a",$D100*$Y100,$G100)+IFERROR(IF(AND($V100&lt;=AA$1,$W100&gt;=AA$1),INDEX(Reliability!F$23:F$50,MATCH($T100,Reliability!$C$23:$C$50,0)),0),0)*$H100*$X100*$Y100),$D100)*$R100</f>
        <v>0</v>
      </c>
      <c r="AB100" s="168">
        <f>MIN((IFERROR(IF(AND($V100&lt;=AB$1,$W100&gt;=AB$1),INDEX(Reliability!G$23:G$50,MATCH($S100,Reliability!$C$23:$C$50,0)),0),0)*IF($T100="n/a",$D100*$Y100,$G100)+IFERROR(IF(AND($V100&lt;=AB$1,$W100&gt;=AB$1),INDEX(Reliability!G$23:G$50,MATCH($T100,Reliability!$C$23:$C$50,0)),0),0)*$H100*$X100*$Y100),$D100)*$R100</f>
        <v>0</v>
      </c>
      <c r="AC100" s="168">
        <f>MIN((IFERROR(IF(AND($V100&lt;=AC$1,$W100&gt;=AC$1),INDEX(Reliability!H$23:H$50,MATCH($S100,Reliability!$C$23:$C$50,0)),0),0)*IF($T100="n/a",$D100*$Y100,$G100)+IFERROR(IF(AND($V100&lt;=AC$1,$W100&gt;=AC$1),INDEX(Reliability!H$23:H$50,MATCH($T100,Reliability!$C$23:$C$50,0)),0),0)*$H100*$X100*$Y100),$D100)*$R100</f>
        <v>0</v>
      </c>
      <c r="AD100" s="168">
        <f>MIN((IFERROR(IF(AND($V100&lt;=AD$1,$W100&gt;=AD$1),INDEX(Reliability!I$23:I$50,MATCH($S100,Reliability!$C$23:$C$50,0)),0),0)*IF($T100="n/a",$D100*$Y100,$G100)+IFERROR(IF(AND($V100&lt;=AD$1,$W100&gt;=AD$1),INDEX(Reliability!I$23:I$50,MATCH($T100,Reliability!$C$23:$C$50,0)),0),0)*$H100*$X100*$Y100),$D100)*$R100</f>
        <v>0</v>
      </c>
      <c r="AE100" s="168">
        <f>MIN((IFERROR(IF(AND($V100&lt;=AE$1,$W100&gt;=AE$1),INDEX(Reliability!J$23:J$50,MATCH($S100,Reliability!$C$23:$C$50,0)),0),0)*IF($T100="n/a",$D100*$Y100,$G100)+IFERROR(IF(AND($V100&lt;=AE$1,$W100&gt;=AE$1),INDEX(Reliability!J$23:J$50,MATCH($T100,Reliability!$C$23:$C$50,0)),0),0)*$H100*$X100*$Y100),$D100)*$R100</f>
        <v>0</v>
      </c>
      <c r="AF100" s="168">
        <f>MIN((IFERROR(IF(AND($V100&lt;=AF$1,$W100&gt;=AF$1),INDEX(Reliability!K$23:K$50,MATCH($S100,Reliability!$C$23:$C$50,0)),0),0)*IF($T100="n/a",$D100*$Y100,$G100)+IFERROR(IF(AND($V100&lt;=AF$1,$W100&gt;=AF$1),INDEX(Reliability!K$23:K$50,MATCH($T100,Reliability!$C$23:$C$50,0)),0),0)*$H100*$X100*$Y100),$D100)*$R100</f>
        <v>0</v>
      </c>
      <c r="AG100" s="168">
        <f>MIN((IFERROR(IF(AND($V100&lt;=AG$1,$W100&gt;=AG$1),INDEX(Reliability!L$23:L$50,MATCH($S100,Reliability!$C$23:$C$50,0)),0),0)*IF($T100="n/a",$D100*$Y100,$G100)+IFERROR(IF(AND($V100&lt;=AG$1,$W100&gt;=AG$1),INDEX(Reliability!L$23:L$50,MATCH($T100,Reliability!$C$23:$C$50,0)),0),0)*$H100*$X100*$Y100),$D100)*$R100</f>
        <v>0</v>
      </c>
      <c r="AH100" s="168">
        <f>MIN((IFERROR(IF(AND($V100&lt;=AH$1,$W100&gt;=AH$1),INDEX(Reliability!M$23:M$50,MATCH($S100,Reliability!$C$23:$C$50,0)),0),0)*IF($T100="n/a",$D100*$Y100,$G100)+IFERROR(IF(AND($V100&lt;=AH$1,$W100&gt;=AH$1),INDEX(Reliability!M$23:M$50,MATCH($T100,Reliability!$C$23:$C$50,0)),0),0)*$H100*$X100*$Y100),$D100)*$R100</f>
        <v>0</v>
      </c>
      <c r="AI100" s="168">
        <f>MIN((IFERROR(IF(AND($V100&lt;=AI$1,$W100&gt;=AI$1),INDEX(Reliability!N$23:N$50,MATCH($S100,Reliability!$C$23:$C$50,0)),0),0)*IF($T100="n/a",$D100*$Y100,$G100)+IFERROR(IF(AND($V100&lt;=AI$1,$W100&gt;=AI$1),INDEX(Reliability!N$23:N$50,MATCH($T100,Reliability!$C$23:$C$50,0)),0),0)*$H100*$X100*$Y100),$D100)*$R100</f>
        <v>0</v>
      </c>
      <c r="AJ100" s="168">
        <f>MIN((IFERROR(IF(AND($V100&lt;=AJ$1,$W100&gt;=AJ$1),INDEX(Reliability!O$23:O$50,MATCH($S100,Reliability!$C$23:$C$50,0)),0),0)*IF($T100="n/a",$D100*$Y100,$G100)+IFERROR(IF(AND($V100&lt;=AJ$1,$W100&gt;=AJ$1),INDEX(Reliability!O$23:O$50,MATCH($T100,Reliability!$C$23:$C$50,0)),0),0)*$H100*$X100*$Y100),$D100)*$R100</f>
        <v>0</v>
      </c>
      <c r="AK100" s="168">
        <f>MIN((IFERROR(IF(AND($V100&lt;=AK$1,$W100&gt;=AK$1),INDEX(Reliability!P$23:P$50,MATCH($S100,Reliability!$C$23:$C$50,0)),0),0)*IF($T100="n/a",$D100*$Y100,$G100)+IFERROR(IF(AND($V100&lt;=AK$1,$W100&gt;=AK$1),INDEX(Reliability!P$23:P$50,MATCH($T100,Reliability!$C$23:$C$50,0)),0),0)*$H100*$X100*$Y100),$D100)*$R100</f>
        <v>0</v>
      </c>
      <c r="AM100" s="167">
        <f t="shared" si="23"/>
        <v>0</v>
      </c>
      <c r="AN100">
        <f>unique_contracts!C100</f>
        <v>0</v>
      </c>
    </row>
    <row r="101" spans="2:40" x14ac:dyDescent="0.25">
      <c r="B101" s="121">
        <f>unique_contracts!B101</f>
        <v>0</v>
      </c>
      <c r="C101" s="103">
        <f>unique_contracts!D101</f>
        <v>0</v>
      </c>
      <c r="D101" s="120">
        <f>unique_contracts!J101</f>
        <v>0</v>
      </c>
      <c r="E101" s="103">
        <f>unique_contracts!M101</f>
        <v>0</v>
      </c>
      <c r="F101" s="103">
        <f>unique_contracts!N101</f>
        <v>0</v>
      </c>
      <c r="G101" s="103">
        <f>unique_contracts!P101</f>
        <v>0</v>
      </c>
      <c r="H101" s="103">
        <f>unique_contracts!R101</f>
        <v>0</v>
      </c>
      <c r="I101" s="103">
        <f>unique_contracts!V101</f>
        <v>0</v>
      </c>
      <c r="J101" s="121">
        <f>unique_contracts!AB101</f>
        <v>0</v>
      </c>
      <c r="K101" s="103">
        <f>unique_contracts!AM101</f>
        <v>0</v>
      </c>
      <c r="L101" s="103">
        <f>unique_contracts!AN101</f>
        <v>0</v>
      </c>
      <c r="M101" s="103">
        <f>unique_contracts!AO101</f>
        <v>0</v>
      </c>
      <c r="N101" s="103">
        <f>unique_contracts!AP101</f>
        <v>0</v>
      </c>
      <c r="O101" s="103">
        <f>unique_contracts!AQ101</f>
        <v>0</v>
      </c>
      <c r="P101" s="103">
        <f>unique_contracts!AR101</f>
        <v>0</v>
      </c>
      <c r="Q101" s="103">
        <f>unique_contracts!BP101</f>
        <v>0</v>
      </c>
      <c r="R101" s="103">
        <f t="shared" si="16"/>
        <v>0</v>
      </c>
      <c r="S101" s="103" t="str">
        <f>IFERROR(IF(AND(I101&gt;0,E101="NotHybrid"),_xlfn.CONCAT(MAX(MIN(ROUNDDOWN(I101/D101,0),8),4),INDEX(resources!$G:$G,MATCH(B101,resources!$A:$A,0))),INDEX(resources!$G:$G,MATCH(B101,resources!$A:$A,0))),"n/a")</f>
        <v>n/a</v>
      </c>
      <c r="T101" s="103" t="str">
        <f t="shared" si="17"/>
        <v>n/a</v>
      </c>
      <c r="U101" s="103" t="str">
        <f t="shared" si="18"/>
        <v>n/a</v>
      </c>
      <c r="V101" s="103">
        <f t="shared" si="19"/>
        <v>0</v>
      </c>
      <c r="W101" s="103">
        <f t="shared" si="20"/>
        <v>0</v>
      </c>
      <c r="X101" s="119">
        <f t="shared" si="21"/>
        <v>1</v>
      </c>
      <c r="Y101" s="119">
        <f t="shared" si="22"/>
        <v>1</v>
      </c>
      <c r="Z101" s="168">
        <f>MIN((IFERROR(IF(AND($V101&lt;=Z$1,$W101&gt;=Z$1),INDEX(Reliability!E$23:E$50,MATCH($S101,Reliability!$C$23:$C$50,0)),0),0)*IF($T101="n/a",$D101*$Y101,$G101)+IFERROR(IF(AND($V101&lt;=Z$1,$W101&gt;=Z$1),INDEX(Reliability!E$23:E$50,MATCH($T101,Reliability!$C$23:$C$50,0)),0),0)*$H101*$X101*$Y101),$D101)*$R101</f>
        <v>0</v>
      </c>
      <c r="AA101" s="168">
        <f>MIN((IFERROR(IF(AND($V101&lt;=AA$1,$W101&gt;=AA$1),INDEX(Reliability!F$23:F$50,MATCH($S101,Reliability!$C$23:$C$50,0)),0),0)*IF($T101="n/a",$D101*$Y101,$G101)+IFERROR(IF(AND($V101&lt;=AA$1,$W101&gt;=AA$1),INDEX(Reliability!F$23:F$50,MATCH($T101,Reliability!$C$23:$C$50,0)),0),0)*$H101*$X101*$Y101),$D101)*$R101</f>
        <v>0</v>
      </c>
      <c r="AB101" s="168">
        <f>MIN((IFERROR(IF(AND($V101&lt;=AB$1,$W101&gt;=AB$1),INDEX(Reliability!G$23:G$50,MATCH($S101,Reliability!$C$23:$C$50,0)),0),0)*IF($T101="n/a",$D101*$Y101,$G101)+IFERROR(IF(AND($V101&lt;=AB$1,$W101&gt;=AB$1),INDEX(Reliability!G$23:G$50,MATCH($T101,Reliability!$C$23:$C$50,0)),0),0)*$H101*$X101*$Y101),$D101)*$R101</f>
        <v>0</v>
      </c>
      <c r="AC101" s="168">
        <f>MIN((IFERROR(IF(AND($V101&lt;=AC$1,$W101&gt;=AC$1),INDEX(Reliability!H$23:H$50,MATCH($S101,Reliability!$C$23:$C$50,0)),0),0)*IF($T101="n/a",$D101*$Y101,$G101)+IFERROR(IF(AND($V101&lt;=AC$1,$W101&gt;=AC$1),INDEX(Reliability!H$23:H$50,MATCH($T101,Reliability!$C$23:$C$50,0)),0),0)*$H101*$X101*$Y101),$D101)*$R101</f>
        <v>0</v>
      </c>
      <c r="AD101" s="168">
        <f>MIN((IFERROR(IF(AND($V101&lt;=AD$1,$W101&gt;=AD$1),INDEX(Reliability!I$23:I$50,MATCH($S101,Reliability!$C$23:$C$50,0)),0),0)*IF($T101="n/a",$D101*$Y101,$G101)+IFERROR(IF(AND($V101&lt;=AD$1,$W101&gt;=AD$1),INDEX(Reliability!I$23:I$50,MATCH($T101,Reliability!$C$23:$C$50,0)),0),0)*$H101*$X101*$Y101),$D101)*$R101</f>
        <v>0</v>
      </c>
      <c r="AE101" s="168">
        <f>MIN((IFERROR(IF(AND($V101&lt;=AE$1,$W101&gt;=AE$1),INDEX(Reliability!J$23:J$50,MATCH($S101,Reliability!$C$23:$C$50,0)),0),0)*IF($T101="n/a",$D101*$Y101,$G101)+IFERROR(IF(AND($V101&lt;=AE$1,$W101&gt;=AE$1),INDEX(Reliability!J$23:J$50,MATCH($T101,Reliability!$C$23:$C$50,0)),0),0)*$H101*$X101*$Y101),$D101)*$R101</f>
        <v>0</v>
      </c>
      <c r="AF101" s="168">
        <f>MIN((IFERROR(IF(AND($V101&lt;=AF$1,$W101&gt;=AF$1),INDEX(Reliability!K$23:K$50,MATCH($S101,Reliability!$C$23:$C$50,0)),0),0)*IF($T101="n/a",$D101*$Y101,$G101)+IFERROR(IF(AND($V101&lt;=AF$1,$W101&gt;=AF$1),INDEX(Reliability!K$23:K$50,MATCH($T101,Reliability!$C$23:$C$50,0)),0),0)*$H101*$X101*$Y101),$D101)*$R101</f>
        <v>0</v>
      </c>
      <c r="AG101" s="168">
        <f>MIN((IFERROR(IF(AND($V101&lt;=AG$1,$W101&gt;=AG$1),INDEX(Reliability!L$23:L$50,MATCH($S101,Reliability!$C$23:$C$50,0)),0),0)*IF($T101="n/a",$D101*$Y101,$G101)+IFERROR(IF(AND($V101&lt;=AG$1,$W101&gt;=AG$1),INDEX(Reliability!L$23:L$50,MATCH($T101,Reliability!$C$23:$C$50,0)),0),0)*$H101*$X101*$Y101),$D101)*$R101</f>
        <v>0</v>
      </c>
      <c r="AH101" s="168">
        <f>MIN((IFERROR(IF(AND($V101&lt;=AH$1,$W101&gt;=AH$1),INDEX(Reliability!M$23:M$50,MATCH($S101,Reliability!$C$23:$C$50,0)),0),0)*IF($T101="n/a",$D101*$Y101,$G101)+IFERROR(IF(AND($V101&lt;=AH$1,$W101&gt;=AH$1),INDEX(Reliability!M$23:M$50,MATCH($T101,Reliability!$C$23:$C$50,0)),0),0)*$H101*$X101*$Y101),$D101)*$R101</f>
        <v>0</v>
      </c>
      <c r="AI101" s="168">
        <f>MIN((IFERROR(IF(AND($V101&lt;=AI$1,$W101&gt;=AI$1),INDEX(Reliability!N$23:N$50,MATCH($S101,Reliability!$C$23:$C$50,0)),0),0)*IF($T101="n/a",$D101*$Y101,$G101)+IFERROR(IF(AND($V101&lt;=AI$1,$W101&gt;=AI$1),INDEX(Reliability!N$23:N$50,MATCH($T101,Reliability!$C$23:$C$50,0)),0),0)*$H101*$X101*$Y101),$D101)*$R101</f>
        <v>0</v>
      </c>
      <c r="AJ101" s="168">
        <f>MIN((IFERROR(IF(AND($V101&lt;=AJ$1,$W101&gt;=AJ$1),INDEX(Reliability!O$23:O$50,MATCH($S101,Reliability!$C$23:$C$50,0)),0),0)*IF($T101="n/a",$D101*$Y101,$G101)+IFERROR(IF(AND($V101&lt;=AJ$1,$W101&gt;=AJ$1),INDEX(Reliability!O$23:O$50,MATCH($T101,Reliability!$C$23:$C$50,0)),0),0)*$H101*$X101*$Y101),$D101)*$R101</f>
        <v>0</v>
      </c>
      <c r="AK101" s="168">
        <f>MIN((IFERROR(IF(AND($V101&lt;=AK$1,$W101&gt;=AK$1),INDEX(Reliability!P$23:P$50,MATCH($S101,Reliability!$C$23:$C$50,0)),0),0)*IF($T101="n/a",$D101*$Y101,$G101)+IFERROR(IF(AND($V101&lt;=AK$1,$W101&gt;=AK$1),INDEX(Reliability!P$23:P$50,MATCH($T101,Reliability!$C$23:$C$50,0)),0),0)*$H101*$X101*$Y101),$D101)*$R101</f>
        <v>0</v>
      </c>
      <c r="AM101" s="167">
        <f t="shared" si="23"/>
        <v>0</v>
      </c>
      <c r="AN101">
        <f>unique_contracts!C101</f>
        <v>0</v>
      </c>
    </row>
    <row r="102" spans="2:40" x14ac:dyDescent="0.25">
      <c r="B102" s="121">
        <f>unique_contracts!B102</f>
        <v>0</v>
      </c>
      <c r="C102" s="103">
        <f>unique_contracts!D102</f>
        <v>0</v>
      </c>
      <c r="D102" s="120">
        <f>unique_contracts!J102</f>
        <v>0</v>
      </c>
      <c r="E102" s="103">
        <f>unique_contracts!M102</f>
        <v>0</v>
      </c>
      <c r="F102" s="103">
        <f>unique_contracts!N102</f>
        <v>0</v>
      </c>
      <c r="G102" s="103">
        <f>unique_contracts!P102</f>
        <v>0</v>
      </c>
      <c r="H102" s="103">
        <f>unique_contracts!R102</f>
        <v>0</v>
      </c>
      <c r="I102" s="103">
        <f>unique_contracts!V102</f>
        <v>0</v>
      </c>
      <c r="J102" s="121">
        <f>unique_contracts!AB102</f>
        <v>0</v>
      </c>
      <c r="K102" s="103">
        <f>unique_contracts!AM102</f>
        <v>0</v>
      </c>
      <c r="L102" s="103">
        <f>unique_contracts!AN102</f>
        <v>0</v>
      </c>
      <c r="M102" s="103">
        <f>unique_contracts!AO102</f>
        <v>0</v>
      </c>
      <c r="N102" s="103">
        <f>unique_contracts!AP102</f>
        <v>0</v>
      </c>
      <c r="O102" s="103">
        <f>unique_contracts!AQ102</f>
        <v>0</v>
      </c>
      <c r="P102" s="103">
        <f>unique_contracts!AR102</f>
        <v>0</v>
      </c>
      <c r="Q102" s="103">
        <f>unique_contracts!BP102</f>
        <v>0</v>
      </c>
      <c r="R102" s="103">
        <f t="shared" si="16"/>
        <v>0</v>
      </c>
      <c r="S102" s="103" t="str">
        <f>IFERROR(IF(AND(I102&gt;0,E102="NotHybrid"),_xlfn.CONCAT(MAX(MIN(ROUNDDOWN(I102/D102,0),8),4),INDEX(resources!$G:$G,MATCH(B102,resources!$A:$A,0))),INDEX(resources!$G:$G,MATCH(B102,resources!$A:$A,0))),"n/a")</f>
        <v>n/a</v>
      </c>
      <c r="T102" s="103" t="str">
        <f t="shared" si="17"/>
        <v>n/a</v>
      </c>
      <c r="U102" s="103" t="str">
        <f t="shared" si="18"/>
        <v>n/a</v>
      </c>
      <c r="V102" s="103">
        <f t="shared" si="19"/>
        <v>0</v>
      </c>
      <c r="W102" s="103">
        <f t="shared" si="20"/>
        <v>0</v>
      </c>
      <c r="X102" s="119">
        <f t="shared" si="21"/>
        <v>1</v>
      </c>
      <c r="Y102" s="119">
        <f t="shared" si="22"/>
        <v>1</v>
      </c>
      <c r="Z102" s="168">
        <f>MIN((IFERROR(IF(AND($V102&lt;=Z$1,$W102&gt;=Z$1),INDEX(Reliability!E$23:E$50,MATCH($S102,Reliability!$C$23:$C$50,0)),0),0)*IF($T102="n/a",$D102*$Y102,$G102)+IFERROR(IF(AND($V102&lt;=Z$1,$W102&gt;=Z$1),INDEX(Reliability!E$23:E$50,MATCH($T102,Reliability!$C$23:$C$50,0)),0),0)*$H102*$X102*$Y102),$D102)*$R102</f>
        <v>0</v>
      </c>
      <c r="AA102" s="168">
        <f>MIN((IFERROR(IF(AND($V102&lt;=AA$1,$W102&gt;=AA$1),INDEX(Reliability!F$23:F$50,MATCH($S102,Reliability!$C$23:$C$50,0)),0),0)*IF($T102="n/a",$D102*$Y102,$G102)+IFERROR(IF(AND($V102&lt;=AA$1,$W102&gt;=AA$1),INDEX(Reliability!F$23:F$50,MATCH($T102,Reliability!$C$23:$C$50,0)),0),0)*$H102*$X102*$Y102),$D102)*$R102</f>
        <v>0</v>
      </c>
      <c r="AB102" s="168">
        <f>MIN((IFERROR(IF(AND($V102&lt;=AB$1,$W102&gt;=AB$1),INDEX(Reliability!G$23:G$50,MATCH($S102,Reliability!$C$23:$C$50,0)),0),0)*IF($T102="n/a",$D102*$Y102,$G102)+IFERROR(IF(AND($V102&lt;=AB$1,$W102&gt;=AB$1),INDEX(Reliability!G$23:G$50,MATCH($T102,Reliability!$C$23:$C$50,0)),0),0)*$H102*$X102*$Y102),$D102)*$R102</f>
        <v>0</v>
      </c>
      <c r="AC102" s="168">
        <f>MIN((IFERROR(IF(AND($V102&lt;=AC$1,$W102&gt;=AC$1),INDEX(Reliability!H$23:H$50,MATCH($S102,Reliability!$C$23:$C$50,0)),0),0)*IF($T102="n/a",$D102*$Y102,$G102)+IFERROR(IF(AND($V102&lt;=AC$1,$W102&gt;=AC$1),INDEX(Reliability!H$23:H$50,MATCH($T102,Reliability!$C$23:$C$50,0)),0),0)*$H102*$X102*$Y102),$D102)*$R102</f>
        <v>0</v>
      </c>
      <c r="AD102" s="168">
        <f>MIN((IFERROR(IF(AND($V102&lt;=AD$1,$W102&gt;=AD$1),INDEX(Reliability!I$23:I$50,MATCH($S102,Reliability!$C$23:$C$50,0)),0),0)*IF($T102="n/a",$D102*$Y102,$G102)+IFERROR(IF(AND($V102&lt;=AD$1,$W102&gt;=AD$1),INDEX(Reliability!I$23:I$50,MATCH($T102,Reliability!$C$23:$C$50,0)),0),0)*$H102*$X102*$Y102),$D102)*$R102</f>
        <v>0</v>
      </c>
      <c r="AE102" s="168">
        <f>MIN((IFERROR(IF(AND($V102&lt;=AE$1,$W102&gt;=AE$1),INDEX(Reliability!J$23:J$50,MATCH($S102,Reliability!$C$23:$C$50,0)),0),0)*IF($T102="n/a",$D102*$Y102,$G102)+IFERROR(IF(AND($V102&lt;=AE$1,$W102&gt;=AE$1),INDEX(Reliability!J$23:J$50,MATCH($T102,Reliability!$C$23:$C$50,0)),0),0)*$H102*$X102*$Y102),$D102)*$R102</f>
        <v>0</v>
      </c>
      <c r="AF102" s="168">
        <f>MIN((IFERROR(IF(AND($V102&lt;=AF$1,$W102&gt;=AF$1),INDEX(Reliability!K$23:K$50,MATCH($S102,Reliability!$C$23:$C$50,0)),0),0)*IF($T102="n/a",$D102*$Y102,$G102)+IFERROR(IF(AND($V102&lt;=AF$1,$W102&gt;=AF$1),INDEX(Reliability!K$23:K$50,MATCH($T102,Reliability!$C$23:$C$50,0)),0),0)*$H102*$X102*$Y102),$D102)*$R102</f>
        <v>0</v>
      </c>
      <c r="AG102" s="168">
        <f>MIN((IFERROR(IF(AND($V102&lt;=AG$1,$W102&gt;=AG$1),INDEX(Reliability!L$23:L$50,MATCH($S102,Reliability!$C$23:$C$50,0)),0),0)*IF($T102="n/a",$D102*$Y102,$G102)+IFERROR(IF(AND($V102&lt;=AG$1,$W102&gt;=AG$1),INDEX(Reliability!L$23:L$50,MATCH($T102,Reliability!$C$23:$C$50,0)),0),0)*$H102*$X102*$Y102),$D102)*$R102</f>
        <v>0</v>
      </c>
      <c r="AH102" s="168">
        <f>MIN((IFERROR(IF(AND($V102&lt;=AH$1,$W102&gt;=AH$1),INDEX(Reliability!M$23:M$50,MATCH($S102,Reliability!$C$23:$C$50,0)),0),0)*IF($T102="n/a",$D102*$Y102,$G102)+IFERROR(IF(AND($V102&lt;=AH$1,$W102&gt;=AH$1),INDEX(Reliability!M$23:M$50,MATCH($T102,Reliability!$C$23:$C$50,0)),0),0)*$H102*$X102*$Y102),$D102)*$R102</f>
        <v>0</v>
      </c>
      <c r="AI102" s="168">
        <f>MIN((IFERROR(IF(AND($V102&lt;=AI$1,$W102&gt;=AI$1),INDEX(Reliability!N$23:N$50,MATCH($S102,Reliability!$C$23:$C$50,0)),0),0)*IF($T102="n/a",$D102*$Y102,$G102)+IFERROR(IF(AND($V102&lt;=AI$1,$W102&gt;=AI$1),INDEX(Reliability!N$23:N$50,MATCH($T102,Reliability!$C$23:$C$50,0)),0),0)*$H102*$X102*$Y102),$D102)*$R102</f>
        <v>0</v>
      </c>
      <c r="AJ102" s="168">
        <f>MIN((IFERROR(IF(AND($V102&lt;=AJ$1,$W102&gt;=AJ$1),INDEX(Reliability!O$23:O$50,MATCH($S102,Reliability!$C$23:$C$50,0)),0),0)*IF($T102="n/a",$D102*$Y102,$G102)+IFERROR(IF(AND($V102&lt;=AJ$1,$W102&gt;=AJ$1),INDEX(Reliability!O$23:O$50,MATCH($T102,Reliability!$C$23:$C$50,0)),0),0)*$H102*$X102*$Y102),$D102)*$R102</f>
        <v>0</v>
      </c>
      <c r="AK102" s="168">
        <f>MIN((IFERROR(IF(AND($V102&lt;=AK$1,$W102&gt;=AK$1),INDEX(Reliability!P$23:P$50,MATCH($S102,Reliability!$C$23:$C$50,0)),0),0)*IF($T102="n/a",$D102*$Y102,$G102)+IFERROR(IF(AND($V102&lt;=AK$1,$W102&gt;=AK$1),INDEX(Reliability!P$23:P$50,MATCH($T102,Reliability!$C$23:$C$50,0)),0),0)*$H102*$X102*$Y102),$D102)*$R102</f>
        <v>0</v>
      </c>
      <c r="AM102" s="167">
        <f t="shared" si="23"/>
        <v>0</v>
      </c>
      <c r="AN102">
        <f>unique_contracts!C102</f>
        <v>0</v>
      </c>
    </row>
    <row r="103" spans="2:40" x14ac:dyDescent="0.25">
      <c r="B103" s="121">
        <f>unique_contracts!B103</f>
        <v>0</v>
      </c>
      <c r="C103" s="103">
        <f>unique_contracts!D103</f>
        <v>0</v>
      </c>
      <c r="D103" s="120">
        <f>unique_contracts!J103</f>
        <v>0</v>
      </c>
      <c r="E103" s="103">
        <f>unique_contracts!M103</f>
        <v>0</v>
      </c>
      <c r="F103" s="103">
        <f>unique_contracts!N103</f>
        <v>0</v>
      </c>
      <c r="G103" s="103">
        <f>unique_contracts!P103</f>
        <v>0</v>
      </c>
      <c r="H103" s="103">
        <f>unique_contracts!R103</f>
        <v>0</v>
      </c>
      <c r="I103" s="103">
        <f>unique_contracts!V103</f>
        <v>0</v>
      </c>
      <c r="J103" s="121">
        <f>unique_contracts!AB103</f>
        <v>0</v>
      </c>
      <c r="K103" s="103">
        <f>unique_contracts!AM103</f>
        <v>0</v>
      </c>
      <c r="L103" s="103">
        <f>unique_contracts!AN103</f>
        <v>0</v>
      </c>
      <c r="M103" s="103">
        <f>unique_contracts!AO103</f>
        <v>0</v>
      </c>
      <c r="N103" s="103">
        <f>unique_contracts!AP103</f>
        <v>0</v>
      </c>
      <c r="O103" s="103">
        <f>unique_contracts!AQ103</f>
        <v>0</v>
      </c>
      <c r="P103" s="103">
        <f>unique_contracts!AR103</f>
        <v>0</v>
      </c>
      <c r="Q103" s="103">
        <f>unique_contracts!BP103</f>
        <v>0</v>
      </c>
      <c r="R103" s="103">
        <f t="shared" si="16"/>
        <v>0</v>
      </c>
      <c r="S103" s="103" t="str">
        <f>IFERROR(IF(AND(I103&gt;0,E103="NotHybrid"),_xlfn.CONCAT(MAX(MIN(ROUNDDOWN(I103/D103,0),8),4),INDEX(resources!$G:$G,MATCH(B103,resources!$A:$A,0))),INDEX(resources!$G:$G,MATCH(B103,resources!$A:$A,0))),"n/a")</f>
        <v>n/a</v>
      </c>
      <c r="T103" s="103" t="str">
        <f t="shared" si="17"/>
        <v>n/a</v>
      </c>
      <c r="U103" s="103" t="str">
        <f t="shared" si="18"/>
        <v>n/a</v>
      </c>
      <c r="V103" s="103">
        <f t="shared" si="19"/>
        <v>0</v>
      </c>
      <c r="W103" s="103">
        <f t="shared" si="20"/>
        <v>0</v>
      </c>
      <c r="X103" s="119">
        <f t="shared" si="21"/>
        <v>1</v>
      </c>
      <c r="Y103" s="119">
        <f t="shared" si="22"/>
        <v>1</v>
      </c>
      <c r="Z103" s="168">
        <f>MIN((IFERROR(IF(AND($V103&lt;=Z$1,$W103&gt;=Z$1),INDEX(Reliability!E$23:E$50,MATCH($S103,Reliability!$C$23:$C$50,0)),0),0)*IF($T103="n/a",$D103*$Y103,$G103)+IFERROR(IF(AND($V103&lt;=Z$1,$W103&gt;=Z$1),INDEX(Reliability!E$23:E$50,MATCH($T103,Reliability!$C$23:$C$50,0)),0),0)*$H103*$X103*$Y103),$D103)*$R103</f>
        <v>0</v>
      </c>
      <c r="AA103" s="168">
        <f>MIN((IFERROR(IF(AND($V103&lt;=AA$1,$W103&gt;=AA$1),INDEX(Reliability!F$23:F$50,MATCH($S103,Reliability!$C$23:$C$50,0)),0),0)*IF($T103="n/a",$D103*$Y103,$G103)+IFERROR(IF(AND($V103&lt;=AA$1,$W103&gt;=AA$1),INDEX(Reliability!F$23:F$50,MATCH($T103,Reliability!$C$23:$C$50,0)),0),0)*$H103*$X103*$Y103),$D103)*$R103</f>
        <v>0</v>
      </c>
      <c r="AB103" s="168">
        <f>MIN((IFERROR(IF(AND($V103&lt;=AB$1,$W103&gt;=AB$1),INDEX(Reliability!G$23:G$50,MATCH($S103,Reliability!$C$23:$C$50,0)),0),0)*IF($T103="n/a",$D103*$Y103,$G103)+IFERROR(IF(AND($V103&lt;=AB$1,$W103&gt;=AB$1),INDEX(Reliability!G$23:G$50,MATCH($T103,Reliability!$C$23:$C$50,0)),0),0)*$H103*$X103*$Y103),$D103)*$R103</f>
        <v>0</v>
      </c>
      <c r="AC103" s="168">
        <f>MIN((IFERROR(IF(AND($V103&lt;=AC$1,$W103&gt;=AC$1),INDEX(Reliability!H$23:H$50,MATCH($S103,Reliability!$C$23:$C$50,0)),0),0)*IF($T103="n/a",$D103*$Y103,$G103)+IFERROR(IF(AND($V103&lt;=AC$1,$W103&gt;=AC$1),INDEX(Reliability!H$23:H$50,MATCH($T103,Reliability!$C$23:$C$50,0)),0),0)*$H103*$X103*$Y103),$D103)*$R103</f>
        <v>0</v>
      </c>
      <c r="AD103" s="168">
        <f>MIN((IFERROR(IF(AND($V103&lt;=AD$1,$W103&gt;=AD$1),INDEX(Reliability!I$23:I$50,MATCH($S103,Reliability!$C$23:$C$50,0)),0),0)*IF($T103="n/a",$D103*$Y103,$G103)+IFERROR(IF(AND($V103&lt;=AD$1,$W103&gt;=AD$1),INDEX(Reliability!I$23:I$50,MATCH($T103,Reliability!$C$23:$C$50,0)),0),0)*$H103*$X103*$Y103),$D103)*$R103</f>
        <v>0</v>
      </c>
      <c r="AE103" s="168">
        <f>MIN((IFERROR(IF(AND($V103&lt;=AE$1,$W103&gt;=AE$1),INDEX(Reliability!J$23:J$50,MATCH($S103,Reliability!$C$23:$C$50,0)),0),0)*IF($T103="n/a",$D103*$Y103,$G103)+IFERROR(IF(AND($V103&lt;=AE$1,$W103&gt;=AE$1),INDEX(Reliability!J$23:J$50,MATCH($T103,Reliability!$C$23:$C$50,0)),0),0)*$H103*$X103*$Y103),$D103)*$R103</f>
        <v>0</v>
      </c>
      <c r="AF103" s="168">
        <f>MIN((IFERROR(IF(AND($V103&lt;=AF$1,$W103&gt;=AF$1),INDEX(Reliability!K$23:K$50,MATCH($S103,Reliability!$C$23:$C$50,0)),0),0)*IF($T103="n/a",$D103*$Y103,$G103)+IFERROR(IF(AND($V103&lt;=AF$1,$W103&gt;=AF$1),INDEX(Reliability!K$23:K$50,MATCH($T103,Reliability!$C$23:$C$50,0)),0),0)*$H103*$X103*$Y103),$D103)*$R103</f>
        <v>0</v>
      </c>
      <c r="AG103" s="168">
        <f>MIN((IFERROR(IF(AND($V103&lt;=AG$1,$W103&gt;=AG$1),INDEX(Reliability!L$23:L$50,MATCH($S103,Reliability!$C$23:$C$50,0)),0),0)*IF($T103="n/a",$D103*$Y103,$G103)+IFERROR(IF(AND($V103&lt;=AG$1,$W103&gt;=AG$1),INDEX(Reliability!L$23:L$50,MATCH($T103,Reliability!$C$23:$C$50,0)),0),0)*$H103*$X103*$Y103),$D103)*$R103</f>
        <v>0</v>
      </c>
      <c r="AH103" s="168">
        <f>MIN((IFERROR(IF(AND($V103&lt;=AH$1,$W103&gt;=AH$1),INDEX(Reliability!M$23:M$50,MATCH($S103,Reliability!$C$23:$C$50,0)),0),0)*IF($T103="n/a",$D103*$Y103,$G103)+IFERROR(IF(AND($V103&lt;=AH$1,$W103&gt;=AH$1),INDEX(Reliability!M$23:M$50,MATCH($T103,Reliability!$C$23:$C$50,0)),0),0)*$H103*$X103*$Y103),$D103)*$R103</f>
        <v>0</v>
      </c>
      <c r="AI103" s="168">
        <f>MIN((IFERROR(IF(AND($V103&lt;=AI$1,$W103&gt;=AI$1),INDEX(Reliability!N$23:N$50,MATCH($S103,Reliability!$C$23:$C$50,0)),0),0)*IF($T103="n/a",$D103*$Y103,$G103)+IFERROR(IF(AND($V103&lt;=AI$1,$W103&gt;=AI$1),INDEX(Reliability!N$23:N$50,MATCH($T103,Reliability!$C$23:$C$50,0)),0),0)*$H103*$X103*$Y103),$D103)*$R103</f>
        <v>0</v>
      </c>
      <c r="AJ103" s="168">
        <f>MIN((IFERROR(IF(AND($V103&lt;=AJ$1,$W103&gt;=AJ$1),INDEX(Reliability!O$23:O$50,MATCH($S103,Reliability!$C$23:$C$50,0)),0),0)*IF($T103="n/a",$D103*$Y103,$G103)+IFERROR(IF(AND($V103&lt;=AJ$1,$W103&gt;=AJ$1),INDEX(Reliability!O$23:O$50,MATCH($T103,Reliability!$C$23:$C$50,0)),0),0)*$H103*$X103*$Y103),$D103)*$R103</f>
        <v>0</v>
      </c>
      <c r="AK103" s="168">
        <f>MIN((IFERROR(IF(AND($V103&lt;=AK$1,$W103&gt;=AK$1),INDEX(Reliability!P$23:P$50,MATCH($S103,Reliability!$C$23:$C$50,0)),0),0)*IF($T103="n/a",$D103*$Y103,$G103)+IFERROR(IF(AND($V103&lt;=AK$1,$W103&gt;=AK$1),INDEX(Reliability!P$23:P$50,MATCH($T103,Reliability!$C$23:$C$50,0)),0),0)*$H103*$X103*$Y103),$D103)*$R103</f>
        <v>0</v>
      </c>
      <c r="AM103" s="167">
        <f t="shared" si="23"/>
        <v>0</v>
      </c>
      <c r="AN103">
        <f>unique_contracts!C103</f>
        <v>0</v>
      </c>
    </row>
    <row r="104" spans="2:40" x14ac:dyDescent="0.25">
      <c r="B104" s="121">
        <f>unique_contracts!B104</f>
        <v>0</v>
      </c>
      <c r="C104" s="103">
        <f>unique_contracts!D104</f>
        <v>0</v>
      </c>
      <c r="D104" s="120">
        <f>unique_contracts!J104</f>
        <v>0</v>
      </c>
      <c r="E104" s="103">
        <f>unique_contracts!M104</f>
        <v>0</v>
      </c>
      <c r="F104" s="103">
        <f>unique_contracts!N104</f>
        <v>0</v>
      </c>
      <c r="G104" s="103">
        <f>unique_contracts!P104</f>
        <v>0</v>
      </c>
      <c r="H104" s="103">
        <f>unique_contracts!R104</f>
        <v>0</v>
      </c>
      <c r="I104" s="103">
        <f>unique_contracts!V104</f>
        <v>0</v>
      </c>
      <c r="J104" s="121">
        <f>unique_contracts!AB104</f>
        <v>0</v>
      </c>
      <c r="K104" s="103">
        <f>unique_contracts!AM104</f>
        <v>0</v>
      </c>
      <c r="L104" s="103">
        <f>unique_contracts!AN104</f>
        <v>0</v>
      </c>
      <c r="M104" s="103">
        <f>unique_contracts!AO104</f>
        <v>0</v>
      </c>
      <c r="N104" s="103">
        <f>unique_contracts!AP104</f>
        <v>0</v>
      </c>
      <c r="O104" s="103">
        <f>unique_contracts!AQ104</f>
        <v>0</v>
      </c>
      <c r="P104" s="103">
        <f>unique_contracts!AR104</f>
        <v>0</v>
      </c>
      <c r="Q104" s="103">
        <f>unique_contracts!BP104</f>
        <v>0</v>
      </c>
      <c r="R104" s="103">
        <f t="shared" si="16"/>
        <v>0</v>
      </c>
      <c r="S104" s="103" t="str">
        <f>IFERROR(IF(AND(I104&gt;0,E104="NotHybrid"),_xlfn.CONCAT(MAX(MIN(ROUNDDOWN(I104/D104,0),8),4),INDEX(resources!$G:$G,MATCH(B104,resources!$A:$A,0))),INDEX(resources!$G:$G,MATCH(B104,resources!$A:$A,0))),"n/a")</f>
        <v>n/a</v>
      </c>
      <c r="T104" s="103" t="str">
        <f t="shared" si="17"/>
        <v>n/a</v>
      </c>
      <c r="U104" s="103" t="str">
        <f t="shared" si="18"/>
        <v>n/a</v>
      </c>
      <c r="V104" s="103">
        <f t="shared" si="19"/>
        <v>0</v>
      </c>
      <c r="W104" s="103">
        <f t="shared" si="20"/>
        <v>0</v>
      </c>
      <c r="X104" s="119">
        <f t="shared" si="21"/>
        <v>1</v>
      </c>
      <c r="Y104" s="119">
        <f t="shared" si="22"/>
        <v>1</v>
      </c>
      <c r="Z104" s="168">
        <f>MIN((IFERROR(IF(AND($V104&lt;=Z$1,$W104&gt;=Z$1),INDEX(Reliability!E$23:E$50,MATCH($S104,Reliability!$C$23:$C$50,0)),0),0)*IF($T104="n/a",$D104*$Y104,$G104)+IFERROR(IF(AND($V104&lt;=Z$1,$W104&gt;=Z$1),INDEX(Reliability!E$23:E$50,MATCH($T104,Reliability!$C$23:$C$50,0)),0),0)*$H104*$X104*$Y104),$D104)*$R104</f>
        <v>0</v>
      </c>
      <c r="AA104" s="168">
        <f>MIN((IFERROR(IF(AND($V104&lt;=AA$1,$W104&gt;=AA$1),INDEX(Reliability!F$23:F$50,MATCH($S104,Reliability!$C$23:$C$50,0)),0),0)*IF($T104="n/a",$D104*$Y104,$G104)+IFERROR(IF(AND($V104&lt;=AA$1,$W104&gt;=AA$1),INDEX(Reliability!F$23:F$50,MATCH($T104,Reliability!$C$23:$C$50,0)),0),0)*$H104*$X104*$Y104),$D104)*$R104</f>
        <v>0</v>
      </c>
      <c r="AB104" s="168">
        <f>MIN((IFERROR(IF(AND($V104&lt;=AB$1,$W104&gt;=AB$1),INDEX(Reliability!G$23:G$50,MATCH($S104,Reliability!$C$23:$C$50,0)),0),0)*IF($T104="n/a",$D104*$Y104,$G104)+IFERROR(IF(AND($V104&lt;=AB$1,$W104&gt;=AB$1),INDEX(Reliability!G$23:G$50,MATCH($T104,Reliability!$C$23:$C$50,0)),0),0)*$H104*$X104*$Y104),$D104)*$R104</f>
        <v>0</v>
      </c>
      <c r="AC104" s="168">
        <f>MIN((IFERROR(IF(AND($V104&lt;=AC$1,$W104&gt;=AC$1),INDEX(Reliability!H$23:H$50,MATCH($S104,Reliability!$C$23:$C$50,0)),0),0)*IF($T104="n/a",$D104*$Y104,$G104)+IFERROR(IF(AND($V104&lt;=AC$1,$W104&gt;=AC$1),INDEX(Reliability!H$23:H$50,MATCH($T104,Reliability!$C$23:$C$50,0)),0),0)*$H104*$X104*$Y104),$D104)*$R104</f>
        <v>0</v>
      </c>
      <c r="AD104" s="168">
        <f>MIN((IFERROR(IF(AND($V104&lt;=AD$1,$W104&gt;=AD$1),INDEX(Reliability!I$23:I$50,MATCH($S104,Reliability!$C$23:$C$50,0)),0),0)*IF($T104="n/a",$D104*$Y104,$G104)+IFERROR(IF(AND($V104&lt;=AD$1,$W104&gt;=AD$1),INDEX(Reliability!I$23:I$50,MATCH($T104,Reliability!$C$23:$C$50,0)),0),0)*$H104*$X104*$Y104),$D104)*$R104</f>
        <v>0</v>
      </c>
      <c r="AE104" s="168">
        <f>MIN((IFERROR(IF(AND($V104&lt;=AE$1,$W104&gt;=AE$1),INDEX(Reliability!J$23:J$50,MATCH($S104,Reliability!$C$23:$C$50,0)),0),0)*IF($T104="n/a",$D104*$Y104,$G104)+IFERROR(IF(AND($V104&lt;=AE$1,$W104&gt;=AE$1),INDEX(Reliability!J$23:J$50,MATCH($T104,Reliability!$C$23:$C$50,0)),0),0)*$H104*$X104*$Y104),$D104)*$R104</f>
        <v>0</v>
      </c>
      <c r="AF104" s="168">
        <f>MIN((IFERROR(IF(AND($V104&lt;=AF$1,$W104&gt;=AF$1),INDEX(Reliability!K$23:K$50,MATCH($S104,Reliability!$C$23:$C$50,0)),0),0)*IF($T104="n/a",$D104*$Y104,$G104)+IFERROR(IF(AND($V104&lt;=AF$1,$W104&gt;=AF$1),INDEX(Reliability!K$23:K$50,MATCH($T104,Reliability!$C$23:$C$50,0)),0),0)*$H104*$X104*$Y104),$D104)*$R104</f>
        <v>0</v>
      </c>
      <c r="AG104" s="168">
        <f>MIN((IFERROR(IF(AND($V104&lt;=AG$1,$W104&gt;=AG$1),INDEX(Reliability!L$23:L$50,MATCH($S104,Reliability!$C$23:$C$50,0)),0),0)*IF($T104="n/a",$D104*$Y104,$G104)+IFERROR(IF(AND($V104&lt;=AG$1,$W104&gt;=AG$1),INDEX(Reliability!L$23:L$50,MATCH($T104,Reliability!$C$23:$C$50,0)),0),0)*$H104*$X104*$Y104),$D104)*$R104</f>
        <v>0</v>
      </c>
      <c r="AH104" s="168">
        <f>MIN((IFERROR(IF(AND($V104&lt;=AH$1,$W104&gt;=AH$1),INDEX(Reliability!M$23:M$50,MATCH($S104,Reliability!$C$23:$C$50,0)),0),0)*IF($T104="n/a",$D104*$Y104,$G104)+IFERROR(IF(AND($V104&lt;=AH$1,$W104&gt;=AH$1),INDEX(Reliability!M$23:M$50,MATCH($T104,Reliability!$C$23:$C$50,0)),0),0)*$H104*$X104*$Y104),$D104)*$R104</f>
        <v>0</v>
      </c>
      <c r="AI104" s="168">
        <f>MIN((IFERROR(IF(AND($V104&lt;=AI$1,$W104&gt;=AI$1),INDEX(Reliability!N$23:N$50,MATCH($S104,Reliability!$C$23:$C$50,0)),0),0)*IF($T104="n/a",$D104*$Y104,$G104)+IFERROR(IF(AND($V104&lt;=AI$1,$W104&gt;=AI$1),INDEX(Reliability!N$23:N$50,MATCH($T104,Reliability!$C$23:$C$50,0)),0),0)*$H104*$X104*$Y104),$D104)*$R104</f>
        <v>0</v>
      </c>
      <c r="AJ104" s="168">
        <f>MIN((IFERROR(IF(AND($V104&lt;=AJ$1,$W104&gt;=AJ$1),INDEX(Reliability!O$23:O$50,MATCH($S104,Reliability!$C$23:$C$50,0)),0),0)*IF($T104="n/a",$D104*$Y104,$G104)+IFERROR(IF(AND($V104&lt;=AJ$1,$W104&gt;=AJ$1),INDEX(Reliability!O$23:O$50,MATCH($T104,Reliability!$C$23:$C$50,0)),0),0)*$H104*$X104*$Y104),$D104)*$R104</f>
        <v>0</v>
      </c>
      <c r="AK104" s="168">
        <f>MIN((IFERROR(IF(AND($V104&lt;=AK$1,$W104&gt;=AK$1),INDEX(Reliability!P$23:P$50,MATCH($S104,Reliability!$C$23:$C$50,0)),0),0)*IF($T104="n/a",$D104*$Y104,$G104)+IFERROR(IF(AND($V104&lt;=AK$1,$W104&gt;=AK$1),INDEX(Reliability!P$23:P$50,MATCH($T104,Reliability!$C$23:$C$50,0)),0),0)*$H104*$X104*$Y104),$D104)*$R104</f>
        <v>0</v>
      </c>
      <c r="AM104" s="167">
        <f t="shared" si="23"/>
        <v>0</v>
      </c>
      <c r="AN104">
        <f>unique_contracts!C104</f>
        <v>0</v>
      </c>
    </row>
    <row r="105" spans="2:40" x14ac:dyDescent="0.25">
      <c r="B105" s="121">
        <f>unique_contracts!B105</f>
        <v>0</v>
      </c>
      <c r="C105" s="103">
        <f>unique_contracts!D105</f>
        <v>0</v>
      </c>
      <c r="D105" s="120">
        <f>unique_contracts!J105</f>
        <v>0</v>
      </c>
      <c r="E105" s="103">
        <f>unique_contracts!M105</f>
        <v>0</v>
      </c>
      <c r="F105" s="103">
        <f>unique_contracts!N105</f>
        <v>0</v>
      </c>
      <c r="G105" s="103">
        <f>unique_contracts!P105</f>
        <v>0</v>
      </c>
      <c r="H105" s="103">
        <f>unique_contracts!R105</f>
        <v>0</v>
      </c>
      <c r="I105" s="103">
        <f>unique_contracts!V105</f>
        <v>0</v>
      </c>
      <c r="J105" s="121">
        <f>unique_contracts!AB105</f>
        <v>0</v>
      </c>
      <c r="K105" s="103">
        <f>unique_contracts!AM105</f>
        <v>0</v>
      </c>
      <c r="L105" s="103">
        <f>unique_contracts!AN105</f>
        <v>0</v>
      </c>
      <c r="M105" s="103">
        <f>unique_contracts!AO105</f>
        <v>0</v>
      </c>
      <c r="N105" s="103">
        <f>unique_contracts!AP105</f>
        <v>0</v>
      </c>
      <c r="O105" s="103">
        <f>unique_contracts!AQ105</f>
        <v>0</v>
      </c>
      <c r="P105" s="103">
        <f>unique_contracts!AR105</f>
        <v>0</v>
      </c>
      <c r="Q105" s="103">
        <f>unique_contracts!BP105</f>
        <v>0</v>
      </c>
      <c r="R105" s="103">
        <f t="shared" si="16"/>
        <v>0</v>
      </c>
      <c r="S105" s="103" t="str">
        <f>IFERROR(IF(AND(I105&gt;0,E105="NotHybrid"),_xlfn.CONCAT(MAX(MIN(ROUNDDOWN(I105/D105,0),8),4),INDEX(resources!$G:$G,MATCH(B105,resources!$A:$A,0))),INDEX(resources!$G:$G,MATCH(B105,resources!$A:$A,0))),"n/a")</f>
        <v>n/a</v>
      </c>
      <c r="T105" s="103" t="str">
        <f t="shared" si="17"/>
        <v>n/a</v>
      </c>
      <c r="U105" s="103" t="str">
        <f t="shared" si="18"/>
        <v>n/a</v>
      </c>
      <c r="V105" s="103">
        <f t="shared" si="19"/>
        <v>0</v>
      </c>
      <c r="W105" s="103">
        <f t="shared" si="20"/>
        <v>0</v>
      </c>
      <c r="X105" s="119">
        <f t="shared" si="21"/>
        <v>1</v>
      </c>
      <c r="Y105" s="119">
        <f t="shared" si="22"/>
        <v>1</v>
      </c>
      <c r="Z105" s="168">
        <f>MIN((IFERROR(IF(AND($V105&lt;=Z$1,$W105&gt;=Z$1),INDEX(Reliability!E$23:E$50,MATCH($S105,Reliability!$C$23:$C$50,0)),0),0)*IF($T105="n/a",$D105*$Y105,$G105)+IFERROR(IF(AND($V105&lt;=Z$1,$W105&gt;=Z$1),INDEX(Reliability!E$23:E$50,MATCH($T105,Reliability!$C$23:$C$50,0)),0),0)*$H105*$X105*$Y105),$D105)*$R105</f>
        <v>0</v>
      </c>
      <c r="AA105" s="168">
        <f>MIN((IFERROR(IF(AND($V105&lt;=AA$1,$W105&gt;=AA$1),INDEX(Reliability!F$23:F$50,MATCH($S105,Reliability!$C$23:$C$50,0)),0),0)*IF($T105="n/a",$D105*$Y105,$G105)+IFERROR(IF(AND($V105&lt;=AA$1,$W105&gt;=AA$1),INDEX(Reliability!F$23:F$50,MATCH($T105,Reliability!$C$23:$C$50,0)),0),0)*$H105*$X105*$Y105),$D105)*$R105</f>
        <v>0</v>
      </c>
      <c r="AB105" s="168">
        <f>MIN((IFERROR(IF(AND($V105&lt;=AB$1,$W105&gt;=AB$1),INDEX(Reliability!G$23:G$50,MATCH($S105,Reliability!$C$23:$C$50,0)),0),0)*IF($T105="n/a",$D105*$Y105,$G105)+IFERROR(IF(AND($V105&lt;=AB$1,$W105&gt;=AB$1),INDEX(Reliability!G$23:G$50,MATCH($T105,Reliability!$C$23:$C$50,0)),0),0)*$H105*$X105*$Y105),$D105)*$R105</f>
        <v>0</v>
      </c>
      <c r="AC105" s="168">
        <f>MIN((IFERROR(IF(AND($V105&lt;=AC$1,$W105&gt;=AC$1),INDEX(Reliability!H$23:H$50,MATCH($S105,Reliability!$C$23:$C$50,0)),0),0)*IF($T105="n/a",$D105*$Y105,$G105)+IFERROR(IF(AND($V105&lt;=AC$1,$W105&gt;=AC$1),INDEX(Reliability!H$23:H$50,MATCH($T105,Reliability!$C$23:$C$50,0)),0),0)*$H105*$X105*$Y105),$D105)*$R105</f>
        <v>0</v>
      </c>
      <c r="AD105" s="168">
        <f>MIN((IFERROR(IF(AND($V105&lt;=AD$1,$W105&gt;=AD$1),INDEX(Reliability!I$23:I$50,MATCH($S105,Reliability!$C$23:$C$50,0)),0),0)*IF($T105="n/a",$D105*$Y105,$G105)+IFERROR(IF(AND($V105&lt;=AD$1,$W105&gt;=AD$1),INDEX(Reliability!I$23:I$50,MATCH($T105,Reliability!$C$23:$C$50,0)),0),0)*$H105*$X105*$Y105),$D105)*$R105</f>
        <v>0</v>
      </c>
      <c r="AE105" s="168">
        <f>MIN((IFERROR(IF(AND($V105&lt;=AE$1,$W105&gt;=AE$1),INDEX(Reliability!J$23:J$50,MATCH($S105,Reliability!$C$23:$C$50,0)),0),0)*IF($T105="n/a",$D105*$Y105,$G105)+IFERROR(IF(AND($V105&lt;=AE$1,$W105&gt;=AE$1),INDEX(Reliability!J$23:J$50,MATCH($T105,Reliability!$C$23:$C$50,0)),0),0)*$H105*$X105*$Y105),$D105)*$R105</f>
        <v>0</v>
      </c>
      <c r="AF105" s="168">
        <f>MIN((IFERROR(IF(AND($V105&lt;=AF$1,$W105&gt;=AF$1),INDEX(Reliability!K$23:K$50,MATCH($S105,Reliability!$C$23:$C$50,0)),0),0)*IF($T105="n/a",$D105*$Y105,$G105)+IFERROR(IF(AND($V105&lt;=AF$1,$W105&gt;=AF$1),INDEX(Reliability!K$23:K$50,MATCH($T105,Reliability!$C$23:$C$50,0)),0),0)*$H105*$X105*$Y105),$D105)*$R105</f>
        <v>0</v>
      </c>
      <c r="AG105" s="168">
        <f>MIN((IFERROR(IF(AND($V105&lt;=AG$1,$W105&gt;=AG$1),INDEX(Reliability!L$23:L$50,MATCH($S105,Reliability!$C$23:$C$50,0)),0),0)*IF($T105="n/a",$D105*$Y105,$G105)+IFERROR(IF(AND($V105&lt;=AG$1,$W105&gt;=AG$1),INDEX(Reliability!L$23:L$50,MATCH($T105,Reliability!$C$23:$C$50,0)),0),0)*$H105*$X105*$Y105),$D105)*$R105</f>
        <v>0</v>
      </c>
      <c r="AH105" s="168">
        <f>MIN((IFERROR(IF(AND($V105&lt;=AH$1,$W105&gt;=AH$1),INDEX(Reliability!M$23:M$50,MATCH($S105,Reliability!$C$23:$C$50,0)),0),0)*IF($T105="n/a",$D105*$Y105,$G105)+IFERROR(IF(AND($V105&lt;=AH$1,$W105&gt;=AH$1),INDEX(Reliability!M$23:M$50,MATCH($T105,Reliability!$C$23:$C$50,0)),0),0)*$H105*$X105*$Y105),$D105)*$R105</f>
        <v>0</v>
      </c>
      <c r="AI105" s="168">
        <f>MIN((IFERROR(IF(AND($V105&lt;=AI$1,$W105&gt;=AI$1),INDEX(Reliability!N$23:N$50,MATCH($S105,Reliability!$C$23:$C$50,0)),0),0)*IF($T105="n/a",$D105*$Y105,$G105)+IFERROR(IF(AND($V105&lt;=AI$1,$W105&gt;=AI$1),INDEX(Reliability!N$23:N$50,MATCH($T105,Reliability!$C$23:$C$50,0)),0),0)*$H105*$X105*$Y105),$D105)*$R105</f>
        <v>0</v>
      </c>
      <c r="AJ105" s="168">
        <f>MIN((IFERROR(IF(AND($V105&lt;=AJ$1,$W105&gt;=AJ$1),INDEX(Reliability!O$23:O$50,MATCH($S105,Reliability!$C$23:$C$50,0)),0),0)*IF($T105="n/a",$D105*$Y105,$G105)+IFERROR(IF(AND($V105&lt;=AJ$1,$W105&gt;=AJ$1),INDEX(Reliability!O$23:O$50,MATCH($T105,Reliability!$C$23:$C$50,0)),0),0)*$H105*$X105*$Y105),$D105)*$R105</f>
        <v>0</v>
      </c>
      <c r="AK105" s="168">
        <f>MIN((IFERROR(IF(AND($V105&lt;=AK$1,$W105&gt;=AK$1),INDEX(Reliability!P$23:P$50,MATCH($S105,Reliability!$C$23:$C$50,0)),0),0)*IF($T105="n/a",$D105*$Y105,$G105)+IFERROR(IF(AND($V105&lt;=AK$1,$W105&gt;=AK$1),INDEX(Reliability!P$23:P$50,MATCH($T105,Reliability!$C$23:$C$50,0)),0),0)*$H105*$X105*$Y105),$D105)*$R105</f>
        <v>0</v>
      </c>
      <c r="AM105" s="167">
        <f t="shared" si="23"/>
        <v>0</v>
      </c>
      <c r="AN105">
        <f>unique_contracts!C105</f>
        <v>0</v>
      </c>
    </row>
    <row r="106" spans="2:40" x14ac:dyDescent="0.25">
      <c r="B106" s="121">
        <f>unique_contracts!B106</f>
        <v>0</v>
      </c>
      <c r="C106" s="103">
        <f>unique_contracts!D106</f>
        <v>0</v>
      </c>
      <c r="D106" s="120">
        <f>unique_contracts!J106</f>
        <v>0</v>
      </c>
      <c r="E106" s="103">
        <f>unique_contracts!M106</f>
        <v>0</v>
      </c>
      <c r="F106" s="103">
        <f>unique_contracts!N106</f>
        <v>0</v>
      </c>
      <c r="G106" s="103">
        <f>unique_contracts!P106</f>
        <v>0</v>
      </c>
      <c r="H106" s="103">
        <f>unique_contracts!R106</f>
        <v>0</v>
      </c>
      <c r="I106" s="103">
        <f>unique_contracts!V106</f>
        <v>0</v>
      </c>
      <c r="J106" s="121">
        <f>unique_contracts!AB106</f>
        <v>0</v>
      </c>
      <c r="K106" s="103">
        <f>unique_contracts!AM106</f>
        <v>0</v>
      </c>
      <c r="L106" s="103">
        <f>unique_contracts!AN106</f>
        <v>0</v>
      </c>
      <c r="M106" s="103">
        <f>unique_contracts!AO106</f>
        <v>0</v>
      </c>
      <c r="N106" s="103">
        <f>unique_contracts!AP106</f>
        <v>0</v>
      </c>
      <c r="O106" s="103">
        <f>unique_contracts!AQ106</f>
        <v>0</v>
      </c>
      <c r="P106" s="103">
        <f>unique_contracts!AR106</f>
        <v>0</v>
      </c>
      <c r="Q106" s="103">
        <f>unique_contracts!BP106</f>
        <v>0</v>
      </c>
      <c r="R106" s="103">
        <f t="shared" si="16"/>
        <v>0</v>
      </c>
      <c r="S106" s="103" t="str">
        <f>IFERROR(IF(AND(I106&gt;0,E106="NotHybrid"),_xlfn.CONCAT(MAX(MIN(ROUNDDOWN(I106/D106,0),8),4),INDEX(resources!$G:$G,MATCH(B106,resources!$A:$A,0))),INDEX(resources!$G:$G,MATCH(B106,resources!$A:$A,0))),"n/a")</f>
        <v>n/a</v>
      </c>
      <c r="T106" s="103" t="str">
        <f t="shared" si="17"/>
        <v>n/a</v>
      </c>
      <c r="U106" s="103" t="str">
        <f t="shared" si="18"/>
        <v>n/a</v>
      </c>
      <c r="V106" s="103">
        <f t="shared" si="19"/>
        <v>0</v>
      </c>
      <c r="W106" s="103">
        <f t="shared" si="20"/>
        <v>0</v>
      </c>
      <c r="X106" s="119">
        <f t="shared" si="21"/>
        <v>1</v>
      </c>
      <c r="Y106" s="119">
        <f t="shared" si="22"/>
        <v>1</v>
      </c>
      <c r="Z106" s="168">
        <f>MIN((IFERROR(IF(AND($V106&lt;=Z$1,$W106&gt;=Z$1),INDEX(Reliability!E$23:E$50,MATCH($S106,Reliability!$C$23:$C$50,0)),0),0)*IF($T106="n/a",$D106*$Y106,$G106)+IFERROR(IF(AND($V106&lt;=Z$1,$W106&gt;=Z$1),INDEX(Reliability!E$23:E$50,MATCH($T106,Reliability!$C$23:$C$50,0)),0),0)*$H106*$X106*$Y106),$D106)*$R106</f>
        <v>0</v>
      </c>
      <c r="AA106" s="168">
        <f>MIN((IFERROR(IF(AND($V106&lt;=AA$1,$W106&gt;=AA$1),INDEX(Reliability!F$23:F$50,MATCH($S106,Reliability!$C$23:$C$50,0)),0),0)*IF($T106="n/a",$D106*$Y106,$G106)+IFERROR(IF(AND($V106&lt;=AA$1,$W106&gt;=AA$1),INDEX(Reliability!F$23:F$50,MATCH($T106,Reliability!$C$23:$C$50,0)),0),0)*$H106*$X106*$Y106),$D106)*$R106</f>
        <v>0</v>
      </c>
      <c r="AB106" s="168">
        <f>MIN((IFERROR(IF(AND($V106&lt;=AB$1,$W106&gt;=AB$1),INDEX(Reliability!G$23:G$50,MATCH($S106,Reliability!$C$23:$C$50,0)),0),0)*IF($T106="n/a",$D106*$Y106,$G106)+IFERROR(IF(AND($V106&lt;=AB$1,$W106&gt;=AB$1),INDEX(Reliability!G$23:G$50,MATCH($T106,Reliability!$C$23:$C$50,0)),0),0)*$H106*$X106*$Y106),$D106)*$R106</f>
        <v>0</v>
      </c>
      <c r="AC106" s="168">
        <f>MIN((IFERROR(IF(AND($V106&lt;=AC$1,$W106&gt;=AC$1),INDEX(Reliability!H$23:H$50,MATCH($S106,Reliability!$C$23:$C$50,0)),0),0)*IF($T106="n/a",$D106*$Y106,$G106)+IFERROR(IF(AND($V106&lt;=AC$1,$W106&gt;=AC$1),INDEX(Reliability!H$23:H$50,MATCH($T106,Reliability!$C$23:$C$50,0)),0),0)*$H106*$X106*$Y106),$D106)*$R106</f>
        <v>0</v>
      </c>
      <c r="AD106" s="168">
        <f>MIN((IFERROR(IF(AND($V106&lt;=AD$1,$W106&gt;=AD$1),INDEX(Reliability!I$23:I$50,MATCH($S106,Reliability!$C$23:$C$50,0)),0),0)*IF($T106="n/a",$D106*$Y106,$G106)+IFERROR(IF(AND($V106&lt;=AD$1,$W106&gt;=AD$1),INDEX(Reliability!I$23:I$50,MATCH($T106,Reliability!$C$23:$C$50,0)),0),0)*$H106*$X106*$Y106),$D106)*$R106</f>
        <v>0</v>
      </c>
      <c r="AE106" s="168">
        <f>MIN((IFERROR(IF(AND($V106&lt;=AE$1,$W106&gt;=AE$1),INDEX(Reliability!J$23:J$50,MATCH($S106,Reliability!$C$23:$C$50,0)),0),0)*IF($T106="n/a",$D106*$Y106,$G106)+IFERROR(IF(AND($V106&lt;=AE$1,$W106&gt;=AE$1),INDEX(Reliability!J$23:J$50,MATCH($T106,Reliability!$C$23:$C$50,0)),0),0)*$H106*$X106*$Y106),$D106)*$R106</f>
        <v>0</v>
      </c>
      <c r="AF106" s="168">
        <f>MIN((IFERROR(IF(AND($V106&lt;=AF$1,$W106&gt;=AF$1),INDEX(Reliability!K$23:K$50,MATCH($S106,Reliability!$C$23:$C$50,0)),0),0)*IF($T106="n/a",$D106*$Y106,$G106)+IFERROR(IF(AND($V106&lt;=AF$1,$W106&gt;=AF$1),INDEX(Reliability!K$23:K$50,MATCH($T106,Reliability!$C$23:$C$50,0)),0),0)*$H106*$X106*$Y106),$D106)*$R106</f>
        <v>0</v>
      </c>
      <c r="AG106" s="168">
        <f>MIN((IFERROR(IF(AND($V106&lt;=AG$1,$W106&gt;=AG$1),INDEX(Reliability!L$23:L$50,MATCH($S106,Reliability!$C$23:$C$50,0)),0),0)*IF($T106="n/a",$D106*$Y106,$G106)+IFERROR(IF(AND($V106&lt;=AG$1,$W106&gt;=AG$1),INDEX(Reliability!L$23:L$50,MATCH($T106,Reliability!$C$23:$C$50,0)),0),0)*$H106*$X106*$Y106),$D106)*$R106</f>
        <v>0</v>
      </c>
      <c r="AH106" s="168">
        <f>MIN((IFERROR(IF(AND($V106&lt;=AH$1,$W106&gt;=AH$1),INDEX(Reliability!M$23:M$50,MATCH($S106,Reliability!$C$23:$C$50,0)),0),0)*IF($T106="n/a",$D106*$Y106,$G106)+IFERROR(IF(AND($V106&lt;=AH$1,$W106&gt;=AH$1),INDEX(Reliability!M$23:M$50,MATCH($T106,Reliability!$C$23:$C$50,0)),0),0)*$H106*$X106*$Y106),$D106)*$R106</f>
        <v>0</v>
      </c>
      <c r="AI106" s="168">
        <f>MIN((IFERROR(IF(AND($V106&lt;=AI$1,$W106&gt;=AI$1),INDEX(Reliability!N$23:N$50,MATCH($S106,Reliability!$C$23:$C$50,0)),0),0)*IF($T106="n/a",$D106*$Y106,$G106)+IFERROR(IF(AND($V106&lt;=AI$1,$W106&gt;=AI$1),INDEX(Reliability!N$23:N$50,MATCH($T106,Reliability!$C$23:$C$50,0)),0),0)*$H106*$X106*$Y106),$D106)*$R106</f>
        <v>0</v>
      </c>
      <c r="AJ106" s="168">
        <f>MIN((IFERROR(IF(AND($V106&lt;=AJ$1,$W106&gt;=AJ$1),INDEX(Reliability!O$23:O$50,MATCH($S106,Reliability!$C$23:$C$50,0)),0),0)*IF($T106="n/a",$D106*$Y106,$G106)+IFERROR(IF(AND($V106&lt;=AJ$1,$W106&gt;=AJ$1),INDEX(Reliability!O$23:O$50,MATCH($T106,Reliability!$C$23:$C$50,0)),0),0)*$H106*$X106*$Y106),$D106)*$R106</f>
        <v>0</v>
      </c>
      <c r="AK106" s="168">
        <f>MIN((IFERROR(IF(AND($V106&lt;=AK$1,$W106&gt;=AK$1),INDEX(Reliability!P$23:P$50,MATCH($S106,Reliability!$C$23:$C$50,0)),0),0)*IF($T106="n/a",$D106*$Y106,$G106)+IFERROR(IF(AND($V106&lt;=AK$1,$W106&gt;=AK$1),INDEX(Reliability!P$23:P$50,MATCH($T106,Reliability!$C$23:$C$50,0)),0),0)*$H106*$X106*$Y106),$D106)*$R106</f>
        <v>0</v>
      </c>
      <c r="AM106" s="167">
        <f t="shared" si="23"/>
        <v>0</v>
      </c>
      <c r="AN106">
        <f>unique_contracts!C106</f>
        <v>0</v>
      </c>
    </row>
    <row r="107" spans="2:40" x14ac:dyDescent="0.25">
      <c r="B107" s="121">
        <f>unique_contracts!B107</f>
        <v>0</v>
      </c>
      <c r="C107" s="103">
        <f>unique_contracts!D107</f>
        <v>0</v>
      </c>
      <c r="D107" s="120">
        <f>unique_contracts!J107</f>
        <v>0</v>
      </c>
      <c r="E107" s="103">
        <f>unique_contracts!M107</f>
        <v>0</v>
      </c>
      <c r="F107" s="103">
        <f>unique_contracts!N107</f>
        <v>0</v>
      </c>
      <c r="G107" s="103">
        <f>unique_contracts!P107</f>
        <v>0</v>
      </c>
      <c r="H107" s="103">
        <f>unique_contracts!R107</f>
        <v>0</v>
      </c>
      <c r="I107" s="103">
        <f>unique_contracts!V107</f>
        <v>0</v>
      </c>
      <c r="J107" s="121">
        <f>unique_contracts!AB107</f>
        <v>0</v>
      </c>
      <c r="K107" s="103">
        <f>unique_contracts!AM107</f>
        <v>0</v>
      </c>
      <c r="L107" s="103">
        <f>unique_contracts!AN107</f>
        <v>0</v>
      </c>
      <c r="M107" s="103">
        <f>unique_contracts!AO107</f>
        <v>0</v>
      </c>
      <c r="N107" s="103">
        <f>unique_contracts!AP107</f>
        <v>0</v>
      </c>
      <c r="O107" s="103">
        <f>unique_contracts!AQ107</f>
        <v>0</v>
      </c>
      <c r="P107" s="103">
        <f>unique_contracts!AR107</f>
        <v>0</v>
      </c>
      <c r="Q107" s="103">
        <f>unique_contracts!BP107</f>
        <v>0</v>
      </c>
      <c r="R107" s="103">
        <f t="shared" si="16"/>
        <v>0</v>
      </c>
      <c r="S107" s="103" t="str">
        <f>IFERROR(IF(AND(I107&gt;0,E107="NotHybrid"),_xlfn.CONCAT(MAX(MIN(ROUNDDOWN(I107/D107,0),8),4),INDEX(resources!$G:$G,MATCH(B107,resources!$A:$A,0))),INDEX(resources!$G:$G,MATCH(B107,resources!$A:$A,0))),"n/a")</f>
        <v>n/a</v>
      </c>
      <c r="T107" s="103" t="str">
        <f t="shared" si="17"/>
        <v>n/a</v>
      </c>
      <c r="U107" s="103" t="str">
        <f t="shared" si="18"/>
        <v>n/a</v>
      </c>
      <c r="V107" s="103">
        <f t="shared" si="19"/>
        <v>0</v>
      </c>
      <c r="W107" s="103">
        <f t="shared" si="20"/>
        <v>0</v>
      </c>
      <c r="X107" s="119">
        <f t="shared" si="21"/>
        <v>1</v>
      </c>
      <c r="Y107" s="119">
        <f t="shared" si="22"/>
        <v>1</v>
      </c>
      <c r="Z107" s="168">
        <f>MIN((IFERROR(IF(AND($V107&lt;=Z$1,$W107&gt;=Z$1),INDEX(Reliability!E$23:E$50,MATCH($S107,Reliability!$C$23:$C$50,0)),0),0)*IF($T107="n/a",$D107*$Y107,$G107)+IFERROR(IF(AND($V107&lt;=Z$1,$W107&gt;=Z$1),INDEX(Reliability!E$23:E$50,MATCH($T107,Reliability!$C$23:$C$50,0)),0),0)*$H107*$X107*$Y107),$D107)*$R107</f>
        <v>0</v>
      </c>
      <c r="AA107" s="168">
        <f>MIN((IFERROR(IF(AND($V107&lt;=AA$1,$W107&gt;=AA$1),INDEX(Reliability!F$23:F$50,MATCH($S107,Reliability!$C$23:$C$50,0)),0),0)*IF($T107="n/a",$D107*$Y107,$G107)+IFERROR(IF(AND($V107&lt;=AA$1,$W107&gt;=AA$1),INDEX(Reliability!F$23:F$50,MATCH($T107,Reliability!$C$23:$C$50,0)),0),0)*$H107*$X107*$Y107),$D107)*$R107</f>
        <v>0</v>
      </c>
      <c r="AB107" s="168">
        <f>MIN((IFERROR(IF(AND($V107&lt;=AB$1,$W107&gt;=AB$1),INDEX(Reliability!G$23:G$50,MATCH($S107,Reliability!$C$23:$C$50,0)),0),0)*IF($T107="n/a",$D107*$Y107,$G107)+IFERROR(IF(AND($V107&lt;=AB$1,$W107&gt;=AB$1),INDEX(Reliability!G$23:G$50,MATCH($T107,Reliability!$C$23:$C$50,0)),0),0)*$H107*$X107*$Y107),$D107)*$R107</f>
        <v>0</v>
      </c>
      <c r="AC107" s="168">
        <f>MIN((IFERROR(IF(AND($V107&lt;=AC$1,$W107&gt;=AC$1),INDEX(Reliability!H$23:H$50,MATCH($S107,Reliability!$C$23:$C$50,0)),0),0)*IF($T107="n/a",$D107*$Y107,$G107)+IFERROR(IF(AND($V107&lt;=AC$1,$W107&gt;=AC$1),INDEX(Reliability!H$23:H$50,MATCH($T107,Reliability!$C$23:$C$50,0)),0),0)*$H107*$X107*$Y107),$D107)*$R107</f>
        <v>0</v>
      </c>
      <c r="AD107" s="168">
        <f>MIN((IFERROR(IF(AND($V107&lt;=AD$1,$W107&gt;=AD$1),INDEX(Reliability!I$23:I$50,MATCH($S107,Reliability!$C$23:$C$50,0)),0),0)*IF($T107="n/a",$D107*$Y107,$G107)+IFERROR(IF(AND($V107&lt;=AD$1,$W107&gt;=AD$1),INDEX(Reliability!I$23:I$50,MATCH($T107,Reliability!$C$23:$C$50,0)),0),0)*$H107*$X107*$Y107),$D107)*$R107</f>
        <v>0</v>
      </c>
      <c r="AE107" s="168">
        <f>MIN((IFERROR(IF(AND($V107&lt;=AE$1,$W107&gt;=AE$1),INDEX(Reliability!J$23:J$50,MATCH($S107,Reliability!$C$23:$C$50,0)),0),0)*IF($T107="n/a",$D107*$Y107,$G107)+IFERROR(IF(AND($V107&lt;=AE$1,$W107&gt;=AE$1),INDEX(Reliability!J$23:J$50,MATCH($T107,Reliability!$C$23:$C$50,0)),0),0)*$H107*$X107*$Y107),$D107)*$R107</f>
        <v>0</v>
      </c>
      <c r="AF107" s="168">
        <f>MIN((IFERROR(IF(AND($V107&lt;=AF$1,$W107&gt;=AF$1),INDEX(Reliability!K$23:K$50,MATCH($S107,Reliability!$C$23:$C$50,0)),0),0)*IF($T107="n/a",$D107*$Y107,$G107)+IFERROR(IF(AND($V107&lt;=AF$1,$W107&gt;=AF$1),INDEX(Reliability!K$23:K$50,MATCH($T107,Reliability!$C$23:$C$50,0)),0),0)*$H107*$X107*$Y107),$D107)*$R107</f>
        <v>0</v>
      </c>
      <c r="AG107" s="168">
        <f>MIN((IFERROR(IF(AND($V107&lt;=AG$1,$W107&gt;=AG$1),INDEX(Reliability!L$23:L$50,MATCH($S107,Reliability!$C$23:$C$50,0)),0),0)*IF($T107="n/a",$D107*$Y107,$G107)+IFERROR(IF(AND($V107&lt;=AG$1,$W107&gt;=AG$1),INDEX(Reliability!L$23:L$50,MATCH($T107,Reliability!$C$23:$C$50,0)),0),0)*$H107*$X107*$Y107),$D107)*$R107</f>
        <v>0</v>
      </c>
      <c r="AH107" s="168">
        <f>MIN((IFERROR(IF(AND($V107&lt;=AH$1,$W107&gt;=AH$1),INDEX(Reliability!M$23:M$50,MATCH($S107,Reliability!$C$23:$C$50,0)),0),0)*IF($T107="n/a",$D107*$Y107,$G107)+IFERROR(IF(AND($V107&lt;=AH$1,$W107&gt;=AH$1),INDEX(Reliability!M$23:M$50,MATCH($T107,Reliability!$C$23:$C$50,0)),0),0)*$H107*$X107*$Y107),$D107)*$R107</f>
        <v>0</v>
      </c>
      <c r="AI107" s="168">
        <f>MIN((IFERROR(IF(AND($V107&lt;=AI$1,$W107&gt;=AI$1),INDEX(Reliability!N$23:N$50,MATCH($S107,Reliability!$C$23:$C$50,0)),0),0)*IF($T107="n/a",$D107*$Y107,$G107)+IFERROR(IF(AND($V107&lt;=AI$1,$W107&gt;=AI$1),INDEX(Reliability!N$23:N$50,MATCH($T107,Reliability!$C$23:$C$50,0)),0),0)*$H107*$X107*$Y107),$D107)*$R107</f>
        <v>0</v>
      </c>
      <c r="AJ107" s="168">
        <f>MIN((IFERROR(IF(AND($V107&lt;=AJ$1,$W107&gt;=AJ$1),INDEX(Reliability!O$23:O$50,MATCH($S107,Reliability!$C$23:$C$50,0)),0),0)*IF($T107="n/a",$D107*$Y107,$G107)+IFERROR(IF(AND($V107&lt;=AJ$1,$W107&gt;=AJ$1),INDEX(Reliability!O$23:O$50,MATCH($T107,Reliability!$C$23:$C$50,0)),0),0)*$H107*$X107*$Y107),$D107)*$R107</f>
        <v>0</v>
      </c>
      <c r="AK107" s="168">
        <f>MIN((IFERROR(IF(AND($V107&lt;=AK$1,$W107&gt;=AK$1),INDEX(Reliability!P$23:P$50,MATCH($S107,Reliability!$C$23:$C$50,0)),0),0)*IF($T107="n/a",$D107*$Y107,$G107)+IFERROR(IF(AND($V107&lt;=AK$1,$W107&gt;=AK$1),INDEX(Reliability!P$23:P$50,MATCH($T107,Reliability!$C$23:$C$50,0)),0),0)*$H107*$X107*$Y107),$D107)*$R107</f>
        <v>0</v>
      </c>
      <c r="AM107" s="167">
        <f t="shared" si="23"/>
        <v>0</v>
      </c>
      <c r="AN107">
        <f>unique_contracts!C107</f>
        <v>0</v>
      </c>
    </row>
    <row r="108" spans="2:40" x14ac:dyDescent="0.25">
      <c r="B108" s="121">
        <f>unique_contracts!B108</f>
        <v>0</v>
      </c>
      <c r="C108" s="103">
        <f>unique_contracts!D108</f>
        <v>0</v>
      </c>
      <c r="D108" s="120">
        <f>unique_contracts!J108</f>
        <v>0</v>
      </c>
      <c r="E108" s="103">
        <f>unique_contracts!M108</f>
        <v>0</v>
      </c>
      <c r="F108" s="103">
        <f>unique_contracts!N108</f>
        <v>0</v>
      </c>
      <c r="G108" s="103">
        <f>unique_contracts!P108</f>
        <v>0</v>
      </c>
      <c r="H108" s="103">
        <f>unique_contracts!R108</f>
        <v>0</v>
      </c>
      <c r="I108" s="103">
        <f>unique_contracts!V108</f>
        <v>0</v>
      </c>
      <c r="J108" s="121">
        <f>unique_contracts!AB108</f>
        <v>0</v>
      </c>
      <c r="K108" s="103">
        <f>unique_contracts!AM108</f>
        <v>0</v>
      </c>
      <c r="L108" s="103">
        <f>unique_contracts!AN108</f>
        <v>0</v>
      </c>
      <c r="M108" s="103">
        <f>unique_contracts!AO108</f>
        <v>0</v>
      </c>
      <c r="N108" s="103">
        <f>unique_contracts!AP108</f>
        <v>0</v>
      </c>
      <c r="O108" s="103">
        <f>unique_contracts!AQ108</f>
        <v>0</v>
      </c>
      <c r="P108" s="103">
        <f>unique_contracts!AR108</f>
        <v>0</v>
      </c>
      <c r="Q108" s="103">
        <f>unique_contracts!BP108</f>
        <v>0</v>
      </c>
      <c r="R108" s="103">
        <f t="shared" si="16"/>
        <v>0</v>
      </c>
      <c r="S108" s="103" t="str">
        <f>IFERROR(IF(AND(I108&gt;0,E108="NotHybrid"),_xlfn.CONCAT(MAX(MIN(ROUNDDOWN(I108/D108,0),8),4),INDEX(resources!$G:$G,MATCH(B108,resources!$A:$A,0))),INDEX(resources!$G:$G,MATCH(B108,resources!$A:$A,0))),"n/a")</f>
        <v>n/a</v>
      </c>
      <c r="T108" s="103" t="str">
        <f t="shared" si="17"/>
        <v>n/a</v>
      </c>
      <c r="U108" s="103" t="str">
        <f t="shared" si="18"/>
        <v>n/a</v>
      </c>
      <c r="V108" s="103">
        <f t="shared" si="19"/>
        <v>0</v>
      </c>
      <c r="W108" s="103">
        <f t="shared" si="20"/>
        <v>0</v>
      </c>
      <c r="X108" s="119">
        <f t="shared" si="21"/>
        <v>1</v>
      </c>
      <c r="Y108" s="119">
        <f t="shared" si="22"/>
        <v>1</v>
      </c>
      <c r="Z108" s="168">
        <f>MIN((IFERROR(IF(AND($V108&lt;=Z$1,$W108&gt;=Z$1),INDEX(Reliability!E$23:E$50,MATCH($S108,Reliability!$C$23:$C$50,0)),0),0)*IF($T108="n/a",$D108*$Y108,$G108)+IFERROR(IF(AND($V108&lt;=Z$1,$W108&gt;=Z$1),INDEX(Reliability!E$23:E$50,MATCH($T108,Reliability!$C$23:$C$50,0)),0),0)*$H108*$X108*$Y108),$D108)*$R108</f>
        <v>0</v>
      </c>
      <c r="AA108" s="168">
        <f>MIN((IFERROR(IF(AND($V108&lt;=AA$1,$W108&gt;=AA$1),INDEX(Reliability!F$23:F$50,MATCH($S108,Reliability!$C$23:$C$50,0)),0),0)*IF($T108="n/a",$D108*$Y108,$G108)+IFERROR(IF(AND($V108&lt;=AA$1,$W108&gt;=AA$1),INDEX(Reliability!F$23:F$50,MATCH($T108,Reliability!$C$23:$C$50,0)),0),0)*$H108*$X108*$Y108),$D108)*$R108</f>
        <v>0</v>
      </c>
      <c r="AB108" s="168">
        <f>MIN((IFERROR(IF(AND($V108&lt;=AB$1,$W108&gt;=AB$1),INDEX(Reliability!G$23:G$50,MATCH($S108,Reliability!$C$23:$C$50,0)),0),0)*IF($T108="n/a",$D108*$Y108,$G108)+IFERROR(IF(AND($V108&lt;=AB$1,$W108&gt;=AB$1),INDEX(Reliability!G$23:G$50,MATCH($T108,Reliability!$C$23:$C$50,0)),0),0)*$H108*$X108*$Y108),$D108)*$R108</f>
        <v>0</v>
      </c>
      <c r="AC108" s="168">
        <f>MIN((IFERROR(IF(AND($V108&lt;=AC$1,$W108&gt;=AC$1),INDEX(Reliability!H$23:H$50,MATCH($S108,Reliability!$C$23:$C$50,0)),0),0)*IF($T108="n/a",$D108*$Y108,$G108)+IFERROR(IF(AND($V108&lt;=AC$1,$W108&gt;=AC$1),INDEX(Reliability!H$23:H$50,MATCH($T108,Reliability!$C$23:$C$50,0)),0),0)*$H108*$X108*$Y108),$D108)*$R108</f>
        <v>0</v>
      </c>
      <c r="AD108" s="168">
        <f>MIN((IFERROR(IF(AND($V108&lt;=AD$1,$W108&gt;=AD$1),INDEX(Reliability!I$23:I$50,MATCH($S108,Reliability!$C$23:$C$50,0)),0),0)*IF($T108="n/a",$D108*$Y108,$G108)+IFERROR(IF(AND($V108&lt;=AD$1,$W108&gt;=AD$1),INDEX(Reliability!I$23:I$50,MATCH($T108,Reliability!$C$23:$C$50,0)),0),0)*$H108*$X108*$Y108),$D108)*$R108</f>
        <v>0</v>
      </c>
      <c r="AE108" s="168">
        <f>MIN((IFERROR(IF(AND($V108&lt;=AE$1,$W108&gt;=AE$1),INDEX(Reliability!J$23:J$50,MATCH($S108,Reliability!$C$23:$C$50,0)),0),0)*IF($T108="n/a",$D108*$Y108,$G108)+IFERROR(IF(AND($V108&lt;=AE$1,$W108&gt;=AE$1),INDEX(Reliability!J$23:J$50,MATCH($T108,Reliability!$C$23:$C$50,0)),0),0)*$H108*$X108*$Y108),$D108)*$R108</f>
        <v>0</v>
      </c>
      <c r="AF108" s="168">
        <f>MIN((IFERROR(IF(AND($V108&lt;=AF$1,$W108&gt;=AF$1),INDEX(Reliability!K$23:K$50,MATCH($S108,Reliability!$C$23:$C$50,0)),0),0)*IF($T108="n/a",$D108*$Y108,$G108)+IFERROR(IF(AND($V108&lt;=AF$1,$W108&gt;=AF$1),INDEX(Reliability!K$23:K$50,MATCH($T108,Reliability!$C$23:$C$50,0)),0),0)*$H108*$X108*$Y108),$D108)*$R108</f>
        <v>0</v>
      </c>
      <c r="AG108" s="168">
        <f>MIN((IFERROR(IF(AND($V108&lt;=AG$1,$W108&gt;=AG$1),INDEX(Reliability!L$23:L$50,MATCH($S108,Reliability!$C$23:$C$50,0)),0),0)*IF($T108="n/a",$D108*$Y108,$G108)+IFERROR(IF(AND($V108&lt;=AG$1,$W108&gt;=AG$1),INDEX(Reliability!L$23:L$50,MATCH($T108,Reliability!$C$23:$C$50,0)),0),0)*$H108*$X108*$Y108),$D108)*$R108</f>
        <v>0</v>
      </c>
      <c r="AH108" s="168">
        <f>MIN((IFERROR(IF(AND($V108&lt;=AH$1,$W108&gt;=AH$1),INDEX(Reliability!M$23:M$50,MATCH($S108,Reliability!$C$23:$C$50,0)),0),0)*IF($T108="n/a",$D108*$Y108,$G108)+IFERROR(IF(AND($V108&lt;=AH$1,$W108&gt;=AH$1),INDEX(Reliability!M$23:M$50,MATCH($T108,Reliability!$C$23:$C$50,0)),0),0)*$H108*$X108*$Y108),$D108)*$R108</f>
        <v>0</v>
      </c>
      <c r="AI108" s="168">
        <f>MIN((IFERROR(IF(AND($V108&lt;=AI$1,$W108&gt;=AI$1),INDEX(Reliability!N$23:N$50,MATCH($S108,Reliability!$C$23:$C$50,0)),0),0)*IF($T108="n/a",$D108*$Y108,$G108)+IFERROR(IF(AND($V108&lt;=AI$1,$W108&gt;=AI$1),INDEX(Reliability!N$23:N$50,MATCH($T108,Reliability!$C$23:$C$50,0)),0),0)*$H108*$X108*$Y108),$D108)*$R108</f>
        <v>0</v>
      </c>
      <c r="AJ108" s="168">
        <f>MIN((IFERROR(IF(AND($V108&lt;=AJ$1,$W108&gt;=AJ$1),INDEX(Reliability!O$23:O$50,MATCH($S108,Reliability!$C$23:$C$50,0)),0),0)*IF($T108="n/a",$D108*$Y108,$G108)+IFERROR(IF(AND($V108&lt;=AJ$1,$W108&gt;=AJ$1),INDEX(Reliability!O$23:O$50,MATCH($T108,Reliability!$C$23:$C$50,0)),0),0)*$H108*$X108*$Y108),$D108)*$R108</f>
        <v>0</v>
      </c>
      <c r="AK108" s="168">
        <f>MIN((IFERROR(IF(AND($V108&lt;=AK$1,$W108&gt;=AK$1),INDEX(Reliability!P$23:P$50,MATCH($S108,Reliability!$C$23:$C$50,0)),0),0)*IF($T108="n/a",$D108*$Y108,$G108)+IFERROR(IF(AND($V108&lt;=AK$1,$W108&gt;=AK$1),INDEX(Reliability!P$23:P$50,MATCH($T108,Reliability!$C$23:$C$50,0)),0),0)*$H108*$X108*$Y108),$D108)*$R108</f>
        <v>0</v>
      </c>
      <c r="AM108" s="167">
        <f t="shared" si="23"/>
        <v>0</v>
      </c>
      <c r="AN108">
        <f>unique_contracts!C108</f>
        <v>0</v>
      </c>
    </row>
    <row r="109" spans="2:40" x14ac:dyDescent="0.25">
      <c r="B109" s="121">
        <f>unique_contracts!B109</f>
        <v>0</v>
      </c>
      <c r="C109" s="103">
        <f>unique_contracts!D109</f>
        <v>0</v>
      </c>
      <c r="D109" s="120">
        <f>unique_contracts!J109</f>
        <v>0</v>
      </c>
      <c r="E109" s="103">
        <f>unique_contracts!M109</f>
        <v>0</v>
      </c>
      <c r="F109" s="103">
        <f>unique_contracts!N109</f>
        <v>0</v>
      </c>
      <c r="G109" s="103">
        <f>unique_contracts!P109</f>
        <v>0</v>
      </c>
      <c r="H109" s="103">
        <f>unique_contracts!R109</f>
        <v>0</v>
      </c>
      <c r="I109" s="103">
        <f>unique_contracts!V109</f>
        <v>0</v>
      </c>
      <c r="J109" s="121">
        <f>unique_contracts!AB109</f>
        <v>0</v>
      </c>
      <c r="K109" s="103">
        <f>unique_contracts!AM109</f>
        <v>0</v>
      </c>
      <c r="L109" s="103">
        <f>unique_contracts!AN109</f>
        <v>0</v>
      </c>
      <c r="M109" s="103">
        <f>unique_contracts!AO109</f>
        <v>0</v>
      </c>
      <c r="N109" s="103">
        <f>unique_contracts!AP109</f>
        <v>0</v>
      </c>
      <c r="O109" s="103">
        <f>unique_contracts!AQ109</f>
        <v>0</v>
      </c>
      <c r="P109" s="103">
        <f>unique_contracts!AR109</f>
        <v>0</v>
      </c>
      <c r="Q109" s="103">
        <f>unique_contracts!BP109</f>
        <v>0</v>
      </c>
      <c r="R109" s="103">
        <f t="shared" si="16"/>
        <v>0</v>
      </c>
      <c r="S109" s="103" t="str">
        <f>IFERROR(IF(AND(I109&gt;0,E109="NotHybrid"),_xlfn.CONCAT(MAX(MIN(ROUNDDOWN(I109/D109,0),8),4),INDEX(resources!$G:$G,MATCH(B109,resources!$A:$A,0))),INDEX(resources!$G:$G,MATCH(B109,resources!$A:$A,0))),"n/a")</f>
        <v>n/a</v>
      </c>
      <c r="T109" s="103" t="str">
        <f t="shared" si="17"/>
        <v>n/a</v>
      </c>
      <c r="U109" s="103" t="str">
        <f t="shared" si="18"/>
        <v>n/a</v>
      </c>
      <c r="V109" s="103">
        <f t="shared" si="19"/>
        <v>0</v>
      </c>
      <c r="W109" s="103">
        <f t="shared" si="20"/>
        <v>0</v>
      </c>
      <c r="X109" s="119">
        <f t="shared" si="21"/>
        <v>1</v>
      </c>
      <c r="Y109" s="119">
        <f t="shared" si="22"/>
        <v>1</v>
      </c>
      <c r="Z109" s="168">
        <f>MIN((IFERROR(IF(AND($V109&lt;=Z$1,$W109&gt;=Z$1),INDEX(Reliability!E$23:E$50,MATCH($S109,Reliability!$C$23:$C$50,0)),0),0)*IF($T109="n/a",$D109*$Y109,$G109)+IFERROR(IF(AND($V109&lt;=Z$1,$W109&gt;=Z$1),INDEX(Reliability!E$23:E$50,MATCH($T109,Reliability!$C$23:$C$50,0)),0),0)*$H109*$X109*$Y109),$D109)*$R109</f>
        <v>0</v>
      </c>
      <c r="AA109" s="168">
        <f>MIN((IFERROR(IF(AND($V109&lt;=AA$1,$W109&gt;=AA$1),INDEX(Reliability!F$23:F$50,MATCH($S109,Reliability!$C$23:$C$50,0)),0),0)*IF($T109="n/a",$D109*$Y109,$G109)+IFERROR(IF(AND($V109&lt;=AA$1,$W109&gt;=AA$1),INDEX(Reliability!F$23:F$50,MATCH($T109,Reliability!$C$23:$C$50,0)),0),0)*$H109*$X109*$Y109),$D109)*$R109</f>
        <v>0</v>
      </c>
      <c r="AB109" s="168">
        <f>MIN((IFERROR(IF(AND($V109&lt;=AB$1,$W109&gt;=AB$1),INDEX(Reliability!G$23:G$50,MATCH($S109,Reliability!$C$23:$C$50,0)),0),0)*IF($T109="n/a",$D109*$Y109,$G109)+IFERROR(IF(AND($V109&lt;=AB$1,$W109&gt;=AB$1),INDEX(Reliability!G$23:G$50,MATCH($T109,Reliability!$C$23:$C$50,0)),0),0)*$H109*$X109*$Y109),$D109)*$R109</f>
        <v>0</v>
      </c>
      <c r="AC109" s="168">
        <f>MIN((IFERROR(IF(AND($V109&lt;=AC$1,$W109&gt;=AC$1),INDEX(Reliability!H$23:H$50,MATCH($S109,Reliability!$C$23:$C$50,0)),0),0)*IF($T109="n/a",$D109*$Y109,$G109)+IFERROR(IF(AND($V109&lt;=AC$1,$W109&gt;=AC$1),INDEX(Reliability!H$23:H$50,MATCH($T109,Reliability!$C$23:$C$50,0)),0),0)*$H109*$X109*$Y109),$D109)*$R109</f>
        <v>0</v>
      </c>
      <c r="AD109" s="168">
        <f>MIN((IFERROR(IF(AND($V109&lt;=AD$1,$W109&gt;=AD$1),INDEX(Reliability!I$23:I$50,MATCH($S109,Reliability!$C$23:$C$50,0)),0),0)*IF($T109="n/a",$D109*$Y109,$G109)+IFERROR(IF(AND($V109&lt;=AD$1,$W109&gt;=AD$1),INDEX(Reliability!I$23:I$50,MATCH($T109,Reliability!$C$23:$C$50,0)),0),0)*$H109*$X109*$Y109),$D109)*$R109</f>
        <v>0</v>
      </c>
      <c r="AE109" s="168">
        <f>MIN((IFERROR(IF(AND($V109&lt;=AE$1,$W109&gt;=AE$1),INDEX(Reliability!J$23:J$50,MATCH($S109,Reliability!$C$23:$C$50,0)),0),0)*IF($T109="n/a",$D109*$Y109,$G109)+IFERROR(IF(AND($V109&lt;=AE$1,$W109&gt;=AE$1),INDEX(Reliability!J$23:J$50,MATCH($T109,Reliability!$C$23:$C$50,0)),0),0)*$H109*$X109*$Y109),$D109)*$R109</f>
        <v>0</v>
      </c>
      <c r="AF109" s="168">
        <f>MIN((IFERROR(IF(AND($V109&lt;=AF$1,$W109&gt;=AF$1),INDEX(Reliability!K$23:K$50,MATCH($S109,Reliability!$C$23:$C$50,0)),0),0)*IF($T109="n/a",$D109*$Y109,$G109)+IFERROR(IF(AND($V109&lt;=AF$1,$W109&gt;=AF$1),INDEX(Reliability!K$23:K$50,MATCH($T109,Reliability!$C$23:$C$50,0)),0),0)*$H109*$X109*$Y109),$D109)*$R109</f>
        <v>0</v>
      </c>
      <c r="AG109" s="168">
        <f>MIN((IFERROR(IF(AND($V109&lt;=AG$1,$W109&gt;=AG$1),INDEX(Reliability!L$23:L$50,MATCH($S109,Reliability!$C$23:$C$50,0)),0),0)*IF($T109="n/a",$D109*$Y109,$G109)+IFERROR(IF(AND($V109&lt;=AG$1,$W109&gt;=AG$1),INDEX(Reliability!L$23:L$50,MATCH($T109,Reliability!$C$23:$C$50,0)),0),0)*$H109*$X109*$Y109),$D109)*$R109</f>
        <v>0</v>
      </c>
      <c r="AH109" s="168">
        <f>MIN((IFERROR(IF(AND($V109&lt;=AH$1,$W109&gt;=AH$1),INDEX(Reliability!M$23:M$50,MATCH($S109,Reliability!$C$23:$C$50,0)),0),0)*IF($T109="n/a",$D109*$Y109,$G109)+IFERROR(IF(AND($V109&lt;=AH$1,$W109&gt;=AH$1),INDEX(Reliability!M$23:M$50,MATCH($T109,Reliability!$C$23:$C$50,0)),0),0)*$H109*$X109*$Y109),$D109)*$R109</f>
        <v>0</v>
      </c>
      <c r="AI109" s="168">
        <f>MIN((IFERROR(IF(AND($V109&lt;=AI$1,$W109&gt;=AI$1),INDEX(Reliability!N$23:N$50,MATCH($S109,Reliability!$C$23:$C$50,0)),0),0)*IF($T109="n/a",$D109*$Y109,$G109)+IFERROR(IF(AND($V109&lt;=AI$1,$W109&gt;=AI$1),INDEX(Reliability!N$23:N$50,MATCH($T109,Reliability!$C$23:$C$50,0)),0),0)*$H109*$X109*$Y109),$D109)*$R109</f>
        <v>0</v>
      </c>
      <c r="AJ109" s="168">
        <f>MIN((IFERROR(IF(AND($V109&lt;=AJ$1,$W109&gt;=AJ$1),INDEX(Reliability!O$23:O$50,MATCH($S109,Reliability!$C$23:$C$50,0)),0),0)*IF($T109="n/a",$D109*$Y109,$G109)+IFERROR(IF(AND($V109&lt;=AJ$1,$W109&gt;=AJ$1),INDEX(Reliability!O$23:O$50,MATCH($T109,Reliability!$C$23:$C$50,0)),0),0)*$H109*$X109*$Y109),$D109)*$R109</f>
        <v>0</v>
      </c>
      <c r="AK109" s="168">
        <f>MIN((IFERROR(IF(AND($V109&lt;=AK$1,$W109&gt;=AK$1),INDEX(Reliability!P$23:P$50,MATCH($S109,Reliability!$C$23:$C$50,0)),0),0)*IF($T109="n/a",$D109*$Y109,$G109)+IFERROR(IF(AND($V109&lt;=AK$1,$W109&gt;=AK$1),INDEX(Reliability!P$23:P$50,MATCH($T109,Reliability!$C$23:$C$50,0)),0),0)*$H109*$X109*$Y109),$D109)*$R109</f>
        <v>0</v>
      </c>
      <c r="AM109" s="167">
        <f t="shared" si="23"/>
        <v>0</v>
      </c>
      <c r="AN109">
        <f>unique_contracts!C109</f>
        <v>0</v>
      </c>
    </row>
    <row r="110" spans="2:40" x14ac:dyDescent="0.25">
      <c r="B110" s="121">
        <f>unique_contracts!B110</f>
        <v>0</v>
      </c>
      <c r="C110" s="103">
        <f>unique_contracts!D110</f>
        <v>0</v>
      </c>
      <c r="D110" s="120">
        <f>unique_contracts!J110</f>
        <v>0</v>
      </c>
      <c r="E110" s="103">
        <f>unique_contracts!M110</f>
        <v>0</v>
      </c>
      <c r="F110" s="103">
        <f>unique_contracts!N110</f>
        <v>0</v>
      </c>
      <c r="G110" s="103">
        <f>unique_contracts!P110</f>
        <v>0</v>
      </c>
      <c r="H110" s="103">
        <f>unique_contracts!R110</f>
        <v>0</v>
      </c>
      <c r="I110" s="103">
        <f>unique_contracts!V110</f>
        <v>0</v>
      </c>
      <c r="J110" s="121">
        <f>unique_contracts!AB110</f>
        <v>0</v>
      </c>
      <c r="K110" s="103">
        <f>unique_contracts!AM110</f>
        <v>0</v>
      </c>
      <c r="L110" s="103">
        <f>unique_contracts!AN110</f>
        <v>0</v>
      </c>
      <c r="M110" s="103">
        <f>unique_contracts!AO110</f>
        <v>0</v>
      </c>
      <c r="N110" s="103">
        <f>unique_contracts!AP110</f>
        <v>0</v>
      </c>
      <c r="O110" s="103">
        <f>unique_contracts!AQ110</f>
        <v>0</v>
      </c>
      <c r="P110" s="103">
        <f>unique_contracts!AR110</f>
        <v>0</v>
      </c>
      <c r="Q110" s="103">
        <f>unique_contracts!BP110</f>
        <v>0</v>
      </c>
      <c r="R110" s="103">
        <f t="shared" si="16"/>
        <v>0</v>
      </c>
      <c r="S110" s="103" t="str">
        <f>IFERROR(IF(AND(I110&gt;0,E110="NotHybrid"),_xlfn.CONCAT(MAX(MIN(ROUNDDOWN(I110/D110,0),8),4),INDEX(resources!$G:$G,MATCH(B110,resources!$A:$A,0))),INDEX(resources!$G:$G,MATCH(B110,resources!$A:$A,0))),"n/a")</f>
        <v>n/a</v>
      </c>
      <c r="T110" s="103" t="str">
        <f t="shared" si="17"/>
        <v>n/a</v>
      </c>
      <c r="U110" s="103" t="str">
        <f t="shared" si="18"/>
        <v>n/a</v>
      </c>
      <c r="V110" s="103">
        <f t="shared" si="19"/>
        <v>0</v>
      </c>
      <c r="W110" s="103">
        <f t="shared" si="20"/>
        <v>0</v>
      </c>
      <c r="X110" s="119">
        <f t="shared" si="21"/>
        <v>1</v>
      </c>
      <c r="Y110" s="119">
        <f t="shared" si="22"/>
        <v>1</v>
      </c>
      <c r="Z110" s="168">
        <f>MIN((IFERROR(IF(AND($V110&lt;=Z$1,$W110&gt;=Z$1),INDEX(Reliability!E$23:E$50,MATCH($S110,Reliability!$C$23:$C$50,0)),0),0)*IF($T110="n/a",$D110*$Y110,$G110)+IFERROR(IF(AND($V110&lt;=Z$1,$W110&gt;=Z$1),INDEX(Reliability!E$23:E$50,MATCH($T110,Reliability!$C$23:$C$50,0)),0),0)*$H110*$X110*$Y110),$D110)*$R110</f>
        <v>0</v>
      </c>
      <c r="AA110" s="168">
        <f>MIN((IFERROR(IF(AND($V110&lt;=AA$1,$W110&gt;=AA$1),INDEX(Reliability!F$23:F$50,MATCH($S110,Reliability!$C$23:$C$50,0)),0),0)*IF($T110="n/a",$D110*$Y110,$G110)+IFERROR(IF(AND($V110&lt;=AA$1,$W110&gt;=AA$1),INDEX(Reliability!F$23:F$50,MATCH($T110,Reliability!$C$23:$C$50,0)),0),0)*$H110*$X110*$Y110),$D110)*$R110</f>
        <v>0</v>
      </c>
      <c r="AB110" s="168">
        <f>MIN((IFERROR(IF(AND($V110&lt;=AB$1,$W110&gt;=AB$1),INDEX(Reliability!G$23:G$50,MATCH($S110,Reliability!$C$23:$C$50,0)),0),0)*IF($T110="n/a",$D110*$Y110,$G110)+IFERROR(IF(AND($V110&lt;=AB$1,$W110&gt;=AB$1),INDEX(Reliability!G$23:G$50,MATCH($T110,Reliability!$C$23:$C$50,0)),0),0)*$H110*$X110*$Y110),$D110)*$R110</f>
        <v>0</v>
      </c>
      <c r="AC110" s="168">
        <f>MIN((IFERROR(IF(AND($V110&lt;=AC$1,$W110&gt;=AC$1),INDEX(Reliability!H$23:H$50,MATCH($S110,Reliability!$C$23:$C$50,0)),0),0)*IF($T110="n/a",$D110*$Y110,$G110)+IFERROR(IF(AND($V110&lt;=AC$1,$W110&gt;=AC$1),INDEX(Reliability!H$23:H$50,MATCH($T110,Reliability!$C$23:$C$50,0)),0),0)*$H110*$X110*$Y110),$D110)*$R110</f>
        <v>0</v>
      </c>
      <c r="AD110" s="168">
        <f>MIN((IFERROR(IF(AND($V110&lt;=AD$1,$W110&gt;=AD$1),INDEX(Reliability!I$23:I$50,MATCH($S110,Reliability!$C$23:$C$50,0)),0),0)*IF($T110="n/a",$D110*$Y110,$G110)+IFERROR(IF(AND($V110&lt;=AD$1,$W110&gt;=AD$1),INDEX(Reliability!I$23:I$50,MATCH($T110,Reliability!$C$23:$C$50,0)),0),0)*$H110*$X110*$Y110),$D110)*$R110</f>
        <v>0</v>
      </c>
      <c r="AE110" s="168">
        <f>MIN((IFERROR(IF(AND($V110&lt;=AE$1,$W110&gt;=AE$1),INDEX(Reliability!J$23:J$50,MATCH($S110,Reliability!$C$23:$C$50,0)),0),0)*IF($T110="n/a",$D110*$Y110,$G110)+IFERROR(IF(AND($V110&lt;=AE$1,$W110&gt;=AE$1),INDEX(Reliability!J$23:J$50,MATCH($T110,Reliability!$C$23:$C$50,0)),0),0)*$H110*$X110*$Y110),$D110)*$R110</f>
        <v>0</v>
      </c>
      <c r="AF110" s="168">
        <f>MIN((IFERROR(IF(AND($V110&lt;=AF$1,$W110&gt;=AF$1),INDEX(Reliability!K$23:K$50,MATCH($S110,Reliability!$C$23:$C$50,0)),0),0)*IF($T110="n/a",$D110*$Y110,$G110)+IFERROR(IF(AND($V110&lt;=AF$1,$W110&gt;=AF$1),INDEX(Reliability!K$23:K$50,MATCH($T110,Reliability!$C$23:$C$50,0)),0),0)*$H110*$X110*$Y110),$D110)*$R110</f>
        <v>0</v>
      </c>
      <c r="AG110" s="168">
        <f>MIN((IFERROR(IF(AND($V110&lt;=AG$1,$W110&gt;=AG$1),INDEX(Reliability!L$23:L$50,MATCH($S110,Reliability!$C$23:$C$50,0)),0),0)*IF($T110="n/a",$D110*$Y110,$G110)+IFERROR(IF(AND($V110&lt;=AG$1,$W110&gt;=AG$1),INDEX(Reliability!L$23:L$50,MATCH($T110,Reliability!$C$23:$C$50,0)),0),0)*$H110*$X110*$Y110),$D110)*$R110</f>
        <v>0</v>
      </c>
      <c r="AH110" s="168">
        <f>MIN((IFERROR(IF(AND($V110&lt;=AH$1,$W110&gt;=AH$1),INDEX(Reliability!M$23:M$50,MATCH($S110,Reliability!$C$23:$C$50,0)),0),0)*IF($T110="n/a",$D110*$Y110,$G110)+IFERROR(IF(AND($V110&lt;=AH$1,$W110&gt;=AH$1),INDEX(Reliability!M$23:M$50,MATCH($T110,Reliability!$C$23:$C$50,0)),0),0)*$H110*$X110*$Y110),$D110)*$R110</f>
        <v>0</v>
      </c>
      <c r="AI110" s="168">
        <f>MIN((IFERROR(IF(AND($V110&lt;=AI$1,$W110&gt;=AI$1),INDEX(Reliability!N$23:N$50,MATCH($S110,Reliability!$C$23:$C$50,0)),0),0)*IF($T110="n/a",$D110*$Y110,$G110)+IFERROR(IF(AND($V110&lt;=AI$1,$W110&gt;=AI$1),INDEX(Reliability!N$23:N$50,MATCH($T110,Reliability!$C$23:$C$50,0)),0),0)*$H110*$X110*$Y110),$D110)*$R110</f>
        <v>0</v>
      </c>
      <c r="AJ110" s="168">
        <f>MIN((IFERROR(IF(AND($V110&lt;=AJ$1,$W110&gt;=AJ$1),INDEX(Reliability!O$23:O$50,MATCH($S110,Reliability!$C$23:$C$50,0)),0),0)*IF($T110="n/a",$D110*$Y110,$G110)+IFERROR(IF(AND($V110&lt;=AJ$1,$W110&gt;=AJ$1),INDEX(Reliability!O$23:O$50,MATCH($T110,Reliability!$C$23:$C$50,0)),0),0)*$H110*$X110*$Y110),$D110)*$R110</f>
        <v>0</v>
      </c>
      <c r="AK110" s="168">
        <f>MIN((IFERROR(IF(AND($V110&lt;=AK$1,$W110&gt;=AK$1),INDEX(Reliability!P$23:P$50,MATCH($S110,Reliability!$C$23:$C$50,0)),0),0)*IF($T110="n/a",$D110*$Y110,$G110)+IFERROR(IF(AND($V110&lt;=AK$1,$W110&gt;=AK$1),INDEX(Reliability!P$23:P$50,MATCH($T110,Reliability!$C$23:$C$50,0)),0),0)*$H110*$X110*$Y110),$D110)*$R110</f>
        <v>0</v>
      </c>
      <c r="AM110" s="167">
        <f t="shared" si="23"/>
        <v>0</v>
      </c>
      <c r="AN110">
        <f>unique_contracts!C110</f>
        <v>0</v>
      </c>
    </row>
    <row r="111" spans="2:40" x14ac:dyDescent="0.25">
      <c r="B111" s="121">
        <f>unique_contracts!B111</f>
        <v>0</v>
      </c>
      <c r="C111" s="103">
        <f>unique_contracts!D111</f>
        <v>0</v>
      </c>
      <c r="D111" s="120">
        <f>unique_contracts!J111</f>
        <v>0</v>
      </c>
      <c r="E111" s="103">
        <f>unique_contracts!M111</f>
        <v>0</v>
      </c>
      <c r="F111" s="103">
        <f>unique_contracts!N111</f>
        <v>0</v>
      </c>
      <c r="G111" s="103">
        <f>unique_contracts!P111</f>
        <v>0</v>
      </c>
      <c r="H111" s="103">
        <f>unique_contracts!R111</f>
        <v>0</v>
      </c>
      <c r="I111" s="103">
        <f>unique_contracts!V111</f>
        <v>0</v>
      </c>
      <c r="J111" s="121">
        <f>unique_contracts!AB111</f>
        <v>0</v>
      </c>
      <c r="K111" s="103">
        <f>unique_contracts!AM111</f>
        <v>0</v>
      </c>
      <c r="L111" s="103">
        <f>unique_contracts!AN111</f>
        <v>0</v>
      </c>
      <c r="M111" s="103">
        <f>unique_contracts!AO111</f>
        <v>0</v>
      </c>
      <c r="N111" s="103">
        <f>unique_contracts!AP111</f>
        <v>0</v>
      </c>
      <c r="O111" s="103">
        <f>unique_contracts!AQ111</f>
        <v>0</v>
      </c>
      <c r="P111" s="103">
        <f>unique_contracts!AR111</f>
        <v>0</v>
      </c>
      <c r="Q111" s="103">
        <f>unique_contracts!BP111</f>
        <v>0</v>
      </c>
      <c r="R111" s="103">
        <f t="shared" si="16"/>
        <v>0</v>
      </c>
      <c r="S111" s="103" t="str">
        <f>IFERROR(IF(AND(I111&gt;0,E111="NotHybrid"),_xlfn.CONCAT(MAX(MIN(ROUNDDOWN(I111/D111,0),8),4),INDEX(resources!$G:$G,MATCH(B111,resources!$A:$A,0))),INDEX(resources!$G:$G,MATCH(B111,resources!$A:$A,0))),"n/a")</f>
        <v>n/a</v>
      </c>
      <c r="T111" s="103" t="str">
        <f t="shared" si="17"/>
        <v>n/a</v>
      </c>
      <c r="U111" s="103" t="str">
        <f t="shared" si="18"/>
        <v>n/a</v>
      </c>
      <c r="V111" s="103">
        <f t="shared" si="19"/>
        <v>0</v>
      </c>
      <c r="W111" s="103">
        <f t="shared" si="20"/>
        <v>0</v>
      </c>
      <c r="X111" s="119">
        <f t="shared" si="21"/>
        <v>1</v>
      </c>
      <c r="Y111" s="119">
        <f t="shared" si="22"/>
        <v>1</v>
      </c>
      <c r="Z111" s="168">
        <f>MIN((IFERROR(IF(AND($V111&lt;=Z$1,$W111&gt;=Z$1),INDEX(Reliability!E$23:E$50,MATCH($S111,Reliability!$C$23:$C$50,0)),0),0)*IF($T111="n/a",$D111*$Y111,$G111)+IFERROR(IF(AND($V111&lt;=Z$1,$W111&gt;=Z$1),INDEX(Reliability!E$23:E$50,MATCH($T111,Reliability!$C$23:$C$50,0)),0),0)*$H111*$X111*$Y111),$D111)*$R111</f>
        <v>0</v>
      </c>
      <c r="AA111" s="168">
        <f>MIN((IFERROR(IF(AND($V111&lt;=AA$1,$W111&gt;=AA$1),INDEX(Reliability!F$23:F$50,MATCH($S111,Reliability!$C$23:$C$50,0)),0),0)*IF($T111="n/a",$D111*$Y111,$G111)+IFERROR(IF(AND($V111&lt;=AA$1,$W111&gt;=AA$1),INDEX(Reliability!F$23:F$50,MATCH($T111,Reliability!$C$23:$C$50,0)),0),0)*$H111*$X111*$Y111),$D111)*$R111</f>
        <v>0</v>
      </c>
      <c r="AB111" s="168">
        <f>MIN((IFERROR(IF(AND($V111&lt;=AB$1,$W111&gt;=AB$1),INDEX(Reliability!G$23:G$50,MATCH($S111,Reliability!$C$23:$C$50,0)),0),0)*IF($T111="n/a",$D111*$Y111,$G111)+IFERROR(IF(AND($V111&lt;=AB$1,$W111&gt;=AB$1),INDEX(Reliability!G$23:G$50,MATCH($T111,Reliability!$C$23:$C$50,0)),0),0)*$H111*$X111*$Y111),$D111)*$R111</f>
        <v>0</v>
      </c>
      <c r="AC111" s="168">
        <f>MIN((IFERROR(IF(AND($V111&lt;=AC$1,$W111&gt;=AC$1),INDEX(Reliability!H$23:H$50,MATCH($S111,Reliability!$C$23:$C$50,0)),0),0)*IF($T111="n/a",$D111*$Y111,$G111)+IFERROR(IF(AND($V111&lt;=AC$1,$W111&gt;=AC$1),INDEX(Reliability!H$23:H$50,MATCH($T111,Reliability!$C$23:$C$50,0)),0),0)*$H111*$X111*$Y111),$D111)*$R111</f>
        <v>0</v>
      </c>
      <c r="AD111" s="168">
        <f>MIN((IFERROR(IF(AND($V111&lt;=AD$1,$W111&gt;=AD$1),INDEX(Reliability!I$23:I$50,MATCH($S111,Reliability!$C$23:$C$50,0)),0),0)*IF($T111="n/a",$D111*$Y111,$G111)+IFERROR(IF(AND($V111&lt;=AD$1,$W111&gt;=AD$1),INDEX(Reliability!I$23:I$50,MATCH($T111,Reliability!$C$23:$C$50,0)),0),0)*$H111*$X111*$Y111),$D111)*$R111</f>
        <v>0</v>
      </c>
      <c r="AE111" s="168">
        <f>MIN((IFERROR(IF(AND($V111&lt;=AE$1,$W111&gt;=AE$1),INDEX(Reliability!J$23:J$50,MATCH($S111,Reliability!$C$23:$C$50,0)),0),0)*IF($T111="n/a",$D111*$Y111,$G111)+IFERROR(IF(AND($V111&lt;=AE$1,$W111&gt;=AE$1),INDEX(Reliability!J$23:J$50,MATCH($T111,Reliability!$C$23:$C$50,0)),0),0)*$H111*$X111*$Y111),$D111)*$R111</f>
        <v>0</v>
      </c>
      <c r="AF111" s="168">
        <f>MIN((IFERROR(IF(AND($V111&lt;=AF$1,$W111&gt;=AF$1),INDEX(Reliability!K$23:K$50,MATCH($S111,Reliability!$C$23:$C$50,0)),0),0)*IF($T111="n/a",$D111*$Y111,$G111)+IFERROR(IF(AND($V111&lt;=AF$1,$W111&gt;=AF$1),INDEX(Reliability!K$23:K$50,MATCH($T111,Reliability!$C$23:$C$50,0)),0),0)*$H111*$X111*$Y111),$D111)*$R111</f>
        <v>0</v>
      </c>
      <c r="AG111" s="168">
        <f>MIN((IFERROR(IF(AND($V111&lt;=AG$1,$W111&gt;=AG$1),INDEX(Reliability!L$23:L$50,MATCH($S111,Reliability!$C$23:$C$50,0)),0),0)*IF($T111="n/a",$D111*$Y111,$G111)+IFERROR(IF(AND($V111&lt;=AG$1,$W111&gt;=AG$1),INDEX(Reliability!L$23:L$50,MATCH($T111,Reliability!$C$23:$C$50,0)),0),0)*$H111*$X111*$Y111),$D111)*$R111</f>
        <v>0</v>
      </c>
      <c r="AH111" s="168">
        <f>MIN((IFERROR(IF(AND($V111&lt;=AH$1,$W111&gt;=AH$1),INDEX(Reliability!M$23:M$50,MATCH($S111,Reliability!$C$23:$C$50,0)),0),0)*IF($T111="n/a",$D111*$Y111,$G111)+IFERROR(IF(AND($V111&lt;=AH$1,$W111&gt;=AH$1),INDEX(Reliability!M$23:M$50,MATCH($T111,Reliability!$C$23:$C$50,0)),0),0)*$H111*$X111*$Y111),$D111)*$R111</f>
        <v>0</v>
      </c>
      <c r="AI111" s="168">
        <f>MIN((IFERROR(IF(AND($V111&lt;=AI$1,$W111&gt;=AI$1),INDEX(Reliability!N$23:N$50,MATCH($S111,Reliability!$C$23:$C$50,0)),0),0)*IF($T111="n/a",$D111*$Y111,$G111)+IFERROR(IF(AND($V111&lt;=AI$1,$W111&gt;=AI$1),INDEX(Reliability!N$23:N$50,MATCH($T111,Reliability!$C$23:$C$50,0)),0),0)*$H111*$X111*$Y111),$D111)*$R111</f>
        <v>0</v>
      </c>
      <c r="AJ111" s="168">
        <f>MIN((IFERROR(IF(AND($V111&lt;=AJ$1,$W111&gt;=AJ$1),INDEX(Reliability!O$23:O$50,MATCH($S111,Reliability!$C$23:$C$50,0)),0),0)*IF($T111="n/a",$D111*$Y111,$G111)+IFERROR(IF(AND($V111&lt;=AJ$1,$W111&gt;=AJ$1),INDEX(Reliability!O$23:O$50,MATCH($T111,Reliability!$C$23:$C$50,0)),0),0)*$H111*$X111*$Y111),$D111)*$R111</f>
        <v>0</v>
      </c>
      <c r="AK111" s="168">
        <f>MIN((IFERROR(IF(AND($V111&lt;=AK$1,$W111&gt;=AK$1),INDEX(Reliability!P$23:P$50,MATCH($S111,Reliability!$C$23:$C$50,0)),0),0)*IF($T111="n/a",$D111*$Y111,$G111)+IFERROR(IF(AND($V111&lt;=AK$1,$W111&gt;=AK$1),INDEX(Reliability!P$23:P$50,MATCH($T111,Reliability!$C$23:$C$50,0)),0),0)*$H111*$X111*$Y111),$D111)*$R111</f>
        <v>0</v>
      </c>
      <c r="AM111" s="167">
        <f t="shared" si="23"/>
        <v>0</v>
      </c>
      <c r="AN111">
        <f>unique_contracts!C111</f>
        <v>0</v>
      </c>
    </row>
    <row r="112" spans="2:40" x14ac:dyDescent="0.25">
      <c r="B112" s="121">
        <f>unique_contracts!B112</f>
        <v>0</v>
      </c>
      <c r="C112" s="103">
        <f>unique_contracts!D112</f>
        <v>0</v>
      </c>
      <c r="D112" s="120">
        <f>unique_contracts!J112</f>
        <v>0</v>
      </c>
      <c r="E112" s="103">
        <f>unique_contracts!M112</f>
        <v>0</v>
      </c>
      <c r="F112" s="103">
        <f>unique_contracts!N112</f>
        <v>0</v>
      </c>
      <c r="G112" s="103">
        <f>unique_contracts!P112</f>
        <v>0</v>
      </c>
      <c r="H112" s="103">
        <f>unique_contracts!R112</f>
        <v>0</v>
      </c>
      <c r="I112" s="103">
        <f>unique_contracts!V112</f>
        <v>0</v>
      </c>
      <c r="J112" s="121">
        <f>unique_contracts!AB112</f>
        <v>0</v>
      </c>
      <c r="K112" s="103">
        <f>unique_contracts!AM112</f>
        <v>0</v>
      </c>
      <c r="L112" s="103">
        <f>unique_contracts!AN112</f>
        <v>0</v>
      </c>
      <c r="M112" s="103">
        <f>unique_contracts!AO112</f>
        <v>0</v>
      </c>
      <c r="N112" s="103">
        <f>unique_contracts!AP112</f>
        <v>0</v>
      </c>
      <c r="O112" s="103">
        <f>unique_contracts!AQ112</f>
        <v>0</v>
      </c>
      <c r="P112" s="103">
        <f>unique_contracts!AR112</f>
        <v>0</v>
      </c>
      <c r="Q112" s="103">
        <f>unique_contracts!BP112</f>
        <v>0</v>
      </c>
      <c r="R112" s="103">
        <f t="shared" si="16"/>
        <v>0</v>
      </c>
      <c r="S112" s="103" t="str">
        <f>IFERROR(IF(AND(I112&gt;0,E112="NotHybrid"),_xlfn.CONCAT(MAX(MIN(ROUNDDOWN(I112/D112,0),8),4),INDEX(resources!$G:$G,MATCH(B112,resources!$A:$A,0))),INDEX(resources!$G:$G,MATCH(B112,resources!$A:$A,0))),"n/a")</f>
        <v>n/a</v>
      </c>
      <c r="T112" s="103" t="str">
        <f t="shared" si="17"/>
        <v>n/a</v>
      </c>
      <c r="U112" s="103" t="str">
        <f t="shared" si="18"/>
        <v>n/a</v>
      </c>
      <c r="V112" s="103">
        <f t="shared" si="19"/>
        <v>0</v>
      </c>
      <c r="W112" s="103">
        <f t="shared" si="20"/>
        <v>0</v>
      </c>
      <c r="X112" s="119">
        <f t="shared" si="21"/>
        <v>1</v>
      </c>
      <c r="Y112" s="119">
        <f t="shared" si="22"/>
        <v>1</v>
      </c>
      <c r="Z112" s="168">
        <f>MIN((IFERROR(IF(AND($V112&lt;=Z$1,$W112&gt;=Z$1),INDEX(Reliability!E$23:E$50,MATCH($S112,Reliability!$C$23:$C$50,0)),0),0)*IF($T112="n/a",$D112*$Y112,$G112)+IFERROR(IF(AND($V112&lt;=Z$1,$W112&gt;=Z$1),INDEX(Reliability!E$23:E$50,MATCH($T112,Reliability!$C$23:$C$50,0)),0),0)*$H112*$X112*$Y112),$D112)*$R112</f>
        <v>0</v>
      </c>
      <c r="AA112" s="168">
        <f>MIN((IFERROR(IF(AND($V112&lt;=AA$1,$W112&gt;=AA$1),INDEX(Reliability!F$23:F$50,MATCH($S112,Reliability!$C$23:$C$50,0)),0),0)*IF($T112="n/a",$D112*$Y112,$G112)+IFERROR(IF(AND($V112&lt;=AA$1,$W112&gt;=AA$1),INDEX(Reliability!F$23:F$50,MATCH($T112,Reliability!$C$23:$C$50,0)),0),0)*$H112*$X112*$Y112),$D112)*$R112</f>
        <v>0</v>
      </c>
      <c r="AB112" s="168">
        <f>MIN((IFERROR(IF(AND($V112&lt;=AB$1,$W112&gt;=AB$1),INDEX(Reliability!G$23:G$50,MATCH($S112,Reliability!$C$23:$C$50,0)),0),0)*IF($T112="n/a",$D112*$Y112,$G112)+IFERROR(IF(AND($V112&lt;=AB$1,$W112&gt;=AB$1),INDEX(Reliability!G$23:G$50,MATCH($T112,Reliability!$C$23:$C$50,0)),0),0)*$H112*$X112*$Y112),$D112)*$R112</f>
        <v>0</v>
      </c>
      <c r="AC112" s="168">
        <f>MIN((IFERROR(IF(AND($V112&lt;=AC$1,$W112&gt;=AC$1),INDEX(Reliability!H$23:H$50,MATCH($S112,Reliability!$C$23:$C$50,0)),0),0)*IF($T112="n/a",$D112*$Y112,$G112)+IFERROR(IF(AND($V112&lt;=AC$1,$W112&gt;=AC$1),INDEX(Reliability!H$23:H$50,MATCH($T112,Reliability!$C$23:$C$50,0)),0),0)*$H112*$X112*$Y112),$D112)*$R112</f>
        <v>0</v>
      </c>
      <c r="AD112" s="168">
        <f>MIN((IFERROR(IF(AND($V112&lt;=AD$1,$W112&gt;=AD$1),INDEX(Reliability!I$23:I$50,MATCH($S112,Reliability!$C$23:$C$50,0)),0),0)*IF($T112="n/a",$D112*$Y112,$G112)+IFERROR(IF(AND($V112&lt;=AD$1,$W112&gt;=AD$1),INDEX(Reliability!I$23:I$50,MATCH($T112,Reliability!$C$23:$C$50,0)),0),0)*$H112*$X112*$Y112),$D112)*$R112</f>
        <v>0</v>
      </c>
      <c r="AE112" s="168">
        <f>MIN((IFERROR(IF(AND($V112&lt;=AE$1,$W112&gt;=AE$1),INDEX(Reliability!J$23:J$50,MATCH($S112,Reliability!$C$23:$C$50,0)),0),0)*IF($T112="n/a",$D112*$Y112,$G112)+IFERROR(IF(AND($V112&lt;=AE$1,$W112&gt;=AE$1),INDEX(Reliability!J$23:J$50,MATCH($T112,Reliability!$C$23:$C$50,0)),0),0)*$H112*$X112*$Y112),$D112)*$R112</f>
        <v>0</v>
      </c>
      <c r="AF112" s="168">
        <f>MIN((IFERROR(IF(AND($V112&lt;=AF$1,$W112&gt;=AF$1),INDEX(Reliability!K$23:K$50,MATCH($S112,Reliability!$C$23:$C$50,0)),0),0)*IF($T112="n/a",$D112*$Y112,$G112)+IFERROR(IF(AND($V112&lt;=AF$1,$W112&gt;=AF$1),INDEX(Reliability!K$23:K$50,MATCH($T112,Reliability!$C$23:$C$50,0)),0),0)*$H112*$X112*$Y112),$D112)*$R112</f>
        <v>0</v>
      </c>
      <c r="AG112" s="168">
        <f>MIN((IFERROR(IF(AND($V112&lt;=AG$1,$W112&gt;=AG$1),INDEX(Reliability!L$23:L$50,MATCH($S112,Reliability!$C$23:$C$50,0)),0),0)*IF($T112="n/a",$D112*$Y112,$G112)+IFERROR(IF(AND($V112&lt;=AG$1,$W112&gt;=AG$1),INDEX(Reliability!L$23:L$50,MATCH($T112,Reliability!$C$23:$C$50,0)),0),0)*$H112*$X112*$Y112),$D112)*$R112</f>
        <v>0</v>
      </c>
      <c r="AH112" s="168">
        <f>MIN((IFERROR(IF(AND($V112&lt;=AH$1,$W112&gt;=AH$1),INDEX(Reliability!M$23:M$50,MATCH($S112,Reliability!$C$23:$C$50,0)),0),0)*IF($T112="n/a",$D112*$Y112,$G112)+IFERROR(IF(AND($V112&lt;=AH$1,$W112&gt;=AH$1),INDEX(Reliability!M$23:M$50,MATCH($T112,Reliability!$C$23:$C$50,0)),0),0)*$H112*$X112*$Y112),$D112)*$R112</f>
        <v>0</v>
      </c>
      <c r="AI112" s="168">
        <f>MIN((IFERROR(IF(AND($V112&lt;=AI$1,$W112&gt;=AI$1),INDEX(Reliability!N$23:N$50,MATCH($S112,Reliability!$C$23:$C$50,0)),0),0)*IF($T112="n/a",$D112*$Y112,$G112)+IFERROR(IF(AND($V112&lt;=AI$1,$W112&gt;=AI$1),INDEX(Reliability!N$23:N$50,MATCH($T112,Reliability!$C$23:$C$50,0)),0),0)*$H112*$X112*$Y112),$D112)*$R112</f>
        <v>0</v>
      </c>
      <c r="AJ112" s="168">
        <f>MIN((IFERROR(IF(AND($V112&lt;=AJ$1,$W112&gt;=AJ$1),INDEX(Reliability!O$23:O$50,MATCH($S112,Reliability!$C$23:$C$50,0)),0),0)*IF($T112="n/a",$D112*$Y112,$G112)+IFERROR(IF(AND($V112&lt;=AJ$1,$W112&gt;=AJ$1),INDEX(Reliability!O$23:O$50,MATCH($T112,Reliability!$C$23:$C$50,0)),0),0)*$H112*$X112*$Y112),$D112)*$R112</f>
        <v>0</v>
      </c>
      <c r="AK112" s="168">
        <f>MIN((IFERROR(IF(AND($V112&lt;=AK$1,$W112&gt;=AK$1),INDEX(Reliability!P$23:P$50,MATCH($S112,Reliability!$C$23:$C$50,0)),0),0)*IF($T112="n/a",$D112*$Y112,$G112)+IFERROR(IF(AND($V112&lt;=AK$1,$W112&gt;=AK$1),INDEX(Reliability!P$23:P$50,MATCH($T112,Reliability!$C$23:$C$50,0)),0),0)*$H112*$X112*$Y112),$D112)*$R112</f>
        <v>0</v>
      </c>
      <c r="AM112" s="167">
        <f t="shared" si="23"/>
        <v>0</v>
      </c>
      <c r="AN112">
        <f>unique_contracts!C112</f>
        <v>0</v>
      </c>
    </row>
    <row r="113" spans="2:40" x14ac:dyDescent="0.25">
      <c r="B113" s="121">
        <f>unique_contracts!B113</f>
        <v>0</v>
      </c>
      <c r="C113" s="103">
        <f>unique_contracts!D113</f>
        <v>0</v>
      </c>
      <c r="D113" s="120">
        <f>unique_contracts!J113</f>
        <v>0</v>
      </c>
      <c r="E113" s="103">
        <f>unique_contracts!M113</f>
        <v>0</v>
      </c>
      <c r="F113" s="103">
        <f>unique_contracts!N113</f>
        <v>0</v>
      </c>
      <c r="G113" s="103">
        <f>unique_contracts!P113</f>
        <v>0</v>
      </c>
      <c r="H113" s="103">
        <f>unique_contracts!R113</f>
        <v>0</v>
      </c>
      <c r="I113" s="103">
        <f>unique_contracts!V113</f>
        <v>0</v>
      </c>
      <c r="J113" s="121">
        <f>unique_contracts!AB113</f>
        <v>0</v>
      </c>
      <c r="K113" s="103">
        <f>unique_contracts!AM113</f>
        <v>0</v>
      </c>
      <c r="L113" s="103">
        <f>unique_contracts!AN113</f>
        <v>0</v>
      </c>
      <c r="M113" s="103">
        <f>unique_contracts!AO113</f>
        <v>0</v>
      </c>
      <c r="N113" s="103">
        <f>unique_contracts!AP113</f>
        <v>0</v>
      </c>
      <c r="O113" s="103">
        <f>unique_contracts!AQ113</f>
        <v>0</v>
      </c>
      <c r="P113" s="103">
        <f>unique_contracts!AR113</f>
        <v>0</v>
      </c>
      <c r="Q113" s="103">
        <f>unique_contracts!BP113</f>
        <v>0</v>
      </c>
      <c r="R113" s="103">
        <f t="shared" si="16"/>
        <v>0</v>
      </c>
      <c r="S113" s="103" t="str">
        <f>IFERROR(IF(AND(I113&gt;0,E113="NotHybrid"),_xlfn.CONCAT(MAX(MIN(ROUNDDOWN(I113/D113,0),8),4),INDEX(resources!$G:$G,MATCH(B113,resources!$A:$A,0))),INDEX(resources!$G:$G,MATCH(B113,resources!$A:$A,0))),"n/a")</f>
        <v>n/a</v>
      </c>
      <c r="T113" s="103" t="str">
        <f t="shared" si="17"/>
        <v>n/a</v>
      </c>
      <c r="U113" s="103" t="str">
        <f t="shared" si="18"/>
        <v>n/a</v>
      </c>
      <c r="V113" s="103">
        <f t="shared" si="19"/>
        <v>0</v>
      </c>
      <c r="W113" s="103">
        <f t="shared" si="20"/>
        <v>0</v>
      </c>
      <c r="X113" s="119">
        <f t="shared" si="21"/>
        <v>1</v>
      </c>
      <c r="Y113" s="119">
        <f t="shared" si="22"/>
        <v>1</v>
      </c>
      <c r="Z113" s="168">
        <f>MIN((IFERROR(IF(AND($V113&lt;=Z$1,$W113&gt;=Z$1),INDEX(Reliability!E$23:E$50,MATCH($S113,Reliability!$C$23:$C$50,0)),0),0)*IF($T113="n/a",$D113*$Y113,$G113)+IFERROR(IF(AND($V113&lt;=Z$1,$W113&gt;=Z$1),INDEX(Reliability!E$23:E$50,MATCH($T113,Reliability!$C$23:$C$50,0)),0),0)*$H113*$X113*$Y113),$D113)*$R113</f>
        <v>0</v>
      </c>
      <c r="AA113" s="168">
        <f>MIN((IFERROR(IF(AND($V113&lt;=AA$1,$W113&gt;=AA$1),INDEX(Reliability!F$23:F$50,MATCH($S113,Reliability!$C$23:$C$50,0)),0),0)*IF($T113="n/a",$D113*$Y113,$G113)+IFERROR(IF(AND($V113&lt;=AA$1,$W113&gt;=AA$1),INDEX(Reliability!F$23:F$50,MATCH($T113,Reliability!$C$23:$C$50,0)),0),0)*$H113*$X113*$Y113),$D113)*$R113</f>
        <v>0</v>
      </c>
      <c r="AB113" s="168">
        <f>MIN((IFERROR(IF(AND($V113&lt;=AB$1,$W113&gt;=AB$1),INDEX(Reliability!G$23:G$50,MATCH($S113,Reliability!$C$23:$C$50,0)),0),0)*IF($T113="n/a",$D113*$Y113,$G113)+IFERROR(IF(AND($V113&lt;=AB$1,$W113&gt;=AB$1),INDEX(Reliability!G$23:G$50,MATCH($T113,Reliability!$C$23:$C$50,0)),0),0)*$H113*$X113*$Y113),$D113)*$R113</f>
        <v>0</v>
      </c>
      <c r="AC113" s="168">
        <f>MIN((IFERROR(IF(AND($V113&lt;=AC$1,$W113&gt;=AC$1),INDEX(Reliability!H$23:H$50,MATCH($S113,Reliability!$C$23:$C$50,0)),0),0)*IF($T113="n/a",$D113*$Y113,$G113)+IFERROR(IF(AND($V113&lt;=AC$1,$W113&gt;=AC$1),INDEX(Reliability!H$23:H$50,MATCH($T113,Reliability!$C$23:$C$50,0)),0),0)*$H113*$X113*$Y113),$D113)*$R113</f>
        <v>0</v>
      </c>
      <c r="AD113" s="168">
        <f>MIN((IFERROR(IF(AND($V113&lt;=AD$1,$W113&gt;=AD$1),INDEX(Reliability!I$23:I$50,MATCH($S113,Reliability!$C$23:$C$50,0)),0),0)*IF($T113="n/a",$D113*$Y113,$G113)+IFERROR(IF(AND($V113&lt;=AD$1,$W113&gt;=AD$1),INDEX(Reliability!I$23:I$50,MATCH($T113,Reliability!$C$23:$C$50,0)),0),0)*$H113*$X113*$Y113),$D113)*$R113</f>
        <v>0</v>
      </c>
      <c r="AE113" s="168">
        <f>MIN((IFERROR(IF(AND($V113&lt;=AE$1,$W113&gt;=AE$1),INDEX(Reliability!J$23:J$50,MATCH($S113,Reliability!$C$23:$C$50,0)),0),0)*IF($T113="n/a",$D113*$Y113,$G113)+IFERROR(IF(AND($V113&lt;=AE$1,$W113&gt;=AE$1),INDEX(Reliability!J$23:J$50,MATCH($T113,Reliability!$C$23:$C$50,0)),0),0)*$H113*$X113*$Y113),$D113)*$R113</f>
        <v>0</v>
      </c>
      <c r="AF113" s="168">
        <f>MIN((IFERROR(IF(AND($V113&lt;=AF$1,$W113&gt;=AF$1),INDEX(Reliability!K$23:K$50,MATCH($S113,Reliability!$C$23:$C$50,0)),0),0)*IF($T113="n/a",$D113*$Y113,$G113)+IFERROR(IF(AND($V113&lt;=AF$1,$W113&gt;=AF$1),INDEX(Reliability!K$23:K$50,MATCH($T113,Reliability!$C$23:$C$50,0)),0),0)*$H113*$X113*$Y113),$D113)*$R113</f>
        <v>0</v>
      </c>
      <c r="AG113" s="168">
        <f>MIN((IFERROR(IF(AND($V113&lt;=AG$1,$W113&gt;=AG$1),INDEX(Reliability!L$23:L$50,MATCH($S113,Reliability!$C$23:$C$50,0)),0),0)*IF($T113="n/a",$D113*$Y113,$G113)+IFERROR(IF(AND($V113&lt;=AG$1,$W113&gt;=AG$1),INDEX(Reliability!L$23:L$50,MATCH($T113,Reliability!$C$23:$C$50,0)),0),0)*$H113*$X113*$Y113),$D113)*$R113</f>
        <v>0</v>
      </c>
      <c r="AH113" s="168">
        <f>MIN((IFERROR(IF(AND($V113&lt;=AH$1,$W113&gt;=AH$1),INDEX(Reliability!M$23:M$50,MATCH($S113,Reliability!$C$23:$C$50,0)),0),0)*IF($T113="n/a",$D113*$Y113,$G113)+IFERROR(IF(AND($V113&lt;=AH$1,$W113&gt;=AH$1),INDEX(Reliability!M$23:M$50,MATCH($T113,Reliability!$C$23:$C$50,0)),0),0)*$H113*$X113*$Y113),$D113)*$R113</f>
        <v>0</v>
      </c>
      <c r="AI113" s="168">
        <f>MIN((IFERROR(IF(AND($V113&lt;=AI$1,$W113&gt;=AI$1),INDEX(Reliability!N$23:N$50,MATCH($S113,Reliability!$C$23:$C$50,0)),0),0)*IF($T113="n/a",$D113*$Y113,$G113)+IFERROR(IF(AND($V113&lt;=AI$1,$W113&gt;=AI$1),INDEX(Reliability!N$23:N$50,MATCH($T113,Reliability!$C$23:$C$50,0)),0),0)*$H113*$X113*$Y113),$D113)*$R113</f>
        <v>0</v>
      </c>
      <c r="AJ113" s="168">
        <f>MIN((IFERROR(IF(AND($V113&lt;=AJ$1,$W113&gt;=AJ$1),INDEX(Reliability!O$23:O$50,MATCH($S113,Reliability!$C$23:$C$50,0)),0),0)*IF($T113="n/a",$D113*$Y113,$G113)+IFERROR(IF(AND($V113&lt;=AJ$1,$W113&gt;=AJ$1),INDEX(Reliability!O$23:O$50,MATCH($T113,Reliability!$C$23:$C$50,0)),0),0)*$H113*$X113*$Y113),$D113)*$R113</f>
        <v>0</v>
      </c>
      <c r="AK113" s="168">
        <f>MIN((IFERROR(IF(AND($V113&lt;=AK$1,$W113&gt;=AK$1),INDEX(Reliability!P$23:P$50,MATCH($S113,Reliability!$C$23:$C$50,0)),0),0)*IF($T113="n/a",$D113*$Y113,$G113)+IFERROR(IF(AND($V113&lt;=AK$1,$W113&gt;=AK$1),INDEX(Reliability!P$23:P$50,MATCH($T113,Reliability!$C$23:$C$50,0)),0),0)*$H113*$X113*$Y113),$D113)*$R113</f>
        <v>0</v>
      </c>
      <c r="AM113" s="167">
        <f t="shared" si="23"/>
        <v>0</v>
      </c>
      <c r="AN113">
        <f>unique_contracts!C113</f>
        <v>0</v>
      </c>
    </row>
    <row r="114" spans="2:40" x14ac:dyDescent="0.25">
      <c r="B114" s="121">
        <f>unique_contracts!B114</f>
        <v>0</v>
      </c>
      <c r="C114" s="103">
        <f>unique_contracts!D114</f>
        <v>0</v>
      </c>
      <c r="D114" s="120">
        <f>unique_contracts!J114</f>
        <v>0</v>
      </c>
      <c r="E114" s="103">
        <f>unique_contracts!M114</f>
        <v>0</v>
      </c>
      <c r="F114" s="103">
        <f>unique_contracts!N114</f>
        <v>0</v>
      </c>
      <c r="G114" s="103">
        <f>unique_contracts!P114</f>
        <v>0</v>
      </c>
      <c r="H114" s="103">
        <f>unique_contracts!R114</f>
        <v>0</v>
      </c>
      <c r="I114" s="103">
        <f>unique_contracts!V114</f>
        <v>0</v>
      </c>
      <c r="J114" s="121">
        <f>unique_contracts!AB114</f>
        <v>0</v>
      </c>
      <c r="K114" s="103">
        <f>unique_contracts!AM114</f>
        <v>0</v>
      </c>
      <c r="L114" s="103">
        <f>unique_contracts!AN114</f>
        <v>0</v>
      </c>
      <c r="M114" s="103">
        <f>unique_contracts!AO114</f>
        <v>0</v>
      </c>
      <c r="N114" s="103">
        <f>unique_contracts!AP114</f>
        <v>0</v>
      </c>
      <c r="O114" s="103">
        <f>unique_contracts!AQ114</f>
        <v>0</v>
      </c>
      <c r="P114" s="103">
        <f>unique_contracts!AR114</f>
        <v>0</v>
      </c>
      <c r="Q114" s="103">
        <f>unique_contracts!BP114</f>
        <v>0</v>
      </c>
      <c r="R114" s="103">
        <f t="shared" si="16"/>
        <v>0</v>
      </c>
      <c r="S114" s="103" t="str">
        <f>IFERROR(IF(AND(I114&gt;0,E114="NotHybrid"),_xlfn.CONCAT(MAX(MIN(ROUNDDOWN(I114/D114,0),8),4),INDEX(resources!$G:$G,MATCH(B114,resources!$A:$A,0))),INDEX(resources!$G:$G,MATCH(B114,resources!$A:$A,0))),"n/a")</f>
        <v>n/a</v>
      </c>
      <c r="T114" s="103" t="str">
        <f t="shared" si="17"/>
        <v>n/a</v>
      </c>
      <c r="U114" s="103" t="str">
        <f t="shared" si="18"/>
        <v>n/a</v>
      </c>
      <c r="V114" s="103">
        <f t="shared" si="19"/>
        <v>0</v>
      </c>
      <c r="W114" s="103">
        <f t="shared" si="20"/>
        <v>0</v>
      </c>
      <c r="X114" s="119">
        <f t="shared" si="21"/>
        <v>1</v>
      </c>
      <c r="Y114" s="119">
        <f t="shared" si="22"/>
        <v>1</v>
      </c>
      <c r="Z114" s="168">
        <f>MIN((IFERROR(IF(AND($V114&lt;=Z$1,$W114&gt;=Z$1),INDEX(Reliability!E$23:E$50,MATCH($S114,Reliability!$C$23:$C$50,0)),0),0)*IF($T114="n/a",$D114*$Y114,$G114)+IFERROR(IF(AND($V114&lt;=Z$1,$W114&gt;=Z$1),INDEX(Reliability!E$23:E$50,MATCH($T114,Reliability!$C$23:$C$50,0)),0),0)*$H114*$X114*$Y114),$D114)*$R114</f>
        <v>0</v>
      </c>
      <c r="AA114" s="168">
        <f>MIN((IFERROR(IF(AND($V114&lt;=AA$1,$W114&gt;=AA$1),INDEX(Reliability!F$23:F$50,MATCH($S114,Reliability!$C$23:$C$50,0)),0),0)*IF($T114="n/a",$D114*$Y114,$G114)+IFERROR(IF(AND($V114&lt;=AA$1,$W114&gt;=AA$1),INDEX(Reliability!F$23:F$50,MATCH($T114,Reliability!$C$23:$C$50,0)),0),0)*$H114*$X114*$Y114),$D114)*$R114</f>
        <v>0</v>
      </c>
      <c r="AB114" s="168">
        <f>MIN((IFERROR(IF(AND($V114&lt;=AB$1,$W114&gt;=AB$1),INDEX(Reliability!G$23:G$50,MATCH($S114,Reliability!$C$23:$C$50,0)),0),0)*IF($T114="n/a",$D114*$Y114,$G114)+IFERROR(IF(AND($V114&lt;=AB$1,$W114&gt;=AB$1),INDEX(Reliability!G$23:G$50,MATCH($T114,Reliability!$C$23:$C$50,0)),0),0)*$H114*$X114*$Y114),$D114)*$R114</f>
        <v>0</v>
      </c>
      <c r="AC114" s="168">
        <f>MIN((IFERROR(IF(AND($V114&lt;=AC$1,$W114&gt;=AC$1),INDEX(Reliability!H$23:H$50,MATCH($S114,Reliability!$C$23:$C$50,0)),0),0)*IF($T114="n/a",$D114*$Y114,$G114)+IFERROR(IF(AND($V114&lt;=AC$1,$W114&gt;=AC$1),INDEX(Reliability!H$23:H$50,MATCH($T114,Reliability!$C$23:$C$50,0)),0),0)*$H114*$X114*$Y114),$D114)*$R114</f>
        <v>0</v>
      </c>
      <c r="AD114" s="168">
        <f>MIN((IFERROR(IF(AND($V114&lt;=AD$1,$W114&gt;=AD$1),INDEX(Reliability!I$23:I$50,MATCH($S114,Reliability!$C$23:$C$50,0)),0),0)*IF($T114="n/a",$D114*$Y114,$G114)+IFERROR(IF(AND($V114&lt;=AD$1,$W114&gt;=AD$1),INDEX(Reliability!I$23:I$50,MATCH($T114,Reliability!$C$23:$C$50,0)),0),0)*$H114*$X114*$Y114),$D114)*$R114</f>
        <v>0</v>
      </c>
      <c r="AE114" s="168">
        <f>MIN((IFERROR(IF(AND($V114&lt;=AE$1,$W114&gt;=AE$1),INDEX(Reliability!J$23:J$50,MATCH($S114,Reliability!$C$23:$C$50,0)),0),0)*IF($T114="n/a",$D114*$Y114,$G114)+IFERROR(IF(AND($V114&lt;=AE$1,$W114&gt;=AE$1),INDEX(Reliability!J$23:J$50,MATCH($T114,Reliability!$C$23:$C$50,0)),0),0)*$H114*$X114*$Y114),$D114)*$R114</f>
        <v>0</v>
      </c>
      <c r="AF114" s="168">
        <f>MIN((IFERROR(IF(AND($V114&lt;=AF$1,$W114&gt;=AF$1),INDEX(Reliability!K$23:K$50,MATCH($S114,Reliability!$C$23:$C$50,0)),0),0)*IF($T114="n/a",$D114*$Y114,$G114)+IFERROR(IF(AND($V114&lt;=AF$1,$W114&gt;=AF$1),INDEX(Reliability!K$23:K$50,MATCH($T114,Reliability!$C$23:$C$50,0)),0),0)*$H114*$X114*$Y114),$D114)*$R114</f>
        <v>0</v>
      </c>
      <c r="AG114" s="168">
        <f>MIN((IFERROR(IF(AND($V114&lt;=AG$1,$W114&gt;=AG$1),INDEX(Reliability!L$23:L$50,MATCH($S114,Reliability!$C$23:$C$50,0)),0),0)*IF($T114="n/a",$D114*$Y114,$G114)+IFERROR(IF(AND($V114&lt;=AG$1,$W114&gt;=AG$1),INDEX(Reliability!L$23:L$50,MATCH($T114,Reliability!$C$23:$C$50,0)),0),0)*$H114*$X114*$Y114),$D114)*$R114</f>
        <v>0</v>
      </c>
      <c r="AH114" s="168">
        <f>MIN((IFERROR(IF(AND($V114&lt;=AH$1,$W114&gt;=AH$1),INDEX(Reliability!M$23:M$50,MATCH($S114,Reliability!$C$23:$C$50,0)),0),0)*IF($T114="n/a",$D114*$Y114,$G114)+IFERROR(IF(AND($V114&lt;=AH$1,$W114&gt;=AH$1),INDEX(Reliability!M$23:M$50,MATCH($T114,Reliability!$C$23:$C$50,0)),0),0)*$H114*$X114*$Y114),$D114)*$R114</f>
        <v>0</v>
      </c>
      <c r="AI114" s="168">
        <f>MIN((IFERROR(IF(AND($V114&lt;=AI$1,$W114&gt;=AI$1),INDEX(Reliability!N$23:N$50,MATCH($S114,Reliability!$C$23:$C$50,0)),0),0)*IF($T114="n/a",$D114*$Y114,$G114)+IFERROR(IF(AND($V114&lt;=AI$1,$W114&gt;=AI$1),INDEX(Reliability!N$23:N$50,MATCH($T114,Reliability!$C$23:$C$50,0)),0),0)*$H114*$X114*$Y114),$D114)*$R114</f>
        <v>0</v>
      </c>
      <c r="AJ114" s="168">
        <f>MIN((IFERROR(IF(AND($V114&lt;=AJ$1,$W114&gt;=AJ$1),INDEX(Reliability!O$23:O$50,MATCH($S114,Reliability!$C$23:$C$50,0)),0),0)*IF($T114="n/a",$D114*$Y114,$G114)+IFERROR(IF(AND($V114&lt;=AJ$1,$W114&gt;=AJ$1),INDEX(Reliability!O$23:O$50,MATCH($T114,Reliability!$C$23:$C$50,0)),0),0)*$H114*$X114*$Y114),$D114)*$R114</f>
        <v>0</v>
      </c>
      <c r="AK114" s="168">
        <f>MIN((IFERROR(IF(AND($V114&lt;=AK$1,$W114&gt;=AK$1),INDEX(Reliability!P$23:P$50,MATCH($S114,Reliability!$C$23:$C$50,0)),0),0)*IF($T114="n/a",$D114*$Y114,$G114)+IFERROR(IF(AND($V114&lt;=AK$1,$W114&gt;=AK$1),INDEX(Reliability!P$23:P$50,MATCH($T114,Reliability!$C$23:$C$50,0)),0),0)*$H114*$X114*$Y114),$D114)*$R114</f>
        <v>0</v>
      </c>
      <c r="AM114" s="167">
        <f t="shared" si="23"/>
        <v>0</v>
      </c>
      <c r="AN114">
        <f>unique_contracts!C114</f>
        <v>0</v>
      </c>
    </row>
    <row r="115" spans="2:40" x14ac:dyDescent="0.25">
      <c r="B115" s="121">
        <f>unique_contracts!B115</f>
        <v>0</v>
      </c>
      <c r="C115" s="103">
        <f>unique_contracts!D115</f>
        <v>0</v>
      </c>
      <c r="D115" s="120">
        <f>unique_contracts!J115</f>
        <v>0</v>
      </c>
      <c r="E115" s="103">
        <f>unique_contracts!M115</f>
        <v>0</v>
      </c>
      <c r="F115" s="103">
        <f>unique_contracts!N115</f>
        <v>0</v>
      </c>
      <c r="G115" s="103">
        <f>unique_contracts!P115</f>
        <v>0</v>
      </c>
      <c r="H115" s="103">
        <f>unique_contracts!R115</f>
        <v>0</v>
      </c>
      <c r="I115" s="103">
        <f>unique_contracts!V115</f>
        <v>0</v>
      </c>
      <c r="J115" s="121">
        <f>unique_contracts!AB115</f>
        <v>0</v>
      </c>
      <c r="K115" s="103">
        <f>unique_contracts!AM115</f>
        <v>0</v>
      </c>
      <c r="L115" s="103">
        <f>unique_contracts!AN115</f>
        <v>0</v>
      </c>
      <c r="M115" s="103">
        <f>unique_contracts!AO115</f>
        <v>0</v>
      </c>
      <c r="N115" s="103">
        <f>unique_contracts!AP115</f>
        <v>0</v>
      </c>
      <c r="O115" s="103">
        <f>unique_contracts!AQ115</f>
        <v>0</v>
      </c>
      <c r="P115" s="103">
        <f>unique_contracts!AR115</f>
        <v>0</v>
      </c>
      <c r="Q115" s="103">
        <f>unique_contracts!BP115</f>
        <v>0</v>
      </c>
      <c r="R115" s="103">
        <f t="shared" si="16"/>
        <v>0</v>
      </c>
      <c r="S115" s="103" t="str">
        <f>IFERROR(IF(AND(I115&gt;0,E115="NotHybrid"),_xlfn.CONCAT(MAX(MIN(ROUNDDOWN(I115/D115,0),8),4),INDEX(resources!$G:$G,MATCH(B115,resources!$A:$A,0))),INDEX(resources!$G:$G,MATCH(B115,resources!$A:$A,0))),"n/a")</f>
        <v>n/a</v>
      </c>
      <c r="T115" s="103" t="str">
        <f t="shared" si="17"/>
        <v>n/a</v>
      </c>
      <c r="U115" s="103" t="str">
        <f t="shared" si="18"/>
        <v>n/a</v>
      </c>
      <c r="V115" s="103">
        <f t="shared" si="19"/>
        <v>0</v>
      </c>
      <c r="W115" s="103">
        <f t="shared" si="20"/>
        <v>0</v>
      </c>
      <c r="X115" s="119">
        <f t="shared" si="21"/>
        <v>1</v>
      </c>
      <c r="Y115" s="119">
        <f t="shared" si="22"/>
        <v>1</v>
      </c>
      <c r="Z115" s="168">
        <f>MIN((IFERROR(IF(AND($V115&lt;=Z$1,$W115&gt;=Z$1),INDEX(Reliability!E$23:E$50,MATCH($S115,Reliability!$C$23:$C$50,0)),0),0)*IF($T115="n/a",$D115*$Y115,$G115)+IFERROR(IF(AND($V115&lt;=Z$1,$W115&gt;=Z$1),INDEX(Reliability!E$23:E$50,MATCH($T115,Reliability!$C$23:$C$50,0)),0),0)*$H115*$X115*$Y115),$D115)*$R115</f>
        <v>0</v>
      </c>
      <c r="AA115" s="168">
        <f>MIN((IFERROR(IF(AND($V115&lt;=AA$1,$W115&gt;=AA$1),INDEX(Reliability!F$23:F$50,MATCH($S115,Reliability!$C$23:$C$50,0)),0),0)*IF($T115="n/a",$D115*$Y115,$G115)+IFERROR(IF(AND($V115&lt;=AA$1,$W115&gt;=AA$1),INDEX(Reliability!F$23:F$50,MATCH($T115,Reliability!$C$23:$C$50,0)),0),0)*$H115*$X115*$Y115),$D115)*$R115</f>
        <v>0</v>
      </c>
      <c r="AB115" s="168">
        <f>MIN((IFERROR(IF(AND($V115&lt;=AB$1,$W115&gt;=AB$1),INDEX(Reliability!G$23:G$50,MATCH($S115,Reliability!$C$23:$C$50,0)),0),0)*IF($T115="n/a",$D115*$Y115,$G115)+IFERROR(IF(AND($V115&lt;=AB$1,$W115&gt;=AB$1),INDEX(Reliability!G$23:G$50,MATCH($T115,Reliability!$C$23:$C$50,0)),0),0)*$H115*$X115*$Y115),$D115)*$R115</f>
        <v>0</v>
      </c>
      <c r="AC115" s="168">
        <f>MIN((IFERROR(IF(AND($V115&lt;=AC$1,$W115&gt;=AC$1),INDEX(Reliability!H$23:H$50,MATCH($S115,Reliability!$C$23:$C$50,0)),0),0)*IF($T115="n/a",$D115*$Y115,$G115)+IFERROR(IF(AND($V115&lt;=AC$1,$W115&gt;=AC$1),INDEX(Reliability!H$23:H$50,MATCH($T115,Reliability!$C$23:$C$50,0)),0),0)*$H115*$X115*$Y115),$D115)*$R115</f>
        <v>0</v>
      </c>
      <c r="AD115" s="168">
        <f>MIN((IFERROR(IF(AND($V115&lt;=AD$1,$W115&gt;=AD$1),INDEX(Reliability!I$23:I$50,MATCH($S115,Reliability!$C$23:$C$50,0)),0),0)*IF($T115="n/a",$D115*$Y115,$G115)+IFERROR(IF(AND($V115&lt;=AD$1,$W115&gt;=AD$1),INDEX(Reliability!I$23:I$50,MATCH($T115,Reliability!$C$23:$C$50,0)),0),0)*$H115*$X115*$Y115),$D115)*$R115</f>
        <v>0</v>
      </c>
      <c r="AE115" s="168">
        <f>MIN((IFERROR(IF(AND($V115&lt;=AE$1,$W115&gt;=AE$1),INDEX(Reliability!J$23:J$50,MATCH($S115,Reliability!$C$23:$C$50,0)),0),0)*IF($T115="n/a",$D115*$Y115,$G115)+IFERROR(IF(AND($V115&lt;=AE$1,$W115&gt;=AE$1),INDEX(Reliability!J$23:J$50,MATCH($T115,Reliability!$C$23:$C$50,0)),0),0)*$H115*$X115*$Y115),$D115)*$R115</f>
        <v>0</v>
      </c>
      <c r="AF115" s="168">
        <f>MIN((IFERROR(IF(AND($V115&lt;=AF$1,$W115&gt;=AF$1),INDEX(Reliability!K$23:K$50,MATCH($S115,Reliability!$C$23:$C$50,0)),0),0)*IF($T115="n/a",$D115*$Y115,$G115)+IFERROR(IF(AND($V115&lt;=AF$1,$W115&gt;=AF$1),INDEX(Reliability!K$23:K$50,MATCH($T115,Reliability!$C$23:$C$50,0)),0),0)*$H115*$X115*$Y115),$D115)*$R115</f>
        <v>0</v>
      </c>
      <c r="AG115" s="168">
        <f>MIN((IFERROR(IF(AND($V115&lt;=AG$1,$W115&gt;=AG$1),INDEX(Reliability!L$23:L$50,MATCH($S115,Reliability!$C$23:$C$50,0)),0),0)*IF($T115="n/a",$D115*$Y115,$G115)+IFERROR(IF(AND($V115&lt;=AG$1,$W115&gt;=AG$1),INDEX(Reliability!L$23:L$50,MATCH($T115,Reliability!$C$23:$C$50,0)),0),0)*$H115*$X115*$Y115),$D115)*$R115</f>
        <v>0</v>
      </c>
      <c r="AH115" s="168">
        <f>MIN((IFERROR(IF(AND($V115&lt;=AH$1,$W115&gt;=AH$1),INDEX(Reliability!M$23:M$50,MATCH($S115,Reliability!$C$23:$C$50,0)),0),0)*IF($T115="n/a",$D115*$Y115,$G115)+IFERROR(IF(AND($V115&lt;=AH$1,$W115&gt;=AH$1),INDEX(Reliability!M$23:M$50,MATCH($T115,Reliability!$C$23:$C$50,0)),0),0)*$H115*$X115*$Y115),$D115)*$R115</f>
        <v>0</v>
      </c>
      <c r="AI115" s="168">
        <f>MIN((IFERROR(IF(AND($V115&lt;=AI$1,$W115&gt;=AI$1),INDEX(Reliability!N$23:N$50,MATCH($S115,Reliability!$C$23:$C$50,0)),0),0)*IF($T115="n/a",$D115*$Y115,$G115)+IFERROR(IF(AND($V115&lt;=AI$1,$W115&gt;=AI$1),INDEX(Reliability!N$23:N$50,MATCH($T115,Reliability!$C$23:$C$50,0)),0),0)*$H115*$X115*$Y115),$D115)*$R115</f>
        <v>0</v>
      </c>
      <c r="AJ115" s="168">
        <f>MIN((IFERROR(IF(AND($V115&lt;=AJ$1,$W115&gt;=AJ$1),INDEX(Reliability!O$23:O$50,MATCH($S115,Reliability!$C$23:$C$50,0)),0),0)*IF($T115="n/a",$D115*$Y115,$G115)+IFERROR(IF(AND($V115&lt;=AJ$1,$W115&gt;=AJ$1),INDEX(Reliability!O$23:O$50,MATCH($T115,Reliability!$C$23:$C$50,0)),0),0)*$H115*$X115*$Y115),$D115)*$R115</f>
        <v>0</v>
      </c>
      <c r="AK115" s="168">
        <f>MIN((IFERROR(IF(AND($V115&lt;=AK$1,$W115&gt;=AK$1),INDEX(Reliability!P$23:P$50,MATCH($S115,Reliability!$C$23:$C$50,0)),0),0)*IF($T115="n/a",$D115*$Y115,$G115)+IFERROR(IF(AND($V115&lt;=AK$1,$W115&gt;=AK$1),INDEX(Reliability!P$23:P$50,MATCH($T115,Reliability!$C$23:$C$50,0)),0),0)*$H115*$X115*$Y115),$D115)*$R115</f>
        <v>0</v>
      </c>
      <c r="AM115" s="167">
        <f t="shared" si="23"/>
        <v>0</v>
      </c>
      <c r="AN115">
        <f>unique_contracts!C115</f>
        <v>0</v>
      </c>
    </row>
    <row r="116" spans="2:40" x14ac:dyDescent="0.25">
      <c r="B116" s="121">
        <f>unique_contracts!B116</f>
        <v>0</v>
      </c>
      <c r="C116" s="103">
        <f>unique_contracts!D116</f>
        <v>0</v>
      </c>
      <c r="D116" s="120">
        <f>unique_contracts!J116</f>
        <v>0</v>
      </c>
      <c r="E116" s="103">
        <f>unique_contracts!M116</f>
        <v>0</v>
      </c>
      <c r="F116" s="103">
        <f>unique_contracts!N116</f>
        <v>0</v>
      </c>
      <c r="G116" s="103">
        <f>unique_contracts!P116</f>
        <v>0</v>
      </c>
      <c r="H116" s="103">
        <f>unique_contracts!R116</f>
        <v>0</v>
      </c>
      <c r="I116" s="103">
        <f>unique_contracts!V116</f>
        <v>0</v>
      </c>
      <c r="J116" s="121">
        <f>unique_contracts!AB116</f>
        <v>0</v>
      </c>
      <c r="K116" s="103">
        <f>unique_contracts!AM116</f>
        <v>0</v>
      </c>
      <c r="L116" s="103">
        <f>unique_contracts!AN116</f>
        <v>0</v>
      </c>
      <c r="M116" s="103">
        <f>unique_contracts!AO116</f>
        <v>0</v>
      </c>
      <c r="N116" s="103">
        <f>unique_contracts!AP116</f>
        <v>0</v>
      </c>
      <c r="O116" s="103">
        <f>unique_contracts!AQ116</f>
        <v>0</v>
      </c>
      <c r="P116" s="103">
        <f>unique_contracts!AR116</f>
        <v>0</v>
      </c>
      <c r="Q116" s="103">
        <f>unique_contracts!BP116</f>
        <v>0</v>
      </c>
      <c r="R116" s="103">
        <f t="shared" si="16"/>
        <v>0</v>
      </c>
      <c r="S116" s="103" t="str">
        <f>IFERROR(IF(AND(I116&gt;0,E116="NotHybrid"),_xlfn.CONCAT(MAX(MIN(ROUNDDOWN(I116/D116,0),8),4),INDEX(resources!$G:$G,MATCH(B116,resources!$A:$A,0))),INDEX(resources!$G:$G,MATCH(B116,resources!$A:$A,0))),"n/a")</f>
        <v>n/a</v>
      </c>
      <c r="T116" s="103" t="str">
        <f t="shared" si="17"/>
        <v>n/a</v>
      </c>
      <c r="U116" s="103" t="str">
        <f t="shared" si="18"/>
        <v>n/a</v>
      </c>
      <c r="V116" s="103">
        <f t="shared" si="19"/>
        <v>0</v>
      </c>
      <c r="W116" s="103">
        <f t="shared" si="20"/>
        <v>0</v>
      </c>
      <c r="X116" s="119">
        <f t="shared" si="21"/>
        <v>1</v>
      </c>
      <c r="Y116" s="119">
        <f t="shared" si="22"/>
        <v>1</v>
      </c>
      <c r="Z116" s="168">
        <f>MIN((IFERROR(IF(AND($V116&lt;=Z$1,$W116&gt;=Z$1),INDEX(Reliability!E$23:E$50,MATCH($S116,Reliability!$C$23:$C$50,0)),0),0)*IF($T116="n/a",$D116*$Y116,$G116)+IFERROR(IF(AND($V116&lt;=Z$1,$W116&gt;=Z$1),INDEX(Reliability!E$23:E$50,MATCH($T116,Reliability!$C$23:$C$50,0)),0),0)*$H116*$X116*$Y116),$D116)*$R116</f>
        <v>0</v>
      </c>
      <c r="AA116" s="168">
        <f>MIN((IFERROR(IF(AND($V116&lt;=AA$1,$W116&gt;=AA$1),INDEX(Reliability!F$23:F$50,MATCH($S116,Reliability!$C$23:$C$50,0)),0),0)*IF($T116="n/a",$D116*$Y116,$G116)+IFERROR(IF(AND($V116&lt;=AA$1,$W116&gt;=AA$1),INDEX(Reliability!F$23:F$50,MATCH($T116,Reliability!$C$23:$C$50,0)),0),0)*$H116*$X116*$Y116),$D116)*$R116</f>
        <v>0</v>
      </c>
      <c r="AB116" s="168">
        <f>MIN((IFERROR(IF(AND($V116&lt;=AB$1,$W116&gt;=AB$1),INDEX(Reliability!G$23:G$50,MATCH($S116,Reliability!$C$23:$C$50,0)),0),0)*IF($T116="n/a",$D116*$Y116,$G116)+IFERROR(IF(AND($V116&lt;=AB$1,$W116&gt;=AB$1),INDEX(Reliability!G$23:G$50,MATCH($T116,Reliability!$C$23:$C$50,0)),0),0)*$H116*$X116*$Y116),$D116)*$R116</f>
        <v>0</v>
      </c>
      <c r="AC116" s="168">
        <f>MIN((IFERROR(IF(AND($V116&lt;=AC$1,$W116&gt;=AC$1),INDEX(Reliability!H$23:H$50,MATCH($S116,Reliability!$C$23:$C$50,0)),0),0)*IF($T116="n/a",$D116*$Y116,$G116)+IFERROR(IF(AND($V116&lt;=AC$1,$W116&gt;=AC$1),INDEX(Reliability!H$23:H$50,MATCH($T116,Reliability!$C$23:$C$50,0)),0),0)*$H116*$X116*$Y116),$D116)*$R116</f>
        <v>0</v>
      </c>
      <c r="AD116" s="168">
        <f>MIN((IFERROR(IF(AND($V116&lt;=AD$1,$W116&gt;=AD$1),INDEX(Reliability!I$23:I$50,MATCH($S116,Reliability!$C$23:$C$50,0)),0),0)*IF($T116="n/a",$D116*$Y116,$G116)+IFERROR(IF(AND($V116&lt;=AD$1,$W116&gt;=AD$1),INDEX(Reliability!I$23:I$50,MATCH($T116,Reliability!$C$23:$C$50,0)),0),0)*$H116*$X116*$Y116),$D116)*$R116</f>
        <v>0</v>
      </c>
      <c r="AE116" s="168">
        <f>MIN((IFERROR(IF(AND($V116&lt;=AE$1,$W116&gt;=AE$1),INDEX(Reliability!J$23:J$50,MATCH($S116,Reliability!$C$23:$C$50,0)),0),0)*IF($T116="n/a",$D116*$Y116,$G116)+IFERROR(IF(AND($V116&lt;=AE$1,$W116&gt;=AE$1),INDEX(Reliability!J$23:J$50,MATCH($T116,Reliability!$C$23:$C$50,0)),0),0)*$H116*$X116*$Y116),$D116)*$R116</f>
        <v>0</v>
      </c>
      <c r="AF116" s="168">
        <f>MIN((IFERROR(IF(AND($V116&lt;=AF$1,$W116&gt;=AF$1),INDEX(Reliability!K$23:K$50,MATCH($S116,Reliability!$C$23:$C$50,0)),0),0)*IF($T116="n/a",$D116*$Y116,$G116)+IFERROR(IF(AND($V116&lt;=AF$1,$W116&gt;=AF$1),INDEX(Reliability!K$23:K$50,MATCH($T116,Reliability!$C$23:$C$50,0)),0),0)*$H116*$X116*$Y116),$D116)*$R116</f>
        <v>0</v>
      </c>
      <c r="AG116" s="168">
        <f>MIN((IFERROR(IF(AND($V116&lt;=AG$1,$W116&gt;=AG$1),INDEX(Reliability!L$23:L$50,MATCH($S116,Reliability!$C$23:$C$50,0)),0),0)*IF($T116="n/a",$D116*$Y116,$G116)+IFERROR(IF(AND($V116&lt;=AG$1,$W116&gt;=AG$1),INDEX(Reliability!L$23:L$50,MATCH($T116,Reliability!$C$23:$C$50,0)),0),0)*$H116*$X116*$Y116),$D116)*$R116</f>
        <v>0</v>
      </c>
      <c r="AH116" s="168">
        <f>MIN((IFERROR(IF(AND($V116&lt;=AH$1,$W116&gt;=AH$1),INDEX(Reliability!M$23:M$50,MATCH($S116,Reliability!$C$23:$C$50,0)),0),0)*IF($T116="n/a",$D116*$Y116,$G116)+IFERROR(IF(AND($V116&lt;=AH$1,$W116&gt;=AH$1),INDEX(Reliability!M$23:M$50,MATCH($T116,Reliability!$C$23:$C$50,0)),0),0)*$H116*$X116*$Y116),$D116)*$R116</f>
        <v>0</v>
      </c>
      <c r="AI116" s="168">
        <f>MIN((IFERROR(IF(AND($V116&lt;=AI$1,$W116&gt;=AI$1),INDEX(Reliability!N$23:N$50,MATCH($S116,Reliability!$C$23:$C$50,0)),0),0)*IF($T116="n/a",$D116*$Y116,$G116)+IFERROR(IF(AND($V116&lt;=AI$1,$W116&gt;=AI$1),INDEX(Reliability!N$23:N$50,MATCH($T116,Reliability!$C$23:$C$50,0)),0),0)*$H116*$X116*$Y116),$D116)*$R116</f>
        <v>0</v>
      </c>
      <c r="AJ116" s="168">
        <f>MIN((IFERROR(IF(AND($V116&lt;=AJ$1,$W116&gt;=AJ$1),INDEX(Reliability!O$23:O$50,MATCH($S116,Reliability!$C$23:$C$50,0)),0),0)*IF($T116="n/a",$D116*$Y116,$G116)+IFERROR(IF(AND($V116&lt;=AJ$1,$W116&gt;=AJ$1),INDEX(Reliability!O$23:O$50,MATCH($T116,Reliability!$C$23:$C$50,0)),0),0)*$H116*$X116*$Y116),$D116)*$R116</f>
        <v>0</v>
      </c>
      <c r="AK116" s="168">
        <f>MIN((IFERROR(IF(AND($V116&lt;=AK$1,$W116&gt;=AK$1),INDEX(Reliability!P$23:P$50,MATCH($S116,Reliability!$C$23:$C$50,0)),0),0)*IF($T116="n/a",$D116*$Y116,$G116)+IFERROR(IF(AND($V116&lt;=AK$1,$W116&gt;=AK$1),INDEX(Reliability!P$23:P$50,MATCH($T116,Reliability!$C$23:$C$50,0)),0),0)*$H116*$X116*$Y116),$D116)*$R116</f>
        <v>0</v>
      </c>
      <c r="AM116" s="167">
        <f t="shared" si="23"/>
        <v>0</v>
      </c>
      <c r="AN116">
        <f>unique_contracts!C116</f>
        <v>0</v>
      </c>
    </row>
    <row r="117" spans="2:40" x14ac:dyDescent="0.25">
      <c r="B117" s="121">
        <f>unique_contracts!B117</f>
        <v>0</v>
      </c>
      <c r="C117" s="103">
        <f>unique_contracts!D117</f>
        <v>0</v>
      </c>
      <c r="D117" s="120">
        <f>unique_contracts!J117</f>
        <v>0</v>
      </c>
      <c r="E117" s="103">
        <f>unique_contracts!M117</f>
        <v>0</v>
      </c>
      <c r="F117" s="103">
        <f>unique_contracts!N117</f>
        <v>0</v>
      </c>
      <c r="G117" s="103">
        <f>unique_contracts!P117</f>
        <v>0</v>
      </c>
      <c r="H117" s="103">
        <f>unique_contracts!R117</f>
        <v>0</v>
      </c>
      <c r="I117" s="103">
        <f>unique_contracts!V117</f>
        <v>0</v>
      </c>
      <c r="J117" s="121">
        <f>unique_contracts!AB117</f>
        <v>0</v>
      </c>
      <c r="K117" s="103">
        <f>unique_contracts!AM117</f>
        <v>0</v>
      </c>
      <c r="L117" s="103">
        <f>unique_contracts!AN117</f>
        <v>0</v>
      </c>
      <c r="M117" s="103">
        <f>unique_contracts!AO117</f>
        <v>0</v>
      </c>
      <c r="N117" s="103">
        <f>unique_contracts!AP117</f>
        <v>0</v>
      </c>
      <c r="O117" s="103">
        <f>unique_contracts!AQ117</f>
        <v>0</v>
      </c>
      <c r="P117" s="103">
        <f>unique_contracts!AR117</f>
        <v>0</v>
      </c>
      <c r="Q117" s="103">
        <f>unique_contracts!BP117</f>
        <v>0</v>
      </c>
      <c r="R117" s="103">
        <f t="shared" si="16"/>
        <v>0</v>
      </c>
      <c r="S117" s="103" t="str">
        <f>IFERROR(IF(AND(I117&gt;0,E117="NotHybrid"),_xlfn.CONCAT(MAX(MIN(ROUNDDOWN(I117/D117,0),8),4),INDEX(resources!$G:$G,MATCH(B117,resources!$A:$A,0))),INDEX(resources!$G:$G,MATCH(B117,resources!$A:$A,0))),"n/a")</f>
        <v>n/a</v>
      </c>
      <c r="T117" s="103" t="str">
        <f t="shared" si="17"/>
        <v>n/a</v>
      </c>
      <c r="U117" s="103" t="str">
        <f t="shared" si="18"/>
        <v>n/a</v>
      </c>
      <c r="V117" s="103">
        <f t="shared" si="19"/>
        <v>0</v>
      </c>
      <c r="W117" s="103">
        <f t="shared" si="20"/>
        <v>0</v>
      </c>
      <c r="X117" s="119">
        <f t="shared" si="21"/>
        <v>1</v>
      </c>
      <c r="Y117" s="119">
        <f t="shared" si="22"/>
        <v>1</v>
      </c>
      <c r="Z117" s="168">
        <f>MIN((IFERROR(IF(AND($V117&lt;=Z$1,$W117&gt;=Z$1),INDEX(Reliability!E$23:E$50,MATCH($S117,Reliability!$C$23:$C$50,0)),0),0)*IF($T117="n/a",$D117*$Y117,$G117)+IFERROR(IF(AND($V117&lt;=Z$1,$W117&gt;=Z$1),INDEX(Reliability!E$23:E$50,MATCH($T117,Reliability!$C$23:$C$50,0)),0),0)*$H117*$X117*$Y117),$D117)*$R117</f>
        <v>0</v>
      </c>
      <c r="AA117" s="168">
        <f>MIN((IFERROR(IF(AND($V117&lt;=AA$1,$W117&gt;=AA$1),INDEX(Reliability!F$23:F$50,MATCH($S117,Reliability!$C$23:$C$50,0)),0),0)*IF($T117="n/a",$D117*$Y117,$G117)+IFERROR(IF(AND($V117&lt;=AA$1,$W117&gt;=AA$1),INDEX(Reliability!F$23:F$50,MATCH($T117,Reliability!$C$23:$C$50,0)),0),0)*$H117*$X117*$Y117),$D117)*$R117</f>
        <v>0</v>
      </c>
      <c r="AB117" s="168">
        <f>MIN((IFERROR(IF(AND($V117&lt;=AB$1,$W117&gt;=AB$1),INDEX(Reliability!G$23:G$50,MATCH($S117,Reliability!$C$23:$C$50,0)),0),0)*IF($T117="n/a",$D117*$Y117,$G117)+IFERROR(IF(AND($V117&lt;=AB$1,$W117&gt;=AB$1),INDEX(Reliability!G$23:G$50,MATCH($T117,Reliability!$C$23:$C$50,0)),0),0)*$H117*$X117*$Y117),$D117)*$R117</f>
        <v>0</v>
      </c>
      <c r="AC117" s="168">
        <f>MIN((IFERROR(IF(AND($V117&lt;=AC$1,$W117&gt;=AC$1),INDEX(Reliability!H$23:H$50,MATCH($S117,Reliability!$C$23:$C$50,0)),0),0)*IF($T117="n/a",$D117*$Y117,$G117)+IFERROR(IF(AND($V117&lt;=AC$1,$W117&gt;=AC$1),INDEX(Reliability!H$23:H$50,MATCH($T117,Reliability!$C$23:$C$50,0)),0),0)*$H117*$X117*$Y117),$D117)*$R117</f>
        <v>0</v>
      </c>
      <c r="AD117" s="168">
        <f>MIN((IFERROR(IF(AND($V117&lt;=AD$1,$W117&gt;=AD$1),INDEX(Reliability!I$23:I$50,MATCH($S117,Reliability!$C$23:$C$50,0)),0),0)*IF($T117="n/a",$D117*$Y117,$G117)+IFERROR(IF(AND($V117&lt;=AD$1,$W117&gt;=AD$1),INDEX(Reliability!I$23:I$50,MATCH($T117,Reliability!$C$23:$C$50,0)),0),0)*$H117*$X117*$Y117),$D117)*$R117</f>
        <v>0</v>
      </c>
      <c r="AE117" s="168">
        <f>MIN((IFERROR(IF(AND($V117&lt;=AE$1,$W117&gt;=AE$1),INDEX(Reliability!J$23:J$50,MATCH($S117,Reliability!$C$23:$C$50,0)),0),0)*IF($T117="n/a",$D117*$Y117,$G117)+IFERROR(IF(AND($V117&lt;=AE$1,$W117&gt;=AE$1),INDEX(Reliability!J$23:J$50,MATCH($T117,Reliability!$C$23:$C$50,0)),0),0)*$H117*$X117*$Y117),$D117)*$R117</f>
        <v>0</v>
      </c>
      <c r="AF117" s="168">
        <f>MIN((IFERROR(IF(AND($V117&lt;=AF$1,$W117&gt;=AF$1),INDEX(Reliability!K$23:K$50,MATCH($S117,Reliability!$C$23:$C$50,0)),0),0)*IF($T117="n/a",$D117*$Y117,$G117)+IFERROR(IF(AND($V117&lt;=AF$1,$W117&gt;=AF$1),INDEX(Reliability!K$23:K$50,MATCH($T117,Reliability!$C$23:$C$50,0)),0),0)*$H117*$X117*$Y117),$D117)*$R117</f>
        <v>0</v>
      </c>
      <c r="AG117" s="168">
        <f>MIN((IFERROR(IF(AND($V117&lt;=AG$1,$W117&gt;=AG$1),INDEX(Reliability!L$23:L$50,MATCH($S117,Reliability!$C$23:$C$50,0)),0),0)*IF($T117="n/a",$D117*$Y117,$G117)+IFERROR(IF(AND($V117&lt;=AG$1,$W117&gt;=AG$1),INDEX(Reliability!L$23:L$50,MATCH($T117,Reliability!$C$23:$C$50,0)),0),0)*$H117*$X117*$Y117),$D117)*$R117</f>
        <v>0</v>
      </c>
      <c r="AH117" s="168">
        <f>MIN((IFERROR(IF(AND($V117&lt;=AH$1,$W117&gt;=AH$1),INDEX(Reliability!M$23:M$50,MATCH($S117,Reliability!$C$23:$C$50,0)),0),0)*IF($T117="n/a",$D117*$Y117,$G117)+IFERROR(IF(AND($V117&lt;=AH$1,$W117&gt;=AH$1),INDEX(Reliability!M$23:M$50,MATCH($T117,Reliability!$C$23:$C$50,0)),0),0)*$H117*$X117*$Y117),$D117)*$R117</f>
        <v>0</v>
      </c>
      <c r="AI117" s="168">
        <f>MIN((IFERROR(IF(AND($V117&lt;=AI$1,$W117&gt;=AI$1),INDEX(Reliability!N$23:N$50,MATCH($S117,Reliability!$C$23:$C$50,0)),0),0)*IF($T117="n/a",$D117*$Y117,$G117)+IFERROR(IF(AND($V117&lt;=AI$1,$W117&gt;=AI$1),INDEX(Reliability!N$23:N$50,MATCH($T117,Reliability!$C$23:$C$50,0)),0),0)*$H117*$X117*$Y117),$D117)*$R117</f>
        <v>0</v>
      </c>
      <c r="AJ117" s="168">
        <f>MIN((IFERROR(IF(AND($V117&lt;=AJ$1,$W117&gt;=AJ$1),INDEX(Reliability!O$23:O$50,MATCH($S117,Reliability!$C$23:$C$50,0)),0),0)*IF($T117="n/a",$D117*$Y117,$G117)+IFERROR(IF(AND($V117&lt;=AJ$1,$W117&gt;=AJ$1),INDEX(Reliability!O$23:O$50,MATCH($T117,Reliability!$C$23:$C$50,0)),0),0)*$H117*$X117*$Y117),$D117)*$R117</f>
        <v>0</v>
      </c>
      <c r="AK117" s="168">
        <f>MIN((IFERROR(IF(AND($V117&lt;=AK$1,$W117&gt;=AK$1),INDEX(Reliability!P$23:P$50,MATCH($S117,Reliability!$C$23:$C$50,0)),0),0)*IF($T117="n/a",$D117*$Y117,$G117)+IFERROR(IF(AND($V117&lt;=AK$1,$W117&gt;=AK$1),INDEX(Reliability!P$23:P$50,MATCH($T117,Reliability!$C$23:$C$50,0)),0),0)*$H117*$X117*$Y117),$D117)*$R117</f>
        <v>0</v>
      </c>
      <c r="AM117" s="167">
        <f t="shared" si="23"/>
        <v>0</v>
      </c>
      <c r="AN117">
        <f>unique_contracts!C117</f>
        <v>0</v>
      </c>
    </row>
    <row r="118" spans="2:40" x14ac:dyDescent="0.25">
      <c r="B118" s="121">
        <f>unique_contracts!B118</f>
        <v>0</v>
      </c>
      <c r="C118" s="103">
        <f>unique_contracts!D118</f>
        <v>0</v>
      </c>
      <c r="D118" s="120">
        <f>unique_contracts!J118</f>
        <v>0</v>
      </c>
      <c r="E118" s="103">
        <f>unique_contracts!M118</f>
        <v>0</v>
      </c>
      <c r="F118" s="103">
        <f>unique_contracts!N118</f>
        <v>0</v>
      </c>
      <c r="G118" s="103">
        <f>unique_contracts!P118</f>
        <v>0</v>
      </c>
      <c r="H118" s="103">
        <f>unique_contracts!R118</f>
        <v>0</v>
      </c>
      <c r="I118" s="103">
        <f>unique_contracts!V118</f>
        <v>0</v>
      </c>
      <c r="J118" s="121">
        <f>unique_contracts!AB118</f>
        <v>0</v>
      </c>
      <c r="K118" s="103">
        <f>unique_contracts!AM118</f>
        <v>0</v>
      </c>
      <c r="L118" s="103">
        <f>unique_contracts!AN118</f>
        <v>0</v>
      </c>
      <c r="M118" s="103">
        <f>unique_contracts!AO118</f>
        <v>0</v>
      </c>
      <c r="N118" s="103">
        <f>unique_contracts!AP118</f>
        <v>0</v>
      </c>
      <c r="O118" s="103">
        <f>unique_contracts!AQ118</f>
        <v>0</v>
      </c>
      <c r="P118" s="103">
        <f>unique_contracts!AR118</f>
        <v>0</v>
      </c>
      <c r="Q118" s="103">
        <f>unique_contracts!BP118</f>
        <v>0</v>
      </c>
      <c r="R118" s="103">
        <f t="shared" si="16"/>
        <v>0</v>
      </c>
      <c r="S118" s="103" t="str">
        <f>IFERROR(IF(AND(I118&gt;0,E118="NotHybrid"),_xlfn.CONCAT(MAX(MIN(ROUNDDOWN(I118/D118,0),8),4),INDEX(resources!$G:$G,MATCH(B118,resources!$A:$A,0))),INDEX(resources!$G:$G,MATCH(B118,resources!$A:$A,0))),"n/a")</f>
        <v>n/a</v>
      </c>
      <c r="T118" s="103" t="str">
        <f t="shared" si="17"/>
        <v>n/a</v>
      </c>
      <c r="U118" s="103" t="str">
        <f t="shared" si="18"/>
        <v>n/a</v>
      </c>
      <c r="V118" s="103">
        <f t="shared" si="19"/>
        <v>0</v>
      </c>
      <c r="W118" s="103">
        <f t="shared" si="20"/>
        <v>0</v>
      </c>
      <c r="X118" s="119">
        <f t="shared" si="21"/>
        <v>1</v>
      </c>
      <c r="Y118" s="119">
        <f t="shared" si="22"/>
        <v>1</v>
      </c>
      <c r="Z118" s="168">
        <f>MIN((IFERROR(IF(AND($V118&lt;=Z$1,$W118&gt;=Z$1),INDEX(Reliability!E$23:E$50,MATCH($S118,Reliability!$C$23:$C$50,0)),0),0)*IF($T118="n/a",$D118*$Y118,$G118)+IFERROR(IF(AND($V118&lt;=Z$1,$W118&gt;=Z$1),INDEX(Reliability!E$23:E$50,MATCH($T118,Reliability!$C$23:$C$50,0)),0),0)*$H118*$X118*$Y118),$D118)*$R118</f>
        <v>0</v>
      </c>
      <c r="AA118" s="168">
        <f>MIN((IFERROR(IF(AND($V118&lt;=AA$1,$W118&gt;=AA$1),INDEX(Reliability!F$23:F$50,MATCH($S118,Reliability!$C$23:$C$50,0)),0),0)*IF($T118="n/a",$D118*$Y118,$G118)+IFERROR(IF(AND($V118&lt;=AA$1,$W118&gt;=AA$1),INDEX(Reliability!F$23:F$50,MATCH($T118,Reliability!$C$23:$C$50,0)),0),0)*$H118*$X118*$Y118),$D118)*$R118</f>
        <v>0</v>
      </c>
      <c r="AB118" s="168">
        <f>MIN((IFERROR(IF(AND($V118&lt;=AB$1,$W118&gt;=AB$1),INDEX(Reliability!G$23:G$50,MATCH($S118,Reliability!$C$23:$C$50,0)),0),0)*IF($T118="n/a",$D118*$Y118,$G118)+IFERROR(IF(AND($V118&lt;=AB$1,$W118&gt;=AB$1),INDEX(Reliability!G$23:G$50,MATCH($T118,Reliability!$C$23:$C$50,0)),0),0)*$H118*$X118*$Y118),$D118)*$R118</f>
        <v>0</v>
      </c>
      <c r="AC118" s="168">
        <f>MIN((IFERROR(IF(AND($V118&lt;=AC$1,$W118&gt;=AC$1),INDEX(Reliability!H$23:H$50,MATCH($S118,Reliability!$C$23:$C$50,0)),0),0)*IF($T118="n/a",$D118*$Y118,$G118)+IFERROR(IF(AND($V118&lt;=AC$1,$W118&gt;=AC$1),INDEX(Reliability!H$23:H$50,MATCH($T118,Reliability!$C$23:$C$50,0)),0),0)*$H118*$X118*$Y118),$D118)*$R118</f>
        <v>0</v>
      </c>
      <c r="AD118" s="168">
        <f>MIN((IFERROR(IF(AND($V118&lt;=AD$1,$W118&gt;=AD$1),INDEX(Reliability!I$23:I$50,MATCH($S118,Reliability!$C$23:$C$50,0)),0),0)*IF($T118="n/a",$D118*$Y118,$G118)+IFERROR(IF(AND($V118&lt;=AD$1,$W118&gt;=AD$1),INDEX(Reliability!I$23:I$50,MATCH($T118,Reliability!$C$23:$C$50,0)),0),0)*$H118*$X118*$Y118),$D118)*$R118</f>
        <v>0</v>
      </c>
      <c r="AE118" s="168">
        <f>MIN((IFERROR(IF(AND($V118&lt;=AE$1,$W118&gt;=AE$1),INDEX(Reliability!J$23:J$50,MATCH($S118,Reliability!$C$23:$C$50,0)),0),0)*IF($T118="n/a",$D118*$Y118,$G118)+IFERROR(IF(AND($V118&lt;=AE$1,$W118&gt;=AE$1),INDEX(Reliability!J$23:J$50,MATCH($T118,Reliability!$C$23:$C$50,0)),0),0)*$H118*$X118*$Y118),$D118)*$R118</f>
        <v>0</v>
      </c>
      <c r="AF118" s="168">
        <f>MIN((IFERROR(IF(AND($V118&lt;=AF$1,$W118&gt;=AF$1),INDEX(Reliability!K$23:K$50,MATCH($S118,Reliability!$C$23:$C$50,0)),0),0)*IF($T118="n/a",$D118*$Y118,$G118)+IFERROR(IF(AND($V118&lt;=AF$1,$W118&gt;=AF$1),INDEX(Reliability!K$23:K$50,MATCH($T118,Reliability!$C$23:$C$50,0)),0),0)*$H118*$X118*$Y118),$D118)*$R118</f>
        <v>0</v>
      </c>
      <c r="AG118" s="168">
        <f>MIN((IFERROR(IF(AND($V118&lt;=AG$1,$W118&gt;=AG$1),INDEX(Reliability!L$23:L$50,MATCH($S118,Reliability!$C$23:$C$50,0)),0),0)*IF($T118="n/a",$D118*$Y118,$G118)+IFERROR(IF(AND($V118&lt;=AG$1,$W118&gt;=AG$1),INDEX(Reliability!L$23:L$50,MATCH($T118,Reliability!$C$23:$C$50,0)),0),0)*$H118*$X118*$Y118),$D118)*$R118</f>
        <v>0</v>
      </c>
      <c r="AH118" s="168">
        <f>MIN((IFERROR(IF(AND($V118&lt;=AH$1,$W118&gt;=AH$1),INDEX(Reliability!M$23:M$50,MATCH($S118,Reliability!$C$23:$C$50,0)),0),0)*IF($T118="n/a",$D118*$Y118,$G118)+IFERROR(IF(AND($V118&lt;=AH$1,$W118&gt;=AH$1),INDEX(Reliability!M$23:M$50,MATCH($T118,Reliability!$C$23:$C$50,0)),0),0)*$H118*$X118*$Y118),$D118)*$R118</f>
        <v>0</v>
      </c>
      <c r="AI118" s="168">
        <f>MIN((IFERROR(IF(AND($V118&lt;=AI$1,$W118&gt;=AI$1),INDEX(Reliability!N$23:N$50,MATCH($S118,Reliability!$C$23:$C$50,0)),0),0)*IF($T118="n/a",$D118*$Y118,$G118)+IFERROR(IF(AND($V118&lt;=AI$1,$W118&gt;=AI$1),INDEX(Reliability!N$23:N$50,MATCH($T118,Reliability!$C$23:$C$50,0)),0),0)*$H118*$X118*$Y118),$D118)*$R118</f>
        <v>0</v>
      </c>
      <c r="AJ118" s="168">
        <f>MIN((IFERROR(IF(AND($V118&lt;=AJ$1,$W118&gt;=AJ$1),INDEX(Reliability!O$23:O$50,MATCH($S118,Reliability!$C$23:$C$50,0)),0),0)*IF($T118="n/a",$D118*$Y118,$G118)+IFERROR(IF(AND($V118&lt;=AJ$1,$W118&gt;=AJ$1),INDEX(Reliability!O$23:O$50,MATCH($T118,Reliability!$C$23:$C$50,0)),0),0)*$H118*$X118*$Y118),$D118)*$R118</f>
        <v>0</v>
      </c>
      <c r="AK118" s="168">
        <f>MIN((IFERROR(IF(AND($V118&lt;=AK$1,$W118&gt;=AK$1),INDEX(Reliability!P$23:P$50,MATCH($S118,Reliability!$C$23:$C$50,0)),0),0)*IF($T118="n/a",$D118*$Y118,$G118)+IFERROR(IF(AND($V118&lt;=AK$1,$W118&gt;=AK$1),INDEX(Reliability!P$23:P$50,MATCH($T118,Reliability!$C$23:$C$50,0)),0),0)*$H118*$X118*$Y118),$D118)*$R118</f>
        <v>0</v>
      </c>
      <c r="AM118" s="167">
        <f t="shared" si="23"/>
        <v>0</v>
      </c>
      <c r="AN118">
        <f>unique_contracts!C118</f>
        <v>0</v>
      </c>
    </row>
    <row r="119" spans="2:40" x14ac:dyDescent="0.25">
      <c r="B119" s="121">
        <f>unique_contracts!B119</f>
        <v>0</v>
      </c>
      <c r="C119" s="103">
        <f>unique_contracts!D119</f>
        <v>0</v>
      </c>
      <c r="D119" s="120">
        <f>unique_contracts!J119</f>
        <v>0</v>
      </c>
      <c r="E119" s="103">
        <f>unique_contracts!M119</f>
        <v>0</v>
      </c>
      <c r="F119" s="103">
        <f>unique_contracts!N119</f>
        <v>0</v>
      </c>
      <c r="G119" s="103">
        <f>unique_contracts!P119</f>
        <v>0</v>
      </c>
      <c r="H119" s="103">
        <f>unique_contracts!R119</f>
        <v>0</v>
      </c>
      <c r="I119" s="103">
        <f>unique_contracts!V119</f>
        <v>0</v>
      </c>
      <c r="J119" s="121">
        <f>unique_contracts!AB119</f>
        <v>0</v>
      </c>
      <c r="K119" s="103">
        <f>unique_contracts!AM119</f>
        <v>0</v>
      </c>
      <c r="L119" s="103">
        <f>unique_contracts!AN119</f>
        <v>0</v>
      </c>
      <c r="M119" s="103">
        <f>unique_contracts!AO119</f>
        <v>0</v>
      </c>
      <c r="N119" s="103">
        <f>unique_contracts!AP119</f>
        <v>0</v>
      </c>
      <c r="O119" s="103">
        <f>unique_contracts!AQ119</f>
        <v>0</v>
      </c>
      <c r="P119" s="103">
        <f>unique_contracts!AR119</f>
        <v>0</v>
      </c>
      <c r="Q119" s="103">
        <f>unique_contracts!BP119</f>
        <v>0</v>
      </c>
      <c r="R119" s="103">
        <f t="shared" si="16"/>
        <v>0</v>
      </c>
      <c r="S119" s="103" t="str">
        <f>IFERROR(IF(AND(I119&gt;0,E119="NotHybrid"),_xlfn.CONCAT(MAX(MIN(ROUNDDOWN(I119/D119,0),8),4),INDEX(resources!$G:$G,MATCH(B119,resources!$A:$A,0))),INDEX(resources!$G:$G,MATCH(B119,resources!$A:$A,0))),"n/a")</f>
        <v>n/a</v>
      </c>
      <c r="T119" s="103" t="str">
        <f t="shared" si="17"/>
        <v>n/a</v>
      </c>
      <c r="U119" s="103" t="str">
        <f t="shared" si="18"/>
        <v>n/a</v>
      </c>
      <c r="V119" s="103">
        <f t="shared" si="19"/>
        <v>0</v>
      </c>
      <c r="W119" s="103">
        <f t="shared" si="20"/>
        <v>0</v>
      </c>
      <c r="X119" s="119">
        <f t="shared" si="21"/>
        <v>1</v>
      </c>
      <c r="Y119" s="119">
        <f t="shared" si="22"/>
        <v>1</v>
      </c>
      <c r="Z119" s="168">
        <f>MIN((IFERROR(IF(AND($V119&lt;=Z$1,$W119&gt;=Z$1),INDEX(Reliability!E$23:E$50,MATCH($S119,Reliability!$C$23:$C$50,0)),0),0)*IF($T119="n/a",$D119*$Y119,$G119)+IFERROR(IF(AND($V119&lt;=Z$1,$W119&gt;=Z$1),INDEX(Reliability!E$23:E$50,MATCH($T119,Reliability!$C$23:$C$50,0)),0),0)*$H119*$X119*$Y119),$D119)*$R119</f>
        <v>0</v>
      </c>
      <c r="AA119" s="168">
        <f>MIN((IFERROR(IF(AND($V119&lt;=AA$1,$W119&gt;=AA$1),INDEX(Reliability!F$23:F$50,MATCH($S119,Reliability!$C$23:$C$50,0)),0),0)*IF($T119="n/a",$D119*$Y119,$G119)+IFERROR(IF(AND($V119&lt;=AA$1,$W119&gt;=AA$1),INDEX(Reliability!F$23:F$50,MATCH($T119,Reliability!$C$23:$C$50,0)),0),0)*$H119*$X119*$Y119),$D119)*$R119</f>
        <v>0</v>
      </c>
      <c r="AB119" s="168">
        <f>MIN((IFERROR(IF(AND($V119&lt;=AB$1,$W119&gt;=AB$1),INDEX(Reliability!G$23:G$50,MATCH($S119,Reliability!$C$23:$C$50,0)),0),0)*IF($T119="n/a",$D119*$Y119,$G119)+IFERROR(IF(AND($V119&lt;=AB$1,$W119&gt;=AB$1),INDEX(Reliability!G$23:G$50,MATCH($T119,Reliability!$C$23:$C$50,0)),0),0)*$H119*$X119*$Y119),$D119)*$R119</f>
        <v>0</v>
      </c>
      <c r="AC119" s="168">
        <f>MIN((IFERROR(IF(AND($V119&lt;=AC$1,$W119&gt;=AC$1),INDEX(Reliability!H$23:H$50,MATCH($S119,Reliability!$C$23:$C$50,0)),0),0)*IF($T119="n/a",$D119*$Y119,$G119)+IFERROR(IF(AND($V119&lt;=AC$1,$W119&gt;=AC$1),INDEX(Reliability!H$23:H$50,MATCH($T119,Reliability!$C$23:$C$50,0)),0),0)*$H119*$X119*$Y119),$D119)*$R119</f>
        <v>0</v>
      </c>
      <c r="AD119" s="168">
        <f>MIN((IFERROR(IF(AND($V119&lt;=AD$1,$W119&gt;=AD$1),INDEX(Reliability!I$23:I$50,MATCH($S119,Reliability!$C$23:$C$50,0)),0),0)*IF($T119="n/a",$D119*$Y119,$G119)+IFERROR(IF(AND($V119&lt;=AD$1,$W119&gt;=AD$1),INDEX(Reliability!I$23:I$50,MATCH($T119,Reliability!$C$23:$C$50,0)),0),0)*$H119*$X119*$Y119),$D119)*$R119</f>
        <v>0</v>
      </c>
      <c r="AE119" s="168">
        <f>MIN((IFERROR(IF(AND($V119&lt;=AE$1,$W119&gt;=AE$1),INDEX(Reliability!J$23:J$50,MATCH($S119,Reliability!$C$23:$C$50,0)),0),0)*IF($T119="n/a",$D119*$Y119,$G119)+IFERROR(IF(AND($V119&lt;=AE$1,$W119&gt;=AE$1),INDEX(Reliability!J$23:J$50,MATCH($T119,Reliability!$C$23:$C$50,0)),0),0)*$H119*$X119*$Y119),$D119)*$R119</f>
        <v>0</v>
      </c>
      <c r="AF119" s="168">
        <f>MIN((IFERROR(IF(AND($V119&lt;=AF$1,$W119&gt;=AF$1),INDEX(Reliability!K$23:K$50,MATCH($S119,Reliability!$C$23:$C$50,0)),0),0)*IF($T119="n/a",$D119*$Y119,$G119)+IFERROR(IF(AND($V119&lt;=AF$1,$W119&gt;=AF$1),INDEX(Reliability!K$23:K$50,MATCH($T119,Reliability!$C$23:$C$50,0)),0),0)*$H119*$X119*$Y119),$D119)*$R119</f>
        <v>0</v>
      </c>
      <c r="AG119" s="168">
        <f>MIN((IFERROR(IF(AND($V119&lt;=AG$1,$W119&gt;=AG$1),INDEX(Reliability!L$23:L$50,MATCH($S119,Reliability!$C$23:$C$50,0)),0),0)*IF($T119="n/a",$D119*$Y119,$G119)+IFERROR(IF(AND($V119&lt;=AG$1,$W119&gt;=AG$1),INDEX(Reliability!L$23:L$50,MATCH($T119,Reliability!$C$23:$C$50,0)),0),0)*$H119*$X119*$Y119),$D119)*$R119</f>
        <v>0</v>
      </c>
      <c r="AH119" s="168">
        <f>MIN((IFERROR(IF(AND($V119&lt;=AH$1,$W119&gt;=AH$1),INDEX(Reliability!M$23:M$50,MATCH($S119,Reliability!$C$23:$C$50,0)),0),0)*IF($T119="n/a",$D119*$Y119,$G119)+IFERROR(IF(AND($V119&lt;=AH$1,$W119&gt;=AH$1),INDEX(Reliability!M$23:M$50,MATCH($T119,Reliability!$C$23:$C$50,0)),0),0)*$H119*$X119*$Y119),$D119)*$R119</f>
        <v>0</v>
      </c>
      <c r="AI119" s="168">
        <f>MIN((IFERROR(IF(AND($V119&lt;=AI$1,$W119&gt;=AI$1),INDEX(Reliability!N$23:N$50,MATCH($S119,Reliability!$C$23:$C$50,0)),0),0)*IF($T119="n/a",$D119*$Y119,$G119)+IFERROR(IF(AND($V119&lt;=AI$1,$W119&gt;=AI$1),INDEX(Reliability!N$23:N$50,MATCH($T119,Reliability!$C$23:$C$50,0)),0),0)*$H119*$X119*$Y119),$D119)*$R119</f>
        <v>0</v>
      </c>
      <c r="AJ119" s="168">
        <f>MIN((IFERROR(IF(AND($V119&lt;=AJ$1,$W119&gt;=AJ$1),INDEX(Reliability!O$23:O$50,MATCH($S119,Reliability!$C$23:$C$50,0)),0),0)*IF($T119="n/a",$D119*$Y119,$G119)+IFERROR(IF(AND($V119&lt;=AJ$1,$W119&gt;=AJ$1),INDEX(Reliability!O$23:O$50,MATCH($T119,Reliability!$C$23:$C$50,0)),0),0)*$H119*$X119*$Y119),$D119)*$R119</f>
        <v>0</v>
      </c>
      <c r="AK119" s="168">
        <f>MIN((IFERROR(IF(AND($V119&lt;=AK$1,$W119&gt;=AK$1),INDEX(Reliability!P$23:P$50,MATCH($S119,Reliability!$C$23:$C$50,0)),0),0)*IF($T119="n/a",$D119*$Y119,$G119)+IFERROR(IF(AND($V119&lt;=AK$1,$W119&gt;=AK$1),INDEX(Reliability!P$23:P$50,MATCH($T119,Reliability!$C$23:$C$50,0)),0),0)*$H119*$X119*$Y119),$D119)*$R119</f>
        <v>0</v>
      </c>
      <c r="AM119" s="167">
        <f t="shared" si="23"/>
        <v>0</v>
      </c>
      <c r="AN119">
        <f>unique_contracts!C119</f>
        <v>0</v>
      </c>
    </row>
    <row r="120" spans="2:40" x14ac:dyDescent="0.25">
      <c r="B120" s="121">
        <f>unique_contracts!B120</f>
        <v>0</v>
      </c>
      <c r="C120" s="103">
        <f>unique_contracts!D120</f>
        <v>0</v>
      </c>
      <c r="D120" s="120">
        <f>unique_contracts!J120</f>
        <v>0</v>
      </c>
      <c r="E120" s="103">
        <f>unique_contracts!M120</f>
        <v>0</v>
      </c>
      <c r="F120" s="103">
        <f>unique_contracts!N120</f>
        <v>0</v>
      </c>
      <c r="G120" s="103">
        <f>unique_contracts!P120</f>
        <v>0</v>
      </c>
      <c r="H120" s="103">
        <f>unique_contracts!R120</f>
        <v>0</v>
      </c>
      <c r="I120" s="103">
        <f>unique_contracts!V120</f>
        <v>0</v>
      </c>
      <c r="J120" s="121">
        <f>unique_contracts!AB120</f>
        <v>0</v>
      </c>
      <c r="K120" s="103">
        <f>unique_contracts!AM120</f>
        <v>0</v>
      </c>
      <c r="L120" s="103">
        <f>unique_contracts!AN120</f>
        <v>0</v>
      </c>
      <c r="M120" s="103">
        <f>unique_contracts!AO120</f>
        <v>0</v>
      </c>
      <c r="N120" s="103">
        <f>unique_contracts!AP120</f>
        <v>0</v>
      </c>
      <c r="O120" s="103">
        <f>unique_contracts!AQ120</f>
        <v>0</v>
      </c>
      <c r="P120" s="103">
        <f>unique_contracts!AR120</f>
        <v>0</v>
      </c>
      <c r="Q120" s="103">
        <f>unique_contracts!BP120</f>
        <v>0</v>
      </c>
      <c r="R120" s="103">
        <f t="shared" si="16"/>
        <v>0</v>
      </c>
      <c r="S120" s="103" t="str">
        <f>IFERROR(IF(AND(I120&gt;0,E120="NotHybrid"),_xlfn.CONCAT(MAX(MIN(ROUNDDOWN(I120/D120,0),8),4),INDEX(resources!$G:$G,MATCH(B120,resources!$A:$A,0))),INDEX(resources!$G:$G,MATCH(B120,resources!$A:$A,0))),"n/a")</f>
        <v>n/a</v>
      </c>
      <c r="T120" s="103" t="str">
        <f t="shared" si="17"/>
        <v>n/a</v>
      </c>
      <c r="U120" s="103" t="str">
        <f t="shared" si="18"/>
        <v>n/a</v>
      </c>
      <c r="V120" s="103">
        <f t="shared" si="19"/>
        <v>0</v>
      </c>
      <c r="W120" s="103">
        <f t="shared" si="20"/>
        <v>0</v>
      </c>
      <c r="X120" s="119">
        <f t="shared" si="21"/>
        <v>1</v>
      </c>
      <c r="Y120" s="119">
        <f t="shared" si="22"/>
        <v>1</v>
      </c>
      <c r="Z120" s="168">
        <f>MIN((IFERROR(IF(AND($V120&lt;=Z$1,$W120&gt;=Z$1),INDEX(Reliability!E$23:E$50,MATCH($S120,Reliability!$C$23:$C$50,0)),0),0)*IF($T120="n/a",$D120*$Y120,$G120)+IFERROR(IF(AND($V120&lt;=Z$1,$W120&gt;=Z$1),INDEX(Reliability!E$23:E$50,MATCH($T120,Reliability!$C$23:$C$50,0)),0),0)*$H120*$X120*$Y120),$D120)*$R120</f>
        <v>0</v>
      </c>
      <c r="AA120" s="168">
        <f>MIN((IFERROR(IF(AND($V120&lt;=AA$1,$W120&gt;=AA$1),INDEX(Reliability!F$23:F$50,MATCH($S120,Reliability!$C$23:$C$50,0)),0),0)*IF($T120="n/a",$D120*$Y120,$G120)+IFERROR(IF(AND($V120&lt;=AA$1,$W120&gt;=AA$1),INDEX(Reliability!F$23:F$50,MATCH($T120,Reliability!$C$23:$C$50,0)),0),0)*$H120*$X120*$Y120),$D120)*$R120</f>
        <v>0</v>
      </c>
      <c r="AB120" s="168">
        <f>MIN((IFERROR(IF(AND($V120&lt;=AB$1,$W120&gt;=AB$1),INDEX(Reliability!G$23:G$50,MATCH($S120,Reliability!$C$23:$C$50,0)),0),0)*IF($T120="n/a",$D120*$Y120,$G120)+IFERROR(IF(AND($V120&lt;=AB$1,$W120&gt;=AB$1),INDEX(Reliability!G$23:G$50,MATCH($T120,Reliability!$C$23:$C$50,0)),0),0)*$H120*$X120*$Y120),$D120)*$R120</f>
        <v>0</v>
      </c>
      <c r="AC120" s="168">
        <f>MIN((IFERROR(IF(AND($V120&lt;=AC$1,$W120&gt;=AC$1),INDEX(Reliability!H$23:H$50,MATCH($S120,Reliability!$C$23:$C$50,0)),0),0)*IF($T120="n/a",$D120*$Y120,$G120)+IFERROR(IF(AND($V120&lt;=AC$1,$W120&gt;=AC$1),INDEX(Reliability!H$23:H$50,MATCH($T120,Reliability!$C$23:$C$50,0)),0),0)*$H120*$X120*$Y120),$D120)*$R120</f>
        <v>0</v>
      </c>
      <c r="AD120" s="168">
        <f>MIN((IFERROR(IF(AND($V120&lt;=AD$1,$W120&gt;=AD$1),INDEX(Reliability!I$23:I$50,MATCH($S120,Reliability!$C$23:$C$50,0)),0),0)*IF($T120="n/a",$D120*$Y120,$G120)+IFERROR(IF(AND($V120&lt;=AD$1,$W120&gt;=AD$1),INDEX(Reliability!I$23:I$50,MATCH($T120,Reliability!$C$23:$C$50,0)),0),0)*$H120*$X120*$Y120),$D120)*$R120</f>
        <v>0</v>
      </c>
      <c r="AE120" s="168">
        <f>MIN((IFERROR(IF(AND($V120&lt;=AE$1,$W120&gt;=AE$1),INDEX(Reliability!J$23:J$50,MATCH($S120,Reliability!$C$23:$C$50,0)),0),0)*IF($T120="n/a",$D120*$Y120,$G120)+IFERROR(IF(AND($V120&lt;=AE$1,$W120&gt;=AE$1),INDEX(Reliability!J$23:J$50,MATCH($T120,Reliability!$C$23:$C$50,0)),0),0)*$H120*$X120*$Y120),$D120)*$R120</f>
        <v>0</v>
      </c>
      <c r="AF120" s="168">
        <f>MIN((IFERROR(IF(AND($V120&lt;=AF$1,$W120&gt;=AF$1),INDEX(Reliability!K$23:K$50,MATCH($S120,Reliability!$C$23:$C$50,0)),0),0)*IF($T120="n/a",$D120*$Y120,$G120)+IFERROR(IF(AND($V120&lt;=AF$1,$W120&gt;=AF$1),INDEX(Reliability!K$23:K$50,MATCH($T120,Reliability!$C$23:$C$50,0)),0),0)*$H120*$X120*$Y120),$D120)*$R120</f>
        <v>0</v>
      </c>
      <c r="AG120" s="168">
        <f>MIN((IFERROR(IF(AND($V120&lt;=AG$1,$W120&gt;=AG$1),INDEX(Reliability!L$23:L$50,MATCH($S120,Reliability!$C$23:$C$50,0)),0),0)*IF($T120="n/a",$D120*$Y120,$G120)+IFERROR(IF(AND($V120&lt;=AG$1,$W120&gt;=AG$1),INDEX(Reliability!L$23:L$50,MATCH($T120,Reliability!$C$23:$C$50,0)),0),0)*$H120*$X120*$Y120),$D120)*$R120</f>
        <v>0</v>
      </c>
      <c r="AH120" s="168">
        <f>MIN((IFERROR(IF(AND($V120&lt;=AH$1,$W120&gt;=AH$1),INDEX(Reliability!M$23:M$50,MATCH($S120,Reliability!$C$23:$C$50,0)),0),0)*IF($T120="n/a",$D120*$Y120,$G120)+IFERROR(IF(AND($V120&lt;=AH$1,$W120&gt;=AH$1),INDEX(Reliability!M$23:M$50,MATCH($T120,Reliability!$C$23:$C$50,0)),0),0)*$H120*$X120*$Y120),$D120)*$R120</f>
        <v>0</v>
      </c>
      <c r="AI120" s="168">
        <f>MIN((IFERROR(IF(AND($V120&lt;=AI$1,$W120&gt;=AI$1),INDEX(Reliability!N$23:N$50,MATCH($S120,Reliability!$C$23:$C$50,0)),0),0)*IF($T120="n/a",$D120*$Y120,$G120)+IFERROR(IF(AND($V120&lt;=AI$1,$W120&gt;=AI$1),INDEX(Reliability!N$23:N$50,MATCH($T120,Reliability!$C$23:$C$50,0)),0),0)*$H120*$X120*$Y120),$D120)*$R120</f>
        <v>0</v>
      </c>
      <c r="AJ120" s="168">
        <f>MIN((IFERROR(IF(AND($V120&lt;=AJ$1,$W120&gt;=AJ$1),INDEX(Reliability!O$23:O$50,MATCH($S120,Reliability!$C$23:$C$50,0)),0),0)*IF($T120="n/a",$D120*$Y120,$G120)+IFERROR(IF(AND($V120&lt;=AJ$1,$W120&gt;=AJ$1),INDEX(Reliability!O$23:O$50,MATCH($T120,Reliability!$C$23:$C$50,0)),0),0)*$H120*$X120*$Y120),$D120)*$R120</f>
        <v>0</v>
      </c>
      <c r="AK120" s="168">
        <f>MIN((IFERROR(IF(AND($V120&lt;=AK$1,$W120&gt;=AK$1),INDEX(Reliability!P$23:P$50,MATCH($S120,Reliability!$C$23:$C$50,0)),0),0)*IF($T120="n/a",$D120*$Y120,$G120)+IFERROR(IF(AND($V120&lt;=AK$1,$W120&gt;=AK$1),INDEX(Reliability!P$23:P$50,MATCH($T120,Reliability!$C$23:$C$50,0)),0),0)*$H120*$X120*$Y120),$D120)*$R120</f>
        <v>0</v>
      </c>
      <c r="AM120" s="167">
        <f t="shared" si="23"/>
        <v>0</v>
      </c>
      <c r="AN120">
        <f>unique_contracts!C120</f>
        <v>0</v>
      </c>
    </row>
    <row r="121" spans="2:40" x14ac:dyDescent="0.25">
      <c r="B121" s="121">
        <f>unique_contracts!B121</f>
        <v>0</v>
      </c>
      <c r="C121" s="103">
        <f>unique_contracts!D121</f>
        <v>0</v>
      </c>
      <c r="D121" s="120">
        <f>unique_contracts!J121</f>
        <v>0</v>
      </c>
      <c r="E121" s="103">
        <f>unique_contracts!M121</f>
        <v>0</v>
      </c>
      <c r="F121" s="103">
        <f>unique_contracts!N121</f>
        <v>0</v>
      </c>
      <c r="G121" s="103">
        <f>unique_contracts!P121</f>
        <v>0</v>
      </c>
      <c r="H121" s="103">
        <f>unique_contracts!R121</f>
        <v>0</v>
      </c>
      <c r="I121" s="103">
        <f>unique_contracts!V121</f>
        <v>0</v>
      </c>
      <c r="J121" s="121">
        <f>unique_contracts!AB121</f>
        <v>0</v>
      </c>
      <c r="K121" s="103">
        <f>unique_contracts!AM121</f>
        <v>0</v>
      </c>
      <c r="L121" s="103">
        <f>unique_contracts!AN121</f>
        <v>0</v>
      </c>
      <c r="M121" s="103">
        <f>unique_contracts!AO121</f>
        <v>0</v>
      </c>
      <c r="N121" s="103">
        <f>unique_contracts!AP121</f>
        <v>0</v>
      </c>
      <c r="O121" s="103">
        <f>unique_contracts!AQ121</f>
        <v>0</v>
      </c>
      <c r="P121" s="103">
        <f>unique_contracts!AR121</f>
        <v>0</v>
      </c>
      <c r="Q121" s="103">
        <f>unique_contracts!BP121</f>
        <v>0</v>
      </c>
      <c r="R121" s="103">
        <f t="shared" si="16"/>
        <v>0</v>
      </c>
      <c r="S121" s="103" t="str">
        <f>IFERROR(IF(AND(I121&gt;0,E121="NotHybrid"),_xlfn.CONCAT(MAX(MIN(ROUNDDOWN(I121/D121,0),8),4),INDEX(resources!$G:$G,MATCH(B121,resources!$A:$A,0))),INDEX(resources!$G:$G,MATCH(B121,resources!$A:$A,0))),"n/a")</f>
        <v>n/a</v>
      </c>
      <c r="T121" s="103" t="str">
        <f t="shared" si="17"/>
        <v>n/a</v>
      </c>
      <c r="U121" s="103" t="str">
        <f t="shared" si="18"/>
        <v>n/a</v>
      </c>
      <c r="V121" s="103">
        <f t="shared" si="19"/>
        <v>0</v>
      </c>
      <c r="W121" s="103">
        <f t="shared" si="20"/>
        <v>0</v>
      </c>
      <c r="X121" s="119">
        <f t="shared" si="21"/>
        <v>1</v>
      </c>
      <c r="Y121" s="119">
        <f t="shared" si="22"/>
        <v>1</v>
      </c>
      <c r="Z121" s="168">
        <f>MIN((IFERROR(IF(AND($V121&lt;=Z$1,$W121&gt;=Z$1),INDEX(Reliability!E$23:E$50,MATCH($S121,Reliability!$C$23:$C$50,0)),0),0)*IF($T121="n/a",$D121*$Y121,$G121)+IFERROR(IF(AND($V121&lt;=Z$1,$W121&gt;=Z$1),INDEX(Reliability!E$23:E$50,MATCH($T121,Reliability!$C$23:$C$50,0)),0),0)*$H121*$X121*$Y121),$D121)*$R121</f>
        <v>0</v>
      </c>
      <c r="AA121" s="168">
        <f>MIN((IFERROR(IF(AND($V121&lt;=AA$1,$W121&gt;=AA$1),INDEX(Reliability!F$23:F$50,MATCH($S121,Reliability!$C$23:$C$50,0)),0),0)*IF($T121="n/a",$D121*$Y121,$G121)+IFERROR(IF(AND($V121&lt;=AA$1,$W121&gt;=AA$1),INDEX(Reliability!F$23:F$50,MATCH($T121,Reliability!$C$23:$C$50,0)),0),0)*$H121*$X121*$Y121),$D121)*$R121</f>
        <v>0</v>
      </c>
      <c r="AB121" s="168">
        <f>MIN((IFERROR(IF(AND($V121&lt;=AB$1,$W121&gt;=AB$1),INDEX(Reliability!G$23:G$50,MATCH($S121,Reliability!$C$23:$C$50,0)),0),0)*IF($T121="n/a",$D121*$Y121,$G121)+IFERROR(IF(AND($V121&lt;=AB$1,$W121&gt;=AB$1),INDEX(Reliability!G$23:G$50,MATCH($T121,Reliability!$C$23:$C$50,0)),0),0)*$H121*$X121*$Y121),$D121)*$R121</f>
        <v>0</v>
      </c>
      <c r="AC121" s="168">
        <f>MIN((IFERROR(IF(AND($V121&lt;=AC$1,$W121&gt;=AC$1),INDEX(Reliability!H$23:H$50,MATCH($S121,Reliability!$C$23:$C$50,0)),0),0)*IF($T121="n/a",$D121*$Y121,$G121)+IFERROR(IF(AND($V121&lt;=AC$1,$W121&gt;=AC$1),INDEX(Reliability!H$23:H$50,MATCH($T121,Reliability!$C$23:$C$50,0)),0),0)*$H121*$X121*$Y121),$D121)*$R121</f>
        <v>0</v>
      </c>
      <c r="AD121" s="168">
        <f>MIN((IFERROR(IF(AND($V121&lt;=AD$1,$W121&gt;=AD$1),INDEX(Reliability!I$23:I$50,MATCH($S121,Reliability!$C$23:$C$50,0)),0),0)*IF($T121="n/a",$D121*$Y121,$G121)+IFERROR(IF(AND($V121&lt;=AD$1,$W121&gt;=AD$1),INDEX(Reliability!I$23:I$50,MATCH($T121,Reliability!$C$23:$C$50,0)),0),0)*$H121*$X121*$Y121),$D121)*$R121</f>
        <v>0</v>
      </c>
      <c r="AE121" s="168">
        <f>MIN((IFERROR(IF(AND($V121&lt;=AE$1,$W121&gt;=AE$1),INDEX(Reliability!J$23:J$50,MATCH($S121,Reliability!$C$23:$C$50,0)),0),0)*IF($T121="n/a",$D121*$Y121,$G121)+IFERROR(IF(AND($V121&lt;=AE$1,$W121&gt;=AE$1),INDEX(Reliability!J$23:J$50,MATCH($T121,Reliability!$C$23:$C$50,0)),0),0)*$H121*$X121*$Y121),$D121)*$R121</f>
        <v>0</v>
      </c>
      <c r="AF121" s="168">
        <f>MIN((IFERROR(IF(AND($V121&lt;=AF$1,$W121&gt;=AF$1),INDEX(Reliability!K$23:K$50,MATCH($S121,Reliability!$C$23:$C$50,0)),0),0)*IF($T121="n/a",$D121*$Y121,$G121)+IFERROR(IF(AND($V121&lt;=AF$1,$W121&gt;=AF$1),INDEX(Reliability!K$23:K$50,MATCH($T121,Reliability!$C$23:$C$50,0)),0),0)*$H121*$X121*$Y121),$D121)*$R121</f>
        <v>0</v>
      </c>
      <c r="AG121" s="168">
        <f>MIN((IFERROR(IF(AND($V121&lt;=AG$1,$W121&gt;=AG$1),INDEX(Reliability!L$23:L$50,MATCH($S121,Reliability!$C$23:$C$50,0)),0),0)*IF($T121="n/a",$D121*$Y121,$G121)+IFERROR(IF(AND($V121&lt;=AG$1,$W121&gt;=AG$1),INDEX(Reliability!L$23:L$50,MATCH($T121,Reliability!$C$23:$C$50,0)),0),0)*$H121*$X121*$Y121),$D121)*$R121</f>
        <v>0</v>
      </c>
      <c r="AH121" s="168">
        <f>MIN((IFERROR(IF(AND($V121&lt;=AH$1,$W121&gt;=AH$1),INDEX(Reliability!M$23:M$50,MATCH($S121,Reliability!$C$23:$C$50,0)),0),0)*IF($T121="n/a",$D121*$Y121,$G121)+IFERROR(IF(AND($V121&lt;=AH$1,$W121&gt;=AH$1),INDEX(Reliability!M$23:M$50,MATCH($T121,Reliability!$C$23:$C$50,0)),0),0)*$H121*$X121*$Y121),$D121)*$R121</f>
        <v>0</v>
      </c>
      <c r="AI121" s="168">
        <f>MIN((IFERROR(IF(AND($V121&lt;=AI$1,$W121&gt;=AI$1),INDEX(Reliability!N$23:N$50,MATCH($S121,Reliability!$C$23:$C$50,0)),0),0)*IF($T121="n/a",$D121*$Y121,$G121)+IFERROR(IF(AND($V121&lt;=AI$1,$W121&gt;=AI$1),INDEX(Reliability!N$23:N$50,MATCH($T121,Reliability!$C$23:$C$50,0)),0),0)*$H121*$X121*$Y121),$D121)*$R121</f>
        <v>0</v>
      </c>
      <c r="AJ121" s="168">
        <f>MIN((IFERROR(IF(AND($V121&lt;=AJ$1,$W121&gt;=AJ$1),INDEX(Reliability!O$23:O$50,MATCH($S121,Reliability!$C$23:$C$50,0)),0),0)*IF($T121="n/a",$D121*$Y121,$G121)+IFERROR(IF(AND($V121&lt;=AJ$1,$W121&gt;=AJ$1),INDEX(Reliability!O$23:O$50,MATCH($T121,Reliability!$C$23:$C$50,0)),0),0)*$H121*$X121*$Y121),$D121)*$R121</f>
        <v>0</v>
      </c>
      <c r="AK121" s="168">
        <f>MIN((IFERROR(IF(AND($V121&lt;=AK$1,$W121&gt;=AK$1),INDEX(Reliability!P$23:P$50,MATCH($S121,Reliability!$C$23:$C$50,0)),0),0)*IF($T121="n/a",$D121*$Y121,$G121)+IFERROR(IF(AND($V121&lt;=AK$1,$W121&gt;=AK$1),INDEX(Reliability!P$23:P$50,MATCH($T121,Reliability!$C$23:$C$50,0)),0),0)*$H121*$X121*$Y121),$D121)*$R121</f>
        <v>0</v>
      </c>
      <c r="AM121" s="167">
        <f t="shared" si="23"/>
        <v>0</v>
      </c>
      <c r="AN121">
        <f>unique_contracts!C121</f>
        <v>0</v>
      </c>
    </row>
    <row r="122" spans="2:40" x14ac:dyDescent="0.25">
      <c r="B122" s="121">
        <f>unique_contracts!B122</f>
        <v>0</v>
      </c>
      <c r="C122" s="103">
        <f>unique_contracts!D122</f>
        <v>0</v>
      </c>
      <c r="D122" s="120">
        <f>unique_contracts!J122</f>
        <v>0</v>
      </c>
      <c r="E122" s="103">
        <f>unique_contracts!M122</f>
        <v>0</v>
      </c>
      <c r="F122" s="103">
        <f>unique_contracts!N122</f>
        <v>0</v>
      </c>
      <c r="G122" s="103">
        <f>unique_contracts!P122</f>
        <v>0</v>
      </c>
      <c r="H122" s="103">
        <f>unique_contracts!R122</f>
        <v>0</v>
      </c>
      <c r="I122" s="103">
        <f>unique_contracts!V122</f>
        <v>0</v>
      </c>
      <c r="J122" s="121">
        <f>unique_contracts!AB122</f>
        <v>0</v>
      </c>
      <c r="K122" s="103">
        <f>unique_contracts!AM122</f>
        <v>0</v>
      </c>
      <c r="L122" s="103">
        <f>unique_contracts!AN122</f>
        <v>0</v>
      </c>
      <c r="M122" s="103">
        <f>unique_contracts!AO122</f>
        <v>0</v>
      </c>
      <c r="N122" s="103">
        <f>unique_contracts!AP122</f>
        <v>0</v>
      </c>
      <c r="O122" s="103">
        <f>unique_contracts!AQ122</f>
        <v>0</v>
      </c>
      <c r="P122" s="103">
        <f>unique_contracts!AR122</f>
        <v>0</v>
      </c>
      <c r="Q122" s="103">
        <f>unique_contracts!BP122</f>
        <v>0</v>
      </c>
      <c r="R122" s="103">
        <f t="shared" si="16"/>
        <v>0</v>
      </c>
      <c r="S122" s="103" t="str">
        <f>IFERROR(IF(AND(I122&gt;0,E122="NotHybrid"),_xlfn.CONCAT(MAX(MIN(ROUNDDOWN(I122/D122,0),8),4),INDEX(resources!$G:$G,MATCH(B122,resources!$A:$A,0))),INDEX(resources!$G:$G,MATCH(B122,resources!$A:$A,0))),"n/a")</f>
        <v>n/a</v>
      </c>
      <c r="T122" s="103" t="str">
        <f t="shared" si="17"/>
        <v>n/a</v>
      </c>
      <c r="U122" s="103" t="str">
        <f t="shared" si="18"/>
        <v>n/a</v>
      </c>
      <c r="V122" s="103">
        <f t="shared" si="19"/>
        <v>0</v>
      </c>
      <c r="W122" s="103">
        <f t="shared" si="20"/>
        <v>0</v>
      </c>
      <c r="X122" s="119">
        <f t="shared" si="21"/>
        <v>1</v>
      </c>
      <c r="Y122" s="119">
        <f t="shared" si="22"/>
        <v>1</v>
      </c>
      <c r="Z122" s="168">
        <f>MIN((IFERROR(IF(AND($V122&lt;=Z$1,$W122&gt;=Z$1),INDEX(Reliability!E$23:E$50,MATCH($S122,Reliability!$C$23:$C$50,0)),0),0)*IF($T122="n/a",$D122*$Y122,$G122)+IFERROR(IF(AND($V122&lt;=Z$1,$W122&gt;=Z$1),INDEX(Reliability!E$23:E$50,MATCH($T122,Reliability!$C$23:$C$50,0)),0),0)*$H122*$X122*$Y122),$D122)*$R122</f>
        <v>0</v>
      </c>
      <c r="AA122" s="168">
        <f>MIN((IFERROR(IF(AND($V122&lt;=AA$1,$W122&gt;=AA$1),INDEX(Reliability!F$23:F$50,MATCH($S122,Reliability!$C$23:$C$50,0)),0),0)*IF($T122="n/a",$D122*$Y122,$G122)+IFERROR(IF(AND($V122&lt;=AA$1,$W122&gt;=AA$1),INDEX(Reliability!F$23:F$50,MATCH($T122,Reliability!$C$23:$C$50,0)),0),0)*$H122*$X122*$Y122),$D122)*$R122</f>
        <v>0</v>
      </c>
      <c r="AB122" s="168">
        <f>MIN((IFERROR(IF(AND($V122&lt;=AB$1,$W122&gt;=AB$1),INDEX(Reliability!G$23:G$50,MATCH($S122,Reliability!$C$23:$C$50,0)),0),0)*IF($T122="n/a",$D122*$Y122,$G122)+IFERROR(IF(AND($V122&lt;=AB$1,$W122&gt;=AB$1),INDEX(Reliability!G$23:G$50,MATCH($T122,Reliability!$C$23:$C$50,0)),0),0)*$H122*$X122*$Y122),$D122)*$R122</f>
        <v>0</v>
      </c>
      <c r="AC122" s="168">
        <f>MIN((IFERROR(IF(AND($V122&lt;=AC$1,$W122&gt;=AC$1),INDEX(Reliability!H$23:H$50,MATCH($S122,Reliability!$C$23:$C$50,0)),0),0)*IF($T122="n/a",$D122*$Y122,$G122)+IFERROR(IF(AND($V122&lt;=AC$1,$W122&gt;=AC$1),INDEX(Reliability!H$23:H$50,MATCH($T122,Reliability!$C$23:$C$50,0)),0),0)*$H122*$X122*$Y122),$D122)*$R122</f>
        <v>0</v>
      </c>
      <c r="AD122" s="168">
        <f>MIN((IFERROR(IF(AND($V122&lt;=AD$1,$W122&gt;=AD$1),INDEX(Reliability!I$23:I$50,MATCH($S122,Reliability!$C$23:$C$50,0)),0),0)*IF($T122="n/a",$D122*$Y122,$G122)+IFERROR(IF(AND($V122&lt;=AD$1,$W122&gt;=AD$1),INDEX(Reliability!I$23:I$50,MATCH($T122,Reliability!$C$23:$C$50,0)),0),0)*$H122*$X122*$Y122),$D122)*$R122</f>
        <v>0</v>
      </c>
      <c r="AE122" s="168">
        <f>MIN((IFERROR(IF(AND($V122&lt;=AE$1,$W122&gt;=AE$1),INDEX(Reliability!J$23:J$50,MATCH($S122,Reliability!$C$23:$C$50,0)),0),0)*IF($T122="n/a",$D122*$Y122,$G122)+IFERROR(IF(AND($V122&lt;=AE$1,$W122&gt;=AE$1),INDEX(Reliability!J$23:J$50,MATCH($T122,Reliability!$C$23:$C$50,0)),0),0)*$H122*$X122*$Y122),$D122)*$R122</f>
        <v>0</v>
      </c>
      <c r="AF122" s="168">
        <f>MIN((IFERROR(IF(AND($V122&lt;=AF$1,$W122&gt;=AF$1),INDEX(Reliability!K$23:K$50,MATCH($S122,Reliability!$C$23:$C$50,0)),0),0)*IF($T122="n/a",$D122*$Y122,$G122)+IFERROR(IF(AND($V122&lt;=AF$1,$W122&gt;=AF$1),INDEX(Reliability!K$23:K$50,MATCH($T122,Reliability!$C$23:$C$50,0)),0),0)*$H122*$X122*$Y122),$D122)*$R122</f>
        <v>0</v>
      </c>
      <c r="AG122" s="168">
        <f>MIN((IFERROR(IF(AND($V122&lt;=AG$1,$W122&gt;=AG$1),INDEX(Reliability!L$23:L$50,MATCH($S122,Reliability!$C$23:$C$50,0)),0),0)*IF($T122="n/a",$D122*$Y122,$G122)+IFERROR(IF(AND($V122&lt;=AG$1,$W122&gt;=AG$1),INDEX(Reliability!L$23:L$50,MATCH($T122,Reliability!$C$23:$C$50,0)),0),0)*$H122*$X122*$Y122),$D122)*$R122</f>
        <v>0</v>
      </c>
      <c r="AH122" s="168">
        <f>MIN((IFERROR(IF(AND($V122&lt;=AH$1,$W122&gt;=AH$1),INDEX(Reliability!M$23:M$50,MATCH($S122,Reliability!$C$23:$C$50,0)),0),0)*IF($T122="n/a",$D122*$Y122,$G122)+IFERROR(IF(AND($V122&lt;=AH$1,$W122&gt;=AH$1),INDEX(Reliability!M$23:M$50,MATCH($T122,Reliability!$C$23:$C$50,0)),0),0)*$H122*$X122*$Y122),$D122)*$R122</f>
        <v>0</v>
      </c>
      <c r="AI122" s="168">
        <f>MIN((IFERROR(IF(AND($V122&lt;=AI$1,$W122&gt;=AI$1),INDEX(Reliability!N$23:N$50,MATCH($S122,Reliability!$C$23:$C$50,0)),0),0)*IF($T122="n/a",$D122*$Y122,$G122)+IFERROR(IF(AND($V122&lt;=AI$1,$W122&gt;=AI$1),INDEX(Reliability!N$23:N$50,MATCH($T122,Reliability!$C$23:$C$50,0)),0),0)*$H122*$X122*$Y122),$D122)*$R122</f>
        <v>0</v>
      </c>
      <c r="AJ122" s="168">
        <f>MIN((IFERROR(IF(AND($V122&lt;=AJ$1,$W122&gt;=AJ$1),INDEX(Reliability!O$23:O$50,MATCH($S122,Reliability!$C$23:$C$50,0)),0),0)*IF($T122="n/a",$D122*$Y122,$G122)+IFERROR(IF(AND($V122&lt;=AJ$1,$W122&gt;=AJ$1),INDEX(Reliability!O$23:O$50,MATCH($T122,Reliability!$C$23:$C$50,0)),0),0)*$H122*$X122*$Y122),$D122)*$R122</f>
        <v>0</v>
      </c>
      <c r="AK122" s="168">
        <f>MIN((IFERROR(IF(AND($V122&lt;=AK$1,$W122&gt;=AK$1),INDEX(Reliability!P$23:P$50,MATCH($S122,Reliability!$C$23:$C$50,0)),0),0)*IF($T122="n/a",$D122*$Y122,$G122)+IFERROR(IF(AND($V122&lt;=AK$1,$W122&gt;=AK$1),INDEX(Reliability!P$23:P$50,MATCH($T122,Reliability!$C$23:$C$50,0)),0),0)*$H122*$X122*$Y122),$D122)*$R122</f>
        <v>0</v>
      </c>
      <c r="AM122" s="167">
        <f t="shared" si="23"/>
        <v>0</v>
      </c>
      <c r="AN122">
        <f>unique_contracts!C122</f>
        <v>0</v>
      </c>
    </row>
    <row r="123" spans="2:40" x14ac:dyDescent="0.25">
      <c r="B123" s="121">
        <f>unique_contracts!B123</f>
        <v>0</v>
      </c>
      <c r="C123" s="103">
        <f>unique_contracts!D123</f>
        <v>0</v>
      </c>
      <c r="D123" s="120">
        <f>unique_contracts!J123</f>
        <v>0</v>
      </c>
      <c r="E123" s="103">
        <f>unique_contracts!M123</f>
        <v>0</v>
      </c>
      <c r="F123" s="103">
        <f>unique_contracts!N123</f>
        <v>0</v>
      </c>
      <c r="G123" s="103">
        <f>unique_contracts!P123</f>
        <v>0</v>
      </c>
      <c r="H123" s="103">
        <f>unique_contracts!R123</f>
        <v>0</v>
      </c>
      <c r="I123" s="103">
        <f>unique_contracts!V123</f>
        <v>0</v>
      </c>
      <c r="J123" s="121">
        <f>unique_contracts!AB123</f>
        <v>0</v>
      </c>
      <c r="K123" s="103">
        <f>unique_contracts!AM123</f>
        <v>0</v>
      </c>
      <c r="L123" s="103">
        <f>unique_contracts!AN123</f>
        <v>0</v>
      </c>
      <c r="M123" s="103">
        <f>unique_contracts!AO123</f>
        <v>0</v>
      </c>
      <c r="N123" s="103">
        <f>unique_contracts!AP123</f>
        <v>0</v>
      </c>
      <c r="O123" s="103">
        <f>unique_contracts!AQ123</f>
        <v>0</v>
      </c>
      <c r="P123" s="103">
        <f>unique_contracts!AR123</f>
        <v>0</v>
      </c>
      <c r="Q123" s="103">
        <f>unique_contracts!BP123</f>
        <v>0</v>
      </c>
      <c r="R123" s="103">
        <f t="shared" si="16"/>
        <v>0</v>
      </c>
      <c r="S123" s="103" t="str">
        <f>IFERROR(IF(AND(I123&gt;0,E123="NotHybrid"),_xlfn.CONCAT(MAX(MIN(ROUNDDOWN(I123/D123,0),8),4),INDEX(resources!$G:$G,MATCH(B123,resources!$A:$A,0))),INDEX(resources!$G:$G,MATCH(B123,resources!$A:$A,0))),"n/a")</f>
        <v>n/a</v>
      </c>
      <c r="T123" s="103" t="str">
        <f t="shared" si="17"/>
        <v>n/a</v>
      </c>
      <c r="U123" s="103" t="str">
        <f t="shared" si="18"/>
        <v>n/a</v>
      </c>
      <c r="V123" s="103">
        <f t="shared" si="19"/>
        <v>0</v>
      </c>
      <c r="W123" s="103">
        <f t="shared" si="20"/>
        <v>0</v>
      </c>
      <c r="X123" s="119">
        <f t="shared" si="21"/>
        <v>1</v>
      </c>
      <c r="Y123" s="119">
        <f t="shared" si="22"/>
        <v>1</v>
      </c>
      <c r="Z123" s="168">
        <f>MIN((IFERROR(IF(AND($V123&lt;=Z$1,$W123&gt;=Z$1),INDEX(Reliability!E$23:E$50,MATCH($S123,Reliability!$C$23:$C$50,0)),0),0)*IF($T123="n/a",$D123*$Y123,$G123)+IFERROR(IF(AND($V123&lt;=Z$1,$W123&gt;=Z$1),INDEX(Reliability!E$23:E$50,MATCH($T123,Reliability!$C$23:$C$50,0)),0),0)*$H123*$X123*$Y123),$D123)*$R123</f>
        <v>0</v>
      </c>
      <c r="AA123" s="168">
        <f>MIN((IFERROR(IF(AND($V123&lt;=AA$1,$W123&gt;=AA$1),INDEX(Reliability!F$23:F$50,MATCH($S123,Reliability!$C$23:$C$50,0)),0),0)*IF($T123="n/a",$D123*$Y123,$G123)+IFERROR(IF(AND($V123&lt;=AA$1,$W123&gt;=AA$1),INDEX(Reliability!F$23:F$50,MATCH($T123,Reliability!$C$23:$C$50,0)),0),0)*$H123*$X123*$Y123),$D123)*$R123</f>
        <v>0</v>
      </c>
      <c r="AB123" s="168">
        <f>MIN((IFERROR(IF(AND($V123&lt;=AB$1,$W123&gt;=AB$1),INDEX(Reliability!G$23:G$50,MATCH($S123,Reliability!$C$23:$C$50,0)),0),0)*IF($T123="n/a",$D123*$Y123,$G123)+IFERROR(IF(AND($V123&lt;=AB$1,$W123&gt;=AB$1),INDEX(Reliability!G$23:G$50,MATCH($T123,Reliability!$C$23:$C$50,0)),0),0)*$H123*$X123*$Y123),$D123)*$R123</f>
        <v>0</v>
      </c>
      <c r="AC123" s="168">
        <f>MIN((IFERROR(IF(AND($V123&lt;=AC$1,$W123&gt;=AC$1),INDEX(Reliability!H$23:H$50,MATCH($S123,Reliability!$C$23:$C$50,0)),0),0)*IF($T123="n/a",$D123*$Y123,$G123)+IFERROR(IF(AND($V123&lt;=AC$1,$W123&gt;=AC$1),INDEX(Reliability!H$23:H$50,MATCH($T123,Reliability!$C$23:$C$50,0)),0),0)*$H123*$X123*$Y123),$D123)*$R123</f>
        <v>0</v>
      </c>
      <c r="AD123" s="168">
        <f>MIN((IFERROR(IF(AND($V123&lt;=AD$1,$W123&gt;=AD$1),INDEX(Reliability!I$23:I$50,MATCH($S123,Reliability!$C$23:$C$50,0)),0),0)*IF($T123="n/a",$D123*$Y123,$G123)+IFERROR(IF(AND($V123&lt;=AD$1,$W123&gt;=AD$1),INDEX(Reliability!I$23:I$50,MATCH($T123,Reliability!$C$23:$C$50,0)),0),0)*$H123*$X123*$Y123),$D123)*$R123</f>
        <v>0</v>
      </c>
      <c r="AE123" s="168">
        <f>MIN((IFERROR(IF(AND($V123&lt;=AE$1,$W123&gt;=AE$1),INDEX(Reliability!J$23:J$50,MATCH($S123,Reliability!$C$23:$C$50,0)),0),0)*IF($T123="n/a",$D123*$Y123,$G123)+IFERROR(IF(AND($V123&lt;=AE$1,$W123&gt;=AE$1),INDEX(Reliability!J$23:J$50,MATCH($T123,Reliability!$C$23:$C$50,0)),0),0)*$H123*$X123*$Y123),$D123)*$R123</f>
        <v>0</v>
      </c>
      <c r="AF123" s="168">
        <f>MIN((IFERROR(IF(AND($V123&lt;=AF$1,$W123&gt;=AF$1),INDEX(Reliability!K$23:K$50,MATCH($S123,Reliability!$C$23:$C$50,0)),0),0)*IF($T123="n/a",$D123*$Y123,$G123)+IFERROR(IF(AND($V123&lt;=AF$1,$W123&gt;=AF$1),INDEX(Reliability!K$23:K$50,MATCH($T123,Reliability!$C$23:$C$50,0)),0),0)*$H123*$X123*$Y123),$D123)*$R123</f>
        <v>0</v>
      </c>
      <c r="AG123" s="168">
        <f>MIN((IFERROR(IF(AND($V123&lt;=AG$1,$W123&gt;=AG$1),INDEX(Reliability!L$23:L$50,MATCH($S123,Reliability!$C$23:$C$50,0)),0),0)*IF($T123="n/a",$D123*$Y123,$G123)+IFERROR(IF(AND($V123&lt;=AG$1,$W123&gt;=AG$1),INDEX(Reliability!L$23:L$50,MATCH($T123,Reliability!$C$23:$C$50,0)),0),0)*$H123*$X123*$Y123),$D123)*$R123</f>
        <v>0</v>
      </c>
      <c r="AH123" s="168">
        <f>MIN((IFERROR(IF(AND($V123&lt;=AH$1,$W123&gt;=AH$1),INDEX(Reliability!M$23:M$50,MATCH($S123,Reliability!$C$23:$C$50,0)),0),0)*IF($T123="n/a",$D123*$Y123,$G123)+IFERROR(IF(AND($V123&lt;=AH$1,$W123&gt;=AH$1),INDEX(Reliability!M$23:M$50,MATCH($T123,Reliability!$C$23:$C$50,0)),0),0)*$H123*$X123*$Y123),$D123)*$R123</f>
        <v>0</v>
      </c>
      <c r="AI123" s="168">
        <f>MIN((IFERROR(IF(AND($V123&lt;=AI$1,$W123&gt;=AI$1),INDEX(Reliability!N$23:N$50,MATCH($S123,Reliability!$C$23:$C$50,0)),0),0)*IF($T123="n/a",$D123*$Y123,$G123)+IFERROR(IF(AND($V123&lt;=AI$1,$W123&gt;=AI$1),INDEX(Reliability!N$23:N$50,MATCH($T123,Reliability!$C$23:$C$50,0)),0),0)*$H123*$X123*$Y123),$D123)*$R123</f>
        <v>0</v>
      </c>
      <c r="AJ123" s="168">
        <f>MIN((IFERROR(IF(AND($V123&lt;=AJ$1,$W123&gt;=AJ$1),INDEX(Reliability!O$23:O$50,MATCH($S123,Reliability!$C$23:$C$50,0)),0),0)*IF($T123="n/a",$D123*$Y123,$G123)+IFERROR(IF(AND($V123&lt;=AJ$1,$W123&gt;=AJ$1),INDEX(Reliability!O$23:O$50,MATCH($T123,Reliability!$C$23:$C$50,0)),0),0)*$H123*$X123*$Y123),$D123)*$R123</f>
        <v>0</v>
      </c>
      <c r="AK123" s="168">
        <f>MIN((IFERROR(IF(AND($V123&lt;=AK$1,$W123&gt;=AK$1),INDEX(Reliability!P$23:P$50,MATCH($S123,Reliability!$C$23:$C$50,0)),0),0)*IF($T123="n/a",$D123*$Y123,$G123)+IFERROR(IF(AND($V123&lt;=AK$1,$W123&gt;=AK$1),INDEX(Reliability!P$23:P$50,MATCH($T123,Reliability!$C$23:$C$50,0)),0),0)*$H123*$X123*$Y123),$D123)*$R123</f>
        <v>0</v>
      </c>
      <c r="AM123" s="167">
        <f t="shared" si="23"/>
        <v>0</v>
      </c>
      <c r="AN123">
        <f>unique_contracts!C123</f>
        <v>0</v>
      </c>
    </row>
    <row r="124" spans="2:40" x14ac:dyDescent="0.25">
      <c r="B124" s="121">
        <f>unique_contracts!B124</f>
        <v>0</v>
      </c>
      <c r="C124" s="103">
        <f>unique_contracts!D124</f>
        <v>0</v>
      </c>
      <c r="D124" s="120">
        <f>unique_contracts!J124</f>
        <v>0</v>
      </c>
      <c r="E124" s="103">
        <f>unique_contracts!M124</f>
        <v>0</v>
      </c>
      <c r="F124" s="103">
        <f>unique_contracts!N124</f>
        <v>0</v>
      </c>
      <c r="G124" s="103">
        <f>unique_contracts!P124</f>
        <v>0</v>
      </c>
      <c r="H124" s="103">
        <f>unique_contracts!R124</f>
        <v>0</v>
      </c>
      <c r="I124" s="103">
        <f>unique_contracts!V124</f>
        <v>0</v>
      </c>
      <c r="J124" s="121">
        <f>unique_contracts!AB124</f>
        <v>0</v>
      </c>
      <c r="K124" s="103">
        <f>unique_contracts!AM124</f>
        <v>0</v>
      </c>
      <c r="L124" s="103">
        <f>unique_contracts!AN124</f>
        <v>0</v>
      </c>
      <c r="M124" s="103">
        <f>unique_contracts!AO124</f>
        <v>0</v>
      </c>
      <c r="N124" s="103">
        <f>unique_contracts!AP124</f>
        <v>0</v>
      </c>
      <c r="O124" s="103">
        <f>unique_contracts!AQ124</f>
        <v>0</v>
      </c>
      <c r="P124" s="103">
        <f>unique_contracts!AR124</f>
        <v>0</v>
      </c>
      <c r="Q124" s="103">
        <f>unique_contracts!BP124</f>
        <v>0</v>
      </c>
      <c r="R124" s="103">
        <f t="shared" si="16"/>
        <v>0</v>
      </c>
      <c r="S124" s="103" t="str">
        <f>IFERROR(IF(AND(I124&gt;0,E124="NotHybrid"),_xlfn.CONCAT(MAX(MIN(ROUNDDOWN(I124/D124,0),8),4),INDEX(resources!$G:$G,MATCH(B124,resources!$A:$A,0))),INDEX(resources!$G:$G,MATCH(B124,resources!$A:$A,0))),"n/a")</f>
        <v>n/a</v>
      </c>
      <c r="T124" s="103" t="str">
        <f t="shared" si="17"/>
        <v>n/a</v>
      </c>
      <c r="U124" s="103" t="str">
        <f t="shared" si="18"/>
        <v>n/a</v>
      </c>
      <c r="V124" s="103">
        <f t="shared" si="19"/>
        <v>0</v>
      </c>
      <c r="W124" s="103">
        <f t="shared" si="20"/>
        <v>0</v>
      </c>
      <c r="X124" s="119">
        <f t="shared" si="21"/>
        <v>1</v>
      </c>
      <c r="Y124" s="119">
        <f t="shared" si="22"/>
        <v>1</v>
      </c>
      <c r="Z124" s="168">
        <f>MIN((IFERROR(IF(AND($V124&lt;=Z$1,$W124&gt;=Z$1),INDEX(Reliability!E$23:E$50,MATCH($S124,Reliability!$C$23:$C$50,0)),0),0)*IF($T124="n/a",$D124*$Y124,$G124)+IFERROR(IF(AND($V124&lt;=Z$1,$W124&gt;=Z$1),INDEX(Reliability!E$23:E$50,MATCH($T124,Reliability!$C$23:$C$50,0)),0),0)*$H124*$X124*$Y124),$D124)*$R124</f>
        <v>0</v>
      </c>
      <c r="AA124" s="168">
        <f>MIN((IFERROR(IF(AND($V124&lt;=AA$1,$W124&gt;=AA$1),INDEX(Reliability!F$23:F$50,MATCH($S124,Reliability!$C$23:$C$50,0)),0),0)*IF($T124="n/a",$D124*$Y124,$G124)+IFERROR(IF(AND($V124&lt;=AA$1,$W124&gt;=AA$1),INDEX(Reliability!F$23:F$50,MATCH($T124,Reliability!$C$23:$C$50,0)),0),0)*$H124*$X124*$Y124),$D124)*$R124</f>
        <v>0</v>
      </c>
      <c r="AB124" s="168">
        <f>MIN((IFERROR(IF(AND($V124&lt;=AB$1,$W124&gt;=AB$1),INDEX(Reliability!G$23:G$50,MATCH($S124,Reliability!$C$23:$C$50,0)),0),0)*IF($T124="n/a",$D124*$Y124,$G124)+IFERROR(IF(AND($V124&lt;=AB$1,$W124&gt;=AB$1),INDEX(Reliability!G$23:G$50,MATCH($T124,Reliability!$C$23:$C$50,0)),0),0)*$H124*$X124*$Y124),$D124)*$R124</f>
        <v>0</v>
      </c>
      <c r="AC124" s="168">
        <f>MIN((IFERROR(IF(AND($V124&lt;=AC$1,$W124&gt;=AC$1),INDEX(Reliability!H$23:H$50,MATCH($S124,Reliability!$C$23:$C$50,0)),0),0)*IF($T124="n/a",$D124*$Y124,$G124)+IFERROR(IF(AND($V124&lt;=AC$1,$W124&gt;=AC$1),INDEX(Reliability!H$23:H$50,MATCH($T124,Reliability!$C$23:$C$50,0)),0),0)*$H124*$X124*$Y124),$D124)*$R124</f>
        <v>0</v>
      </c>
      <c r="AD124" s="168">
        <f>MIN((IFERROR(IF(AND($V124&lt;=AD$1,$W124&gt;=AD$1),INDEX(Reliability!I$23:I$50,MATCH($S124,Reliability!$C$23:$C$50,0)),0),0)*IF($T124="n/a",$D124*$Y124,$G124)+IFERROR(IF(AND($V124&lt;=AD$1,$W124&gt;=AD$1),INDEX(Reliability!I$23:I$50,MATCH($T124,Reliability!$C$23:$C$50,0)),0),0)*$H124*$X124*$Y124),$D124)*$R124</f>
        <v>0</v>
      </c>
      <c r="AE124" s="168">
        <f>MIN((IFERROR(IF(AND($V124&lt;=AE$1,$W124&gt;=AE$1),INDEX(Reliability!J$23:J$50,MATCH($S124,Reliability!$C$23:$C$50,0)),0),0)*IF($T124="n/a",$D124*$Y124,$G124)+IFERROR(IF(AND($V124&lt;=AE$1,$W124&gt;=AE$1),INDEX(Reliability!J$23:J$50,MATCH($T124,Reliability!$C$23:$C$50,0)),0),0)*$H124*$X124*$Y124),$D124)*$R124</f>
        <v>0</v>
      </c>
      <c r="AF124" s="168">
        <f>MIN((IFERROR(IF(AND($V124&lt;=AF$1,$W124&gt;=AF$1),INDEX(Reliability!K$23:K$50,MATCH($S124,Reliability!$C$23:$C$50,0)),0),0)*IF($T124="n/a",$D124*$Y124,$G124)+IFERROR(IF(AND($V124&lt;=AF$1,$W124&gt;=AF$1),INDEX(Reliability!K$23:K$50,MATCH($T124,Reliability!$C$23:$C$50,0)),0),0)*$H124*$X124*$Y124),$D124)*$R124</f>
        <v>0</v>
      </c>
      <c r="AG124" s="168">
        <f>MIN((IFERROR(IF(AND($V124&lt;=AG$1,$W124&gt;=AG$1),INDEX(Reliability!L$23:L$50,MATCH($S124,Reliability!$C$23:$C$50,0)),0),0)*IF($T124="n/a",$D124*$Y124,$G124)+IFERROR(IF(AND($V124&lt;=AG$1,$W124&gt;=AG$1),INDEX(Reliability!L$23:L$50,MATCH($T124,Reliability!$C$23:$C$50,0)),0),0)*$H124*$X124*$Y124),$D124)*$R124</f>
        <v>0</v>
      </c>
      <c r="AH124" s="168">
        <f>MIN((IFERROR(IF(AND($V124&lt;=AH$1,$W124&gt;=AH$1),INDEX(Reliability!M$23:M$50,MATCH($S124,Reliability!$C$23:$C$50,0)),0),0)*IF($T124="n/a",$D124*$Y124,$G124)+IFERROR(IF(AND($V124&lt;=AH$1,$W124&gt;=AH$1),INDEX(Reliability!M$23:M$50,MATCH($T124,Reliability!$C$23:$C$50,0)),0),0)*$H124*$X124*$Y124),$D124)*$R124</f>
        <v>0</v>
      </c>
      <c r="AI124" s="168">
        <f>MIN((IFERROR(IF(AND($V124&lt;=AI$1,$W124&gt;=AI$1),INDEX(Reliability!N$23:N$50,MATCH($S124,Reliability!$C$23:$C$50,0)),0),0)*IF($T124="n/a",$D124*$Y124,$G124)+IFERROR(IF(AND($V124&lt;=AI$1,$W124&gt;=AI$1),INDEX(Reliability!N$23:N$50,MATCH($T124,Reliability!$C$23:$C$50,0)),0),0)*$H124*$X124*$Y124),$D124)*$R124</f>
        <v>0</v>
      </c>
      <c r="AJ124" s="168">
        <f>MIN((IFERROR(IF(AND($V124&lt;=AJ$1,$W124&gt;=AJ$1),INDEX(Reliability!O$23:O$50,MATCH($S124,Reliability!$C$23:$C$50,0)),0),0)*IF($T124="n/a",$D124*$Y124,$G124)+IFERROR(IF(AND($V124&lt;=AJ$1,$W124&gt;=AJ$1),INDEX(Reliability!O$23:O$50,MATCH($T124,Reliability!$C$23:$C$50,0)),0),0)*$H124*$X124*$Y124),$D124)*$R124</f>
        <v>0</v>
      </c>
      <c r="AK124" s="168">
        <f>MIN((IFERROR(IF(AND($V124&lt;=AK$1,$W124&gt;=AK$1),INDEX(Reliability!P$23:P$50,MATCH($S124,Reliability!$C$23:$C$50,0)),0),0)*IF($T124="n/a",$D124*$Y124,$G124)+IFERROR(IF(AND($V124&lt;=AK$1,$W124&gt;=AK$1),INDEX(Reliability!P$23:P$50,MATCH($T124,Reliability!$C$23:$C$50,0)),0),0)*$H124*$X124*$Y124),$D124)*$R124</f>
        <v>0</v>
      </c>
      <c r="AM124" s="167">
        <f t="shared" si="23"/>
        <v>0</v>
      </c>
      <c r="AN124">
        <f>unique_contracts!C124</f>
        <v>0</v>
      </c>
    </row>
    <row r="125" spans="2:40" x14ac:dyDescent="0.25">
      <c r="B125" s="121">
        <f>unique_contracts!B125</f>
        <v>0</v>
      </c>
      <c r="C125" s="103">
        <f>unique_contracts!D125</f>
        <v>0</v>
      </c>
      <c r="D125" s="120">
        <f>unique_contracts!J125</f>
        <v>0</v>
      </c>
      <c r="E125" s="103">
        <f>unique_contracts!M125</f>
        <v>0</v>
      </c>
      <c r="F125" s="103">
        <f>unique_contracts!N125</f>
        <v>0</v>
      </c>
      <c r="G125" s="103">
        <f>unique_contracts!P125</f>
        <v>0</v>
      </c>
      <c r="H125" s="103">
        <f>unique_contracts!R125</f>
        <v>0</v>
      </c>
      <c r="I125" s="103">
        <f>unique_contracts!V125</f>
        <v>0</v>
      </c>
      <c r="J125" s="121">
        <f>unique_contracts!AB125</f>
        <v>0</v>
      </c>
      <c r="K125" s="103">
        <f>unique_contracts!AM125</f>
        <v>0</v>
      </c>
      <c r="L125" s="103">
        <f>unique_contracts!AN125</f>
        <v>0</v>
      </c>
      <c r="M125" s="103">
        <f>unique_contracts!AO125</f>
        <v>0</v>
      </c>
      <c r="N125" s="103">
        <f>unique_contracts!AP125</f>
        <v>0</v>
      </c>
      <c r="O125" s="103">
        <f>unique_contracts!AQ125</f>
        <v>0</v>
      </c>
      <c r="P125" s="103">
        <f>unique_contracts!AR125</f>
        <v>0</v>
      </c>
      <c r="Q125" s="103">
        <f>unique_contracts!BP125</f>
        <v>0</v>
      </c>
      <c r="R125" s="103">
        <f t="shared" si="16"/>
        <v>0</v>
      </c>
      <c r="S125" s="103" t="str">
        <f>IFERROR(IF(AND(I125&gt;0,E125="NotHybrid"),_xlfn.CONCAT(MAX(MIN(ROUNDDOWN(I125/D125,0),8),4),INDEX(resources!$G:$G,MATCH(B125,resources!$A:$A,0))),INDEX(resources!$G:$G,MATCH(B125,resources!$A:$A,0))),"n/a")</f>
        <v>n/a</v>
      </c>
      <c r="T125" s="103" t="str">
        <f t="shared" si="17"/>
        <v>n/a</v>
      </c>
      <c r="U125" s="103" t="str">
        <f t="shared" si="18"/>
        <v>n/a</v>
      </c>
      <c r="V125" s="103">
        <f t="shared" si="19"/>
        <v>0</v>
      </c>
      <c r="W125" s="103">
        <f t="shared" si="20"/>
        <v>0</v>
      </c>
      <c r="X125" s="119">
        <f t="shared" si="21"/>
        <v>1</v>
      </c>
      <c r="Y125" s="119">
        <f t="shared" si="22"/>
        <v>1</v>
      </c>
      <c r="Z125" s="168">
        <f>MIN((IFERROR(IF(AND($V125&lt;=Z$1,$W125&gt;=Z$1),INDEX(Reliability!E$23:E$50,MATCH($S125,Reliability!$C$23:$C$50,0)),0),0)*IF($T125="n/a",$D125*$Y125,$G125)+IFERROR(IF(AND($V125&lt;=Z$1,$W125&gt;=Z$1),INDEX(Reliability!E$23:E$50,MATCH($T125,Reliability!$C$23:$C$50,0)),0),0)*$H125*$X125*$Y125),$D125)*$R125</f>
        <v>0</v>
      </c>
      <c r="AA125" s="168">
        <f>MIN((IFERROR(IF(AND($V125&lt;=AA$1,$W125&gt;=AA$1),INDEX(Reliability!F$23:F$50,MATCH($S125,Reliability!$C$23:$C$50,0)),0),0)*IF($T125="n/a",$D125*$Y125,$G125)+IFERROR(IF(AND($V125&lt;=AA$1,$W125&gt;=AA$1),INDEX(Reliability!F$23:F$50,MATCH($T125,Reliability!$C$23:$C$50,0)),0),0)*$H125*$X125*$Y125),$D125)*$R125</f>
        <v>0</v>
      </c>
      <c r="AB125" s="168">
        <f>MIN((IFERROR(IF(AND($V125&lt;=AB$1,$W125&gt;=AB$1),INDEX(Reliability!G$23:G$50,MATCH($S125,Reliability!$C$23:$C$50,0)),0),0)*IF($T125="n/a",$D125*$Y125,$G125)+IFERROR(IF(AND($V125&lt;=AB$1,$W125&gt;=AB$1),INDEX(Reliability!G$23:G$50,MATCH($T125,Reliability!$C$23:$C$50,0)),0),0)*$H125*$X125*$Y125),$D125)*$R125</f>
        <v>0</v>
      </c>
      <c r="AC125" s="168">
        <f>MIN((IFERROR(IF(AND($V125&lt;=AC$1,$W125&gt;=AC$1),INDEX(Reliability!H$23:H$50,MATCH($S125,Reliability!$C$23:$C$50,0)),0),0)*IF($T125="n/a",$D125*$Y125,$G125)+IFERROR(IF(AND($V125&lt;=AC$1,$W125&gt;=AC$1),INDEX(Reliability!H$23:H$50,MATCH($T125,Reliability!$C$23:$C$50,0)),0),0)*$H125*$X125*$Y125),$D125)*$R125</f>
        <v>0</v>
      </c>
      <c r="AD125" s="168">
        <f>MIN((IFERROR(IF(AND($V125&lt;=AD$1,$W125&gt;=AD$1),INDEX(Reliability!I$23:I$50,MATCH($S125,Reliability!$C$23:$C$50,0)),0),0)*IF($T125="n/a",$D125*$Y125,$G125)+IFERROR(IF(AND($V125&lt;=AD$1,$W125&gt;=AD$1),INDEX(Reliability!I$23:I$50,MATCH($T125,Reliability!$C$23:$C$50,0)),0),0)*$H125*$X125*$Y125),$D125)*$R125</f>
        <v>0</v>
      </c>
      <c r="AE125" s="168">
        <f>MIN((IFERROR(IF(AND($V125&lt;=AE$1,$W125&gt;=AE$1),INDEX(Reliability!J$23:J$50,MATCH($S125,Reliability!$C$23:$C$50,0)),0),0)*IF($T125="n/a",$D125*$Y125,$G125)+IFERROR(IF(AND($V125&lt;=AE$1,$W125&gt;=AE$1),INDEX(Reliability!J$23:J$50,MATCH($T125,Reliability!$C$23:$C$50,0)),0),0)*$H125*$X125*$Y125),$D125)*$R125</f>
        <v>0</v>
      </c>
      <c r="AF125" s="168">
        <f>MIN((IFERROR(IF(AND($V125&lt;=AF$1,$W125&gt;=AF$1),INDEX(Reliability!K$23:K$50,MATCH($S125,Reliability!$C$23:$C$50,0)),0),0)*IF($T125="n/a",$D125*$Y125,$G125)+IFERROR(IF(AND($V125&lt;=AF$1,$W125&gt;=AF$1),INDEX(Reliability!K$23:K$50,MATCH($T125,Reliability!$C$23:$C$50,0)),0),0)*$H125*$X125*$Y125),$D125)*$R125</f>
        <v>0</v>
      </c>
      <c r="AG125" s="168">
        <f>MIN((IFERROR(IF(AND($V125&lt;=AG$1,$W125&gt;=AG$1),INDEX(Reliability!L$23:L$50,MATCH($S125,Reliability!$C$23:$C$50,0)),0),0)*IF($T125="n/a",$D125*$Y125,$G125)+IFERROR(IF(AND($V125&lt;=AG$1,$W125&gt;=AG$1),INDEX(Reliability!L$23:L$50,MATCH($T125,Reliability!$C$23:$C$50,0)),0),0)*$H125*$X125*$Y125),$D125)*$R125</f>
        <v>0</v>
      </c>
      <c r="AH125" s="168">
        <f>MIN((IFERROR(IF(AND($V125&lt;=AH$1,$W125&gt;=AH$1),INDEX(Reliability!M$23:M$50,MATCH($S125,Reliability!$C$23:$C$50,0)),0),0)*IF($T125="n/a",$D125*$Y125,$G125)+IFERROR(IF(AND($V125&lt;=AH$1,$W125&gt;=AH$1),INDEX(Reliability!M$23:M$50,MATCH($T125,Reliability!$C$23:$C$50,0)),0),0)*$H125*$X125*$Y125),$D125)*$R125</f>
        <v>0</v>
      </c>
      <c r="AI125" s="168">
        <f>MIN((IFERROR(IF(AND($V125&lt;=AI$1,$W125&gt;=AI$1),INDEX(Reliability!N$23:N$50,MATCH($S125,Reliability!$C$23:$C$50,0)),0),0)*IF($T125="n/a",$D125*$Y125,$G125)+IFERROR(IF(AND($V125&lt;=AI$1,$W125&gt;=AI$1),INDEX(Reliability!N$23:N$50,MATCH($T125,Reliability!$C$23:$C$50,0)),0),0)*$H125*$X125*$Y125),$D125)*$R125</f>
        <v>0</v>
      </c>
      <c r="AJ125" s="168">
        <f>MIN((IFERROR(IF(AND($V125&lt;=AJ$1,$W125&gt;=AJ$1),INDEX(Reliability!O$23:O$50,MATCH($S125,Reliability!$C$23:$C$50,0)),0),0)*IF($T125="n/a",$D125*$Y125,$G125)+IFERROR(IF(AND($V125&lt;=AJ$1,$W125&gt;=AJ$1),INDEX(Reliability!O$23:O$50,MATCH($T125,Reliability!$C$23:$C$50,0)),0),0)*$H125*$X125*$Y125),$D125)*$R125</f>
        <v>0</v>
      </c>
      <c r="AK125" s="168">
        <f>MIN((IFERROR(IF(AND($V125&lt;=AK$1,$W125&gt;=AK$1),INDEX(Reliability!P$23:P$50,MATCH($S125,Reliability!$C$23:$C$50,0)),0),0)*IF($T125="n/a",$D125*$Y125,$G125)+IFERROR(IF(AND($V125&lt;=AK$1,$W125&gt;=AK$1),INDEX(Reliability!P$23:P$50,MATCH($T125,Reliability!$C$23:$C$50,0)),0),0)*$H125*$X125*$Y125),$D125)*$R125</f>
        <v>0</v>
      </c>
      <c r="AM125" s="167">
        <f t="shared" si="23"/>
        <v>0</v>
      </c>
      <c r="AN125">
        <f>unique_contracts!C125</f>
        <v>0</v>
      </c>
    </row>
    <row r="126" spans="2:40" x14ac:dyDescent="0.25">
      <c r="B126" s="121">
        <f>unique_contracts!B126</f>
        <v>0</v>
      </c>
      <c r="C126" s="103">
        <f>unique_contracts!D126</f>
        <v>0</v>
      </c>
      <c r="D126" s="120">
        <f>unique_contracts!J126</f>
        <v>0</v>
      </c>
      <c r="E126" s="103">
        <f>unique_contracts!M126</f>
        <v>0</v>
      </c>
      <c r="F126" s="103">
        <f>unique_contracts!N126</f>
        <v>0</v>
      </c>
      <c r="G126" s="103">
        <f>unique_contracts!P126</f>
        <v>0</v>
      </c>
      <c r="H126" s="103">
        <f>unique_contracts!R126</f>
        <v>0</v>
      </c>
      <c r="I126" s="103">
        <f>unique_contracts!V126</f>
        <v>0</v>
      </c>
      <c r="J126" s="121">
        <f>unique_contracts!AB126</f>
        <v>0</v>
      </c>
      <c r="K126" s="103">
        <f>unique_contracts!AM126</f>
        <v>0</v>
      </c>
      <c r="L126" s="103">
        <f>unique_contracts!AN126</f>
        <v>0</v>
      </c>
      <c r="M126" s="103">
        <f>unique_contracts!AO126</f>
        <v>0</v>
      </c>
      <c r="N126" s="103">
        <f>unique_contracts!AP126</f>
        <v>0</v>
      </c>
      <c r="O126" s="103">
        <f>unique_contracts!AQ126</f>
        <v>0</v>
      </c>
      <c r="P126" s="103">
        <f>unique_contracts!AR126</f>
        <v>0</v>
      </c>
      <c r="Q126" s="103">
        <f>unique_contracts!BP126</f>
        <v>0</v>
      </c>
      <c r="R126" s="103">
        <f t="shared" si="16"/>
        <v>0</v>
      </c>
      <c r="S126" s="103" t="str">
        <f>IFERROR(IF(AND(I126&gt;0,E126="NotHybrid"),_xlfn.CONCAT(MAX(MIN(ROUNDDOWN(I126/D126,0),8),4),INDEX(resources!$G:$G,MATCH(B126,resources!$A:$A,0))),INDEX(resources!$G:$G,MATCH(B126,resources!$A:$A,0))),"n/a")</f>
        <v>n/a</v>
      </c>
      <c r="T126" s="103" t="str">
        <f t="shared" si="17"/>
        <v>n/a</v>
      </c>
      <c r="U126" s="103" t="str">
        <f t="shared" si="18"/>
        <v>n/a</v>
      </c>
      <c r="V126" s="103">
        <f t="shared" si="19"/>
        <v>0</v>
      </c>
      <c r="W126" s="103">
        <f t="shared" si="20"/>
        <v>0</v>
      </c>
      <c r="X126" s="119">
        <f t="shared" si="21"/>
        <v>1</v>
      </c>
      <c r="Y126" s="119">
        <f t="shared" si="22"/>
        <v>1</v>
      </c>
      <c r="Z126" s="168">
        <f>MIN((IFERROR(IF(AND($V126&lt;=Z$1,$W126&gt;=Z$1),INDEX(Reliability!E$23:E$50,MATCH($S126,Reliability!$C$23:$C$50,0)),0),0)*IF($T126="n/a",$D126*$Y126,$G126)+IFERROR(IF(AND($V126&lt;=Z$1,$W126&gt;=Z$1),INDEX(Reliability!E$23:E$50,MATCH($T126,Reliability!$C$23:$C$50,0)),0),0)*$H126*$X126*$Y126),$D126)*$R126</f>
        <v>0</v>
      </c>
      <c r="AA126" s="168">
        <f>MIN((IFERROR(IF(AND($V126&lt;=AA$1,$W126&gt;=AA$1),INDEX(Reliability!F$23:F$50,MATCH($S126,Reliability!$C$23:$C$50,0)),0),0)*IF($T126="n/a",$D126*$Y126,$G126)+IFERROR(IF(AND($V126&lt;=AA$1,$W126&gt;=AA$1),INDEX(Reliability!F$23:F$50,MATCH($T126,Reliability!$C$23:$C$50,0)),0),0)*$H126*$X126*$Y126),$D126)*$R126</f>
        <v>0</v>
      </c>
      <c r="AB126" s="168">
        <f>MIN((IFERROR(IF(AND($V126&lt;=AB$1,$W126&gt;=AB$1),INDEX(Reliability!G$23:G$50,MATCH($S126,Reliability!$C$23:$C$50,0)),0),0)*IF($T126="n/a",$D126*$Y126,$G126)+IFERROR(IF(AND($V126&lt;=AB$1,$W126&gt;=AB$1),INDEX(Reliability!G$23:G$50,MATCH($T126,Reliability!$C$23:$C$50,0)),0),0)*$H126*$X126*$Y126),$D126)*$R126</f>
        <v>0</v>
      </c>
      <c r="AC126" s="168">
        <f>MIN((IFERROR(IF(AND($V126&lt;=AC$1,$W126&gt;=AC$1),INDEX(Reliability!H$23:H$50,MATCH($S126,Reliability!$C$23:$C$50,0)),0),0)*IF($T126="n/a",$D126*$Y126,$G126)+IFERROR(IF(AND($V126&lt;=AC$1,$W126&gt;=AC$1),INDEX(Reliability!H$23:H$50,MATCH($T126,Reliability!$C$23:$C$50,0)),0),0)*$H126*$X126*$Y126),$D126)*$R126</f>
        <v>0</v>
      </c>
      <c r="AD126" s="168">
        <f>MIN((IFERROR(IF(AND($V126&lt;=AD$1,$W126&gt;=AD$1),INDEX(Reliability!I$23:I$50,MATCH($S126,Reliability!$C$23:$C$50,0)),0),0)*IF($T126="n/a",$D126*$Y126,$G126)+IFERROR(IF(AND($V126&lt;=AD$1,$W126&gt;=AD$1),INDEX(Reliability!I$23:I$50,MATCH($T126,Reliability!$C$23:$C$50,0)),0),0)*$H126*$X126*$Y126),$D126)*$R126</f>
        <v>0</v>
      </c>
      <c r="AE126" s="168">
        <f>MIN((IFERROR(IF(AND($V126&lt;=AE$1,$W126&gt;=AE$1),INDEX(Reliability!J$23:J$50,MATCH($S126,Reliability!$C$23:$C$50,0)),0),0)*IF($T126="n/a",$D126*$Y126,$G126)+IFERROR(IF(AND($V126&lt;=AE$1,$W126&gt;=AE$1),INDEX(Reliability!J$23:J$50,MATCH($T126,Reliability!$C$23:$C$50,0)),0),0)*$H126*$X126*$Y126),$D126)*$R126</f>
        <v>0</v>
      </c>
      <c r="AF126" s="168">
        <f>MIN((IFERROR(IF(AND($V126&lt;=AF$1,$W126&gt;=AF$1),INDEX(Reliability!K$23:K$50,MATCH($S126,Reliability!$C$23:$C$50,0)),0),0)*IF($T126="n/a",$D126*$Y126,$G126)+IFERROR(IF(AND($V126&lt;=AF$1,$W126&gt;=AF$1),INDEX(Reliability!K$23:K$50,MATCH($T126,Reliability!$C$23:$C$50,0)),0),0)*$H126*$X126*$Y126),$D126)*$R126</f>
        <v>0</v>
      </c>
      <c r="AG126" s="168">
        <f>MIN((IFERROR(IF(AND($V126&lt;=AG$1,$W126&gt;=AG$1),INDEX(Reliability!L$23:L$50,MATCH($S126,Reliability!$C$23:$C$50,0)),0),0)*IF($T126="n/a",$D126*$Y126,$G126)+IFERROR(IF(AND($V126&lt;=AG$1,$W126&gt;=AG$1),INDEX(Reliability!L$23:L$50,MATCH($T126,Reliability!$C$23:$C$50,0)),0),0)*$H126*$X126*$Y126),$D126)*$R126</f>
        <v>0</v>
      </c>
      <c r="AH126" s="168">
        <f>MIN((IFERROR(IF(AND($V126&lt;=AH$1,$W126&gt;=AH$1),INDEX(Reliability!M$23:M$50,MATCH($S126,Reliability!$C$23:$C$50,0)),0),0)*IF($T126="n/a",$D126*$Y126,$G126)+IFERROR(IF(AND($V126&lt;=AH$1,$W126&gt;=AH$1),INDEX(Reliability!M$23:M$50,MATCH($T126,Reliability!$C$23:$C$50,0)),0),0)*$H126*$X126*$Y126),$D126)*$R126</f>
        <v>0</v>
      </c>
      <c r="AI126" s="168">
        <f>MIN((IFERROR(IF(AND($V126&lt;=AI$1,$W126&gt;=AI$1),INDEX(Reliability!N$23:N$50,MATCH($S126,Reliability!$C$23:$C$50,0)),0),0)*IF($T126="n/a",$D126*$Y126,$G126)+IFERROR(IF(AND($V126&lt;=AI$1,$W126&gt;=AI$1),INDEX(Reliability!N$23:N$50,MATCH($T126,Reliability!$C$23:$C$50,0)),0),0)*$H126*$X126*$Y126),$D126)*$R126</f>
        <v>0</v>
      </c>
      <c r="AJ126" s="168">
        <f>MIN((IFERROR(IF(AND($V126&lt;=AJ$1,$W126&gt;=AJ$1),INDEX(Reliability!O$23:O$50,MATCH($S126,Reliability!$C$23:$C$50,0)),0),0)*IF($T126="n/a",$D126*$Y126,$G126)+IFERROR(IF(AND($V126&lt;=AJ$1,$W126&gt;=AJ$1),INDEX(Reliability!O$23:O$50,MATCH($T126,Reliability!$C$23:$C$50,0)),0),0)*$H126*$X126*$Y126),$D126)*$R126</f>
        <v>0</v>
      </c>
      <c r="AK126" s="168">
        <f>MIN((IFERROR(IF(AND($V126&lt;=AK$1,$W126&gt;=AK$1),INDEX(Reliability!P$23:P$50,MATCH($S126,Reliability!$C$23:$C$50,0)),0),0)*IF($T126="n/a",$D126*$Y126,$G126)+IFERROR(IF(AND($V126&lt;=AK$1,$W126&gt;=AK$1),INDEX(Reliability!P$23:P$50,MATCH($T126,Reliability!$C$23:$C$50,0)),0),0)*$H126*$X126*$Y126),$D126)*$R126</f>
        <v>0</v>
      </c>
      <c r="AM126" s="167">
        <f t="shared" si="23"/>
        <v>0</v>
      </c>
      <c r="AN126">
        <f>unique_contracts!C126</f>
        <v>0</v>
      </c>
    </row>
    <row r="127" spans="2:40" x14ac:dyDescent="0.25">
      <c r="B127" s="121">
        <f>unique_contracts!B127</f>
        <v>0</v>
      </c>
      <c r="C127" s="103">
        <f>unique_contracts!D127</f>
        <v>0</v>
      </c>
      <c r="D127" s="120">
        <f>unique_contracts!J127</f>
        <v>0</v>
      </c>
      <c r="E127" s="103">
        <f>unique_contracts!M127</f>
        <v>0</v>
      </c>
      <c r="F127" s="103">
        <f>unique_contracts!N127</f>
        <v>0</v>
      </c>
      <c r="G127" s="103">
        <f>unique_contracts!P127</f>
        <v>0</v>
      </c>
      <c r="H127" s="103">
        <f>unique_contracts!R127</f>
        <v>0</v>
      </c>
      <c r="I127" s="103">
        <f>unique_contracts!V127</f>
        <v>0</v>
      </c>
      <c r="J127" s="121">
        <f>unique_contracts!AB127</f>
        <v>0</v>
      </c>
      <c r="K127" s="103">
        <f>unique_contracts!AM127</f>
        <v>0</v>
      </c>
      <c r="L127" s="103">
        <f>unique_contracts!AN127</f>
        <v>0</v>
      </c>
      <c r="M127" s="103">
        <f>unique_contracts!AO127</f>
        <v>0</v>
      </c>
      <c r="N127" s="103">
        <f>unique_contracts!AP127</f>
        <v>0</v>
      </c>
      <c r="O127" s="103">
        <f>unique_contracts!AQ127</f>
        <v>0</v>
      </c>
      <c r="P127" s="103">
        <f>unique_contracts!AR127</f>
        <v>0</v>
      </c>
      <c r="Q127" s="103">
        <f>unique_contracts!BP127</f>
        <v>0</v>
      </c>
      <c r="R127" s="103">
        <f t="shared" si="16"/>
        <v>0</v>
      </c>
      <c r="S127" s="103" t="str">
        <f>IFERROR(IF(AND(I127&gt;0,E127="NotHybrid"),_xlfn.CONCAT(MAX(MIN(ROUNDDOWN(I127/D127,0),8),4),INDEX(resources!$G:$G,MATCH(B127,resources!$A:$A,0))),INDEX(resources!$G:$G,MATCH(B127,resources!$A:$A,0))),"n/a")</f>
        <v>n/a</v>
      </c>
      <c r="T127" s="103" t="str">
        <f t="shared" si="17"/>
        <v>n/a</v>
      </c>
      <c r="U127" s="103" t="str">
        <f t="shared" si="18"/>
        <v>n/a</v>
      </c>
      <c r="V127" s="103">
        <f t="shared" si="19"/>
        <v>0</v>
      </c>
      <c r="W127" s="103">
        <f t="shared" si="20"/>
        <v>0</v>
      </c>
      <c r="X127" s="119">
        <f t="shared" si="21"/>
        <v>1</v>
      </c>
      <c r="Y127" s="119">
        <f t="shared" si="22"/>
        <v>1</v>
      </c>
      <c r="Z127" s="168">
        <f>MIN((IFERROR(IF(AND($V127&lt;=Z$1,$W127&gt;=Z$1),INDEX(Reliability!E$23:E$50,MATCH($S127,Reliability!$C$23:$C$50,0)),0),0)*IF($T127="n/a",$D127*$Y127,$G127)+IFERROR(IF(AND($V127&lt;=Z$1,$W127&gt;=Z$1),INDEX(Reliability!E$23:E$50,MATCH($T127,Reliability!$C$23:$C$50,0)),0),0)*$H127*$X127*$Y127),$D127)*$R127</f>
        <v>0</v>
      </c>
      <c r="AA127" s="168">
        <f>MIN((IFERROR(IF(AND($V127&lt;=AA$1,$W127&gt;=AA$1),INDEX(Reliability!F$23:F$50,MATCH($S127,Reliability!$C$23:$C$50,0)),0),0)*IF($T127="n/a",$D127*$Y127,$G127)+IFERROR(IF(AND($V127&lt;=AA$1,$W127&gt;=AA$1),INDEX(Reliability!F$23:F$50,MATCH($T127,Reliability!$C$23:$C$50,0)),0),0)*$H127*$X127*$Y127),$D127)*$R127</f>
        <v>0</v>
      </c>
      <c r="AB127" s="168">
        <f>MIN((IFERROR(IF(AND($V127&lt;=AB$1,$W127&gt;=AB$1),INDEX(Reliability!G$23:G$50,MATCH($S127,Reliability!$C$23:$C$50,0)),0),0)*IF($T127="n/a",$D127*$Y127,$G127)+IFERROR(IF(AND($V127&lt;=AB$1,$W127&gt;=AB$1),INDEX(Reliability!G$23:G$50,MATCH($T127,Reliability!$C$23:$C$50,0)),0),0)*$H127*$X127*$Y127),$D127)*$R127</f>
        <v>0</v>
      </c>
      <c r="AC127" s="168">
        <f>MIN((IFERROR(IF(AND($V127&lt;=AC$1,$W127&gt;=AC$1),INDEX(Reliability!H$23:H$50,MATCH($S127,Reliability!$C$23:$C$50,0)),0),0)*IF($T127="n/a",$D127*$Y127,$G127)+IFERROR(IF(AND($V127&lt;=AC$1,$W127&gt;=AC$1),INDEX(Reliability!H$23:H$50,MATCH($T127,Reliability!$C$23:$C$50,0)),0),0)*$H127*$X127*$Y127),$D127)*$R127</f>
        <v>0</v>
      </c>
      <c r="AD127" s="168">
        <f>MIN((IFERROR(IF(AND($V127&lt;=AD$1,$W127&gt;=AD$1),INDEX(Reliability!I$23:I$50,MATCH($S127,Reliability!$C$23:$C$50,0)),0),0)*IF($T127="n/a",$D127*$Y127,$G127)+IFERROR(IF(AND($V127&lt;=AD$1,$W127&gt;=AD$1),INDEX(Reliability!I$23:I$50,MATCH($T127,Reliability!$C$23:$C$50,0)),0),0)*$H127*$X127*$Y127),$D127)*$R127</f>
        <v>0</v>
      </c>
      <c r="AE127" s="168">
        <f>MIN((IFERROR(IF(AND($V127&lt;=AE$1,$W127&gt;=AE$1),INDEX(Reliability!J$23:J$50,MATCH($S127,Reliability!$C$23:$C$50,0)),0),0)*IF($T127="n/a",$D127*$Y127,$G127)+IFERROR(IF(AND($V127&lt;=AE$1,$W127&gt;=AE$1),INDEX(Reliability!J$23:J$50,MATCH($T127,Reliability!$C$23:$C$50,0)),0),0)*$H127*$X127*$Y127),$D127)*$R127</f>
        <v>0</v>
      </c>
      <c r="AF127" s="168">
        <f>MIN((IFERROR(IF(AND($V127&lt;=AF$1,$W127&gt;=AF$1),INDEX(Reliability!K$23:K$50,MATCH($S127,Reliability!$C$23:$C$50,0)),0),0)*IF($T127="n/a",$D127*$Y127,$G127)+IFERROR(IF(AND($V127&lt;=AF$1,$W127&gt;=AF$1),INDEX(Reliability!K$23:K$50,MATCH($T127,Reliability!$C$23:$C$50,0)),0),0)*$H127*$X127*$Y127),$D127)*$R127</f>
        <v>0</v>
      </c>
      <c r="AG127" s="168">
        <f>MIN((IFERROR(IF(AND($V127&lt;=AG$1,$W127&gt;=AG$1),INDEX(Reliability!L$23:L$50,MATCH($S127,Reliability!$C$23:$C$50,0)),0),0)*IF($T127="n/a",$D127*$Y127,$G127)+IFERROR(IF(AND($V127&lt;=AG$1,$W127&gt;=AG$1),INDEX(Reliability!L$23:L$50,MATCH($T127,Reliability!$C$23:$C$50,0)),0),0)*$H127*$X127*$Y127),$D127)*$R127</f>
        <v>0</v>
      </c>
      <c r="AH127" s="168">
        <f>MIN((IFERROR(IF(AND($V127&lt;=AH$1,$W127&gt;=AH$1),INDEX(Reliability!M$23:M$50,MATCH($S127,Reliability!$C$23:$C$50,0)),0),0)*IF($T127="n/a",$D127*$Y127,$G127)+IFERROR(IF(AND($V127&lt;=AH$1,$W127&gt;=AH$1),INDEX(Reliability!M$23:M$50,MATCH($T127,Reliability!$C$23:$C$50,0)),0),0)*$H127*$X127*$Y127),$D127)*$R127</f>
        <v>0</v>
      </c>
      <c r="AI127" s="168">
        <f>MIN((IFERROR(IF(AND($V127&lt;=AI$1,$W127&gt;=AI$1),INDEX(Reliability!N$23:N$50,MATCH($S127,Reliability!$C$23:$C$50,0)),0),0)*IF($T127="n/a",$D127*$Y127,$G127)+IFERROR(IF(AND($V127&lt;=AI$1,$W127&gt;=AI$1),INDEX(Reliability!N$23:N$50,MATCH($T127,Reliability!$C$23:$C$50,0)),0),0)*$H127*$X127*$Y127),$D127)*$R127</f>
        <v>0</v>
      </c>
      <c r="AJ127" s="168">
        <f>MIN((IFERROR(IF(AND($V127&lt;=AJ$1,$W127&gt;=AJ$1),INDEX(Reliability!O$23:O$50,MATCH($S127,Reliability!$C$23:$C$50,0)),0),0)*IF($T127="n/a",$D127*$Y127,$G127)+IFERROR(IF(AND($V127&lt;=AJ$1,$W127&gt;=AJ$1),INDEX(Reliability!O$23:O$50,MATCH($T127,Reliability!$C$23:$C$50,0)),0),0)*$H127*$X127*$Y127),$D127)*$R127</f>
        <v>0</v>
      </c>
      <c r="AK127" s="168">
        <f>MIN((IFERROR(IF(AND($V127&lt;=AK$1,$W127&gt;=AK$1),INDEX(Reliability!P$23:P$50,MATCH($S127,Reliability!$C$23:$C$50,0)),0),0)*IF($T127="n/a",$D127*$Y127,$G127)+IFERROR(IF(AND($V127&lt;=AK$1,$W127&gt;=AK$1),INDEX(Reliability!P$23:P$50,MATCH($T127,Reliability!$C$23:$C$50,0)),0),0)*$H127*$X127*$Y127),$D127)*$R127</f>
        <v>0</v>
      </c>
      <c r="AM127" s="167">
        <f t="shared" si="23"/>
        <v>0</v>
      </c>
      <c r="AN127">
        <f>unique_contracts!C127</f>
        <v>0</v>
      </c>
    </row>
    <row r="128" spans="2:40" x14ac:dyDescent="0.25">
      <c r="B128" s="121">
        <f>unique_contracts!B128</f>
        <v>0</v>
      </c>
      <c r="C128" s="103">
        <f>unique_contracts!D128</f>
        <v>0</v>
      </c>
      <c r="D128" s="120">
        <f>unique_contracts!J128</f>
        <v>0</v>
      </c>
      <c r="E128" s="103">
        <f>unique_contracts!M128</f>
        <v>0</v>
      </c>
      <c r="F128" s="103">
        <f>unique_contracts!N128</f>
        <v>0</v>
      </c>
      <c r="G128" s="103">
        <f>unique_contracts!P128</f>
        <v>0</v>
      </c>
      <c r="H128" s="103">
        <f>unique_contracts!R128</f>
        <v>0</v>
      </c>
      <c r="I128" s="103">
        <f>unique_contracts!V128</f>
        <v>0</v>
      </c>
      <c r="J128" s="121">
        <f>unique_contracts!AB128</f>
        <v>0</v>
      </c>
      <c r="K128" s="103">
        <f>unique_contracts!AM128</f>
        <v>0</v>
      </c>
      <c r="L128" s="103">
        <f>unique_contracts!AN128</f>
        <v>0</v>
      </c>
      <c r="M128" s="103">
        <f>unique_contracts!AO128</f>
        <v>0</v>
      </c>
      <c r="N128" s="103">
        <f>unique_contracts!AP128</f>
        <v>0</v>
      </c>
      <c r="O128" s="103">
        <f>unique_contracts!AQ128</f>
        <v>0</v>
      </c>
      <c r="P128" s="103">
        <f>unique_contracts!AR128</f>
        <v>0</v>
      </c>
      <c r="Q128" s="103">
        <f>unique_contracts!BP128</f>
        <v>0</v>
      </c>
      <c r="R128" s="103">
        <f t="shared" si="16"/>
        <v>0</v>
      </c>
      <c r="S128" s="103" t="str">
        <f>IFERROR(IF(AND(I128&gt;0,E128="NotHybrid"),_xlfn.CONCAT(MAX(MIN(ROUNDDOWN(I128/D128,0),8),4),INDEX(resources!$G:$G,MATCH(B128,resources!$A:$A,0))),INDEX(resources!$G:$G,MATCH(B128,resources!$A:$A,0))),"n/a")</f>
        <v>n/a</v>
      </c>
      <c r="T128" s="103" t="str">
        <f t="shared" si="17"/>
        <v>n/a</v>
      </c>
      <c r="U128" s="103" t="str">
        <f t="shared" si="18"/>
        <v>n/a</v>
      </c>
      <c r="V128" s="103">
        <f t="shared" si="19"/>
        <v>0</v>
      </c>
      <c r="W128" s="103">
        <f t="shared" si="20"/>
        <v>0</v>
      </c>
      <c r="X128" s="119">
        <f t="shared" si="21"/>
        <v>1</v>
      </c>
      <c r="Y128" s="119">
        <f t="shared" si="22"/>
        <v>1</v>
      </c>
      <c r="Z128" s="168">
        <f>MIN((IFERROR(IF(AND($V128&lt;=Z$1,$W128&gt;=Z$1),INDEX(Reliability!E$23:E$50,MATCH($S128,Reliability!$C$23:$C$50,0)),0),0)*IF($T128="n/a",$D128*$Y128,$G128)+IFERROR(IF(AND($V128&lt;=Z$1,$W128&gt;=Z$1),INDEX(Reliability!E$23:E$50,MATCH($T128,Reliability!$C$23:$C$50,0)),0),0)*$H128*$X128*$Y128),$D128)*$R128</f>
        <v>0</v>
      </c>
      <c r="AA128" s="168">
        <f>MIN((IFERROR(IF(AND($V128&lt;=AA$1,$W128&gt;=AA$1),INDEX(Reliability!F$23:F$50,MATCH($S128,Reliability!$C$23:$C$50,0)),0),0)*IF($T128="n/a",$D128*$Y128,$G128)+IFERROR(IF(AND($V128&lt;=AA$1,$W128&gt;=AA$1),INDEX(Reliability!F$23:F$50,MATCH($T128,Reliability!$C$23:$C$50,0)),0),0)*$H128*$X128*$Y128),$D128)*$R128</f>
        <v>0</v>
      </c>
      <c r="AB128" s="168">
        <f>MIN((IFERROR(IF(AND($V128&lt;=AB$1,$W128&gt;=AB$1),INDEX(Reliability!G$23:G$50,MATCH($S128,Reliability!$C$23:$C$50,0)),0),0)*IF($T128="n/a",$D128*$Y128,$G128)+IFERROR(IF(AND($V128&lt;=AB$1,$W128&gt;=AB$1),INDEX(Reliability!G$23:G$50,MATCH($T128,Reliability!$C$23:$C$50,0)),0),0)*$H128*$X128*$Y128),$D128)*$R128</f>
        <v>0</v>
      </c>
      <c r="AC128" s="168">
        <f>MIN((IFERROR(IF(AND($V128&lt;=AC$1,$W128&gt;=AC$1),INDEX(Reliability!H$23:H$50,MATCH($S128,Reliability!$C$23:$C$50,0)),0),0)*IF($T128="n/a",$D128*$Y128,$G128)+IFERROR(IF(AND($V128&lt;=AC$1,$W128&gt;=AC$1),INDEX(Reliability!H$23:H$50,MATCH($T128,Reliability!$C$23:$C$50,0)),0),0)*$H128*$X128*$Y128),$D128)*$R128</f>
        <v>0</v>
      </c>
      <c r="AD128" s="168">
        <f>MIN((IFERROR(IF(AND($V128&lt;=AD$1,$W128&gt;=AD$1),INDEX(Reliability!I$23:I$50,MATCH($S128,Reliability!$C$23:$C$50,0)),0),0)*IF($T128="n/a",$D128*$Y128,$G128)+IFERROR(IF(AND($V128&lt;=AD$1,$W128&gt;=AD$1),INDEX(Reliability!I$23:I$50,MATCH($T128,Reliability!$C$23:$C$50,0)),0),0)*$H128*$X128*$Y128),$D128)*$R128</f>
        <v>0</v>
      </c>
      <c r="AE128" s="168">
        <f>MIN((IFERROR(IF(AND($V128&lt;=AE$1,$W128&gt;=AE$1),INDEX(Reliability!J$23:J$50,MATCH($S128,Reliability!$C$23:$C$50,0)),0),0)*IF($T128="n/a",$D128*$Y128,$G128)+IFERROR(IF(AND($V128&lt;=AE$1,$W128&gt;=AE$1),INDEX(Reliability!J$23:J$50,MATCH($T128,Reliability!$C$23:$C$50,0)),0),0)*$H128*$X128*$Y128),$D128)*$R128</f>
        <v>0</v>
      </c>
      <c r="AF128" s="168">
        <f>MIN((IFERROR(IF(AND($V128&lt;=AF$1,$W128&gt;=AF$1),INDEX(Reliability!K$23:K$50,MATCH($S128,Reliability!$C$23:$C$50,0)),0),0)*IF($T128="n/a",$D128*$Y128,$G128)+IFERROR(IF(AND($V128&lt;=AF$1,$W128&gt;=AF$1),INDEX(Reliability!K$23:K$50,MATCH($T128,Reliability!$C$23:$C$50,0)),0),0)*$H128*$X128*$Y128),$D128)*$R128</f>
        <v>0</v>
      </c>
      <c r="AG128" s="168">
        <f>MIN((IFERROR(IF(AND($V128&lt;=AG$1,$W128&gt;=AG$1),INDEX(Reliability!L$23:L$50,MATCH($S128,Reliability!$C$23:$C$50,0)),0),0)*IF($T128="n/a",$D128*$Y128,$G128)+IFERROR(IF(AND($V128&lt;=AG$1,$W128&gt;=AG$1),INDEX(Reliability!L$23:L$50,MATCH($T128,Reliability!$C$23:$C$50,0)),0),0)*$H128*$X128*$Y128),$D128)*$R128</f>
        <v>0</v>
      </c>
      <c r="AH128" s="168">
        <f>MIN((IFERROR(IF(AND($V128&lt;=AH$1,$W128&gt;=AH$1),INDEX(Reliability!M$23:M$50,MATCH($S128,Reliability!$C$23:$C$50,0)),0),0)*IF($T128="n/a",$D128*$Y128,$G128)+IFERROR(IF(AND($V128&lt;=AH$1,$W128&gt;=AH$1),INDEX(Reliability!M$23:M$50,MATCH($T128,Reliability!$C$23:$C$50,0)),0),0)*$H128*$X128*$Y128),$D128)*$R128</f>
        <v>0</v>
      </c>
      <c r="AI128" s="168">
        <f>MIN((IFERROR(IF(AND($V128&lt;=AI$1,$W128&gt;=AI$1),INDEX(Reliability!N$23:N$50,MATCH($S128,Reliability!$C$23:$C$50,0)),0),0)*IF($T128="n/a",$D128*$Y128,$G128)+IFERROR(IF(AND($V128&lt;=AI$1,$W128&gt;=AI$1),INDEX(Reliability!N$23:N$50,MATCH($T128,Reliability!$C$23:$C$50,0)),0),0)*$H128*$X128*$Y128),$D128)*$R128</f>
        <v>0</v>
      </c>
      <c r="AJ128" s="168">
        <f>MIN((IFERROR(IF(AND($V128&lt;=AJ$1,$W128&gt;=AJ$1),INDEX(Reliability!O$23:O$50,MATCH($S128,Reliability!$C$23:$C$50,0)),0),0)*IF($T128="n/a",$D128*$Y128,$G128)+IFERROR(IF(AND($V128&lt;=AJ$1,$W128&gt;=AJ$1),INDEX(Reliability!O$23:O$50,MATCH($T128,Reliability!$C$23:$C$50,0)),0),0)*$H128*$X128*$Y128),$D128)*$R128</f>
        <v>0</v>
      </c>
      <c r="AK128" s="168">
        <f>MIN((IFERROR(IF(AND($V128&lt;=AK$1,$W128&gt;=AK$1),INDEX(Reliability!P$23:P$50,MATCH($S128,Reliability!$C$23:$C$50,0)),0),0)*IF($T128="n/a",$D128*$Y128,$G128)+IFERROR(IF(AND($V128&lt;=AK$1,$W128&gt;=AK$1),INDEX(Reliability!P$23:P$50,MATCH($T128,Reliability!$C$23:$C$50,0)),0),0)*$H128*$X128*$Y128),$D128)*$R128</f>
        <v>0</v>
      </c>
      <c r="AM128" s="167">
        <f t="shared" si="23"/>
        <v>0</v>
      </c>
      <c r="AN128">
        <f>unique_contracts!C128</f>
        <v>0</v>
      </c>
    </row>
    <row r="129" spans="2:40" x14ac:dyDescent="0.25">
      <c r="B129" s="121">
        <f>unique_contracts!B129</f>
        <v>0</v>
      </c>
      <c r="C129" s="103">
        <f>unique_contracts!D129</f>
        <v>0</v>
      </c>
      <c r="D129" s="120">
        <f>unique_contracts!J129</f>
        <v>0</v>
      </c>
      <c r="E129" s="103">
        <f>unique_contracts!M129</f>
        <v>0</v>
      </c>
      <c r="F129" s="103">
        <f>unique_contracts!N129</f>
        <v>0</v>
      </c>
      <c r="G129" s="103">
        <f>unique_contracts!P129</f>
        <v>0</v>
      </c>
      <c r="H129" s="103">
        <f>unique_contracts!R129</f>
        <v>0</v>
      </c>
      <c r="I129" s="103">
        <f>unique_contracts!V129</f>
        <v>0</v>
      </c>
      <c r="J129" s="121">
        <f>unique_contracts!AB129</f>
        <v>0</v>
      </c>
      <c r="K129" s="103">
        <f>unique_contracts!AM129</f>
        <v>0</v>
      </c>
      <c r="L129" s="103">
        <f>unique_contracts!AN129</f>
        <v>0</v>
      </c>
      <c r="M129" s="103">
        <f>unique_contracts!AO129</f>
        <v>0</v>
      </c>
      <c r="N129" s="103">
        <f>unique_contracts!AP129</f>
        <v>0</v>
      </c>
      <c r="O129" s="103">
        <f>unique_contracts!AQ129</f>
        <v>0</v>
      </c>
      <c r="P129" s="103">
        <f>unique_contracts!AR129</f>
        <v>0</v>
      </c>
      <c r="Q129" s="103">
        <f>unique_contracts!BP129</f>
        <v>0</v>
      </c>
      <c r="R129" s="103">
        <f t="shared" si="16"/>
        <v>0</v>
      </c>
      <c r="S129" s="103" t="str">
        <f>IFERROR(IF(AND(I129&gt;0,E129="NotHybrid"),_xlfn.CONCAT(MAX(MIN(ROUNDDOWN(I129/D129,0),8),4),INDEX(resources!$G:$G,MATCH(B129,resources!$A:$A,0))),INDEX(resources!$G:$G,MATCH(B129,resources!$A:$A,0))),"n/a")</f>
        <v>n/a</v>
      </c>
      <c r="T129" s="103" t="str">
        <f t="shared" si="17"/>
        <v>n/a</v>
      </c>
      <c r="U129" s="103" t="str">
        <f t="shared" si="18"/>
        <v>n/a</v>
      </c>
      <c r="V129" s="103">
        <f t="shared" si="19"/>
        <v>0</v>
      </c>
      <c r="W129" s="103">
        <f t="shared" si="20"/>
        <v>0</v>
      </c>
      <c r="X129" s="119">
        <f t="shared" si="21"/>
        <v>1</v>
      </c>
      <c r="Y129" s="119">
        <f t="shared" si="22"/>
        <v>1</v>
      </c>
      <c r="Z129" s="168">
        <f>MIN((IFERROR(IF(AND($V129&lt;=Z$1,$W129&gt;=Z$1),INDEX(Reliability!E$23:E$50,MATCH($S129,Reliability!$C$23:$C$50,0)),0),0)*IF($T129="n/a",$D129*$Y129,$G129)+IFERROR(IF(AND($V129&lt;=Z$1,$W129&gt;=Z$1),INDEX(Reliability!E$23:E$50,MATCH($T129,Reliability!$C$23:$C$50,0)),0),0)*$H129*$X129*$Y129),$D129)*$R129</f>
        <v>0</v>
      </c>
      <c r="AA129" s="168">
        <f>MIN((IFERROR(IF(AND($V129&lt;=AA$1,$W129&gt;=AA$1),INDEX(Reliability!F$23:F$50,MATCH($S129,Reliability!$C$23:$C$50,0)),0),0)*IF($T129="n/a",$D129*$Y129,$G129)+IFERROR(IF(AND($V129&lt;=AA$1,$W129&gt;=AA$1),INDEX(Reliability!F$23:F$50,MATCH($T129,Reliability!$C$23:$C$50,0)),0),0)*$H129*$X129*$Y129),$D129)*$R129</f>
        <v>0</v>
      </c>
      <c r="AB129" s="168">
        <f>MIN((IFERROR(IF(AND($V129&lt;=AB$1,$W129&gt;=AB$1),INDEX(Reliability!G$23:G$50,MATCH($S129,Reliability!$C$23:$C$50,0)),0),0)*IF($T129="n/a",$D129*$Y129,$G129)+IFERROR(IF(AND($V129&lt;=AB$1,$W129&gt;=AB$1),INDEX(Reliability!G$23:G$50,MATCH($T129,Reliability!$C$23:$C$50,0)),0),0)*$H129*$X129*$Y129),$D129)*$R129</f>
        <v>0</v>
      </c>
      <c r="AC129" s="168">
        <f>MIN((IFERROR(IF(AND($V129&lt;=AC$1,$W129&gt;=AC$1),INDEX(Reliability!H$23:H$50,MATCH($S129,Reliability!$C$23:$C$50,0)),0),0)*IF($T129="n/a",$D129*$Y129,$G129)+IFERROR(IF(AND($V129&lt;=AC$1,$W129&gt;=AC$1),INDEX(Reliability!H$23:H$50,MATCH($T129,Reliability!$C$23:$C$50,0)),0),0)*$H129*$X129*$Y129),$D129)*$R129</f>
        <v>0</v>
      </c>
      <c r="AD129" s="168">
        <f>MIN((IFERROR(IF(AND($V129&lt;=AD$1,$W129&gt;=AD$1),INDEX(Reliability!I$23:I$50,MATCH($S129,Reliability!$C$23:$C$50,0)),0),0)*IF($T129="n/a",$D129*$Y129,$G129)+IFERROR(IF(AND($V129&lt;=AD$1,$W129&gt;=AD$1),INDEX(Reliability!I$23:I$50,MATCH($T129,Reliability!$C$23:$C$50,0)),0),0)*$H129*$X129*$Y129),$D129)*$R129</f>
        <v>0</v>
      </c>
      <c r="AE129" s="168">
        <f>MIN((IFERROR(IF(AND($V129&lt;=AE$1,$W129&gt;=AE$1),INDEX(Reliability!J$23:J$50,MATCH($S129,Reliability!$C$23:$C$50,0)),0),0)*IF($T129="n/a",$D129*$Y129,$G129)+IFERROR(IF(AND($V129&lt;=AE$1,$W129&gt;=AE$1),INDEX(Reliability!J$23:J$50,MATCH($T129,Reliability!$C$23:$C$50,0)),0),0)*$H129*$X129*$Y129),$D129)*$R129</f>
        <v>0</v>
      </c>
      <c r="AF129" s="168">
        <f>MIN((IFERROR(IF(AND($V129&lt;=AF$1,$W129&gt;=AF$1),INDEX(Reliability!K$23:K$50,MATCH($S129,Reliability!$C$23:$C$50,0)),0),0)*IF($T129="n/a",$D129*$Y129,$G129)+IFERROR(IF(AND($V129&lt;=AF$1,$W129&gt;=AF$1),INDEX(Reliability!K$23:K$50,MATCH($T129,Reliability!$C$23:$C$50,0)),0),0)*$H129*$X129*$Y129),$D129)*$R129</f>
        <v>0</v>
      </c>
      <c r="AG129" s="168">
        <f>MIN((IFERROR(IF(AND($V129&lt;=AG$1,$W129&gt;=AG$1),INDEX(Reliability!L$23:L$50,MATCH($S129,Reliability!$C$23:$C$50,0)),0),0)*IF($T129="n/a",$D129*$Y129,$G129)+IFERROR(IF(AND($V129&lt;=AG$1,$W129&gt;=AG$1),INDEX(Reliability!L$23:L$50,MATCH($T129,Reliability!$C$23:$C$50,0)),0),0)*$H129*$X129*$Y129),$D129)*$R129</f>
        <v>0</v>
      </c>
      <c r="AH129" s="168">
        <f>MIN((IFERROR(IF(AND($V129&lt;=AH$1,$W129&gt;=AH$1),INDEX(Reliability!M$23:M$50,MATCH($S129,Reliability!$C$23:$C$50,0)),0),0)*IF($T129="n/a",$D129*$Y129,$G129)+IFERROR(IF(AND($V129&lt;=AH$1,$W129&gt;=AH$1),INDEX(Reliability!M$23:M$50,MATCH($T129,Reliability!$C$23:$C$50,0)),0),0)*$H129*$X129*$Y129),$D129)*$R129</f>
        <v>0</v>
      </c>
      <c r="AI129" s="168">
        <f>MIN((IFERROR(IF(AND($V129&lt;=AI$1,$W129&gt;=AI$1),INDEX(Reliability!N$23:N$50,MATCH($S129,Reliability!$C$23:$C$50,0)),0),0)*IF($T129="n/a",$D129*$Y129,$G129)+IFERROR(IF(AND($V129&lt;=AI$1,$W129&gt;=AI$1),INDEX(Reliability!N$23:N$50,MATCH($T129,Reliability!$C$23:$C$50,0)),0),0)*$H129*$X129*$Y129),$D129)*$R129</f>
        <v>0</v>
      </c>
      <c r="AJ129" s="168">
        <f>MIN((IFERROR(IF(AND($V129&lt;=AJ$1,$W129&gt;=AJ$1),INDEX(Reliability!O$23:O$50,MATCH($S129,Reliability!$C$23:$C$50,0)),0),0)*IF($T129="n/a",$D129*$Y129,$G129)+IFERROR(IF(AND($V129&lt;=AJ$1,$W129&gt;=AJ$1),INDEX(Reliability!O$23:O$50,MATCH($T129,Reliability!$C$23:$C$50,0)),0),0)*$H129*$X129*$Y129),$D129)*$R129</f>
        <v>0</v>
      </c>
      <c r="AK129" s="168">
        <f>MIN((IFERROR(IF(AND($V129&lt;=AK$1,$W129&gt;=AK$1),INDEX(Reliability!P$23:P$50,MATCH($S129,Reliability!$C$23:$C$50,0)),0),0)*IF($T129="n/a",$D129*$Y129,$G129)+IFERROR(IF(AND($V129&lt;=AK$1,$W129&gt;=AK$1),INDEX(Reliability!P$23:P$50,MATCH($T129,Reliability!$C$23:$C$50,0)),0),0)*$H129*$X129*$Y129),$D129)*$R129</f>
        <v>0</v>
      </c>
      <c r="AM129" s="167">
        <f t="shared" si="23"/>
        <v>0</v>
      </c>
      <c r="AN129">
        <f>unique_contracts!C129</f>
        <v>0</v>
      </c>
    </row>
    <row r="130" spans="2:40" x14ac:dyDescent="0.25">
      <c r="B130" s="121">
        <f>unique_contracts!B130</f>
        <v>0</v>
      </c>
      <c r="C130" s="103">
        <f>unique_contracts!D130</f>
        <v>0</v>
      </c>
      <c r="D130" s="120">
        <f>unique_contracts!J130</f>
        <v>0</v>
      </c>
      <c r="E130" s="103">
        <f>unique_contracts!M130</f>
        <v>0</v>
      </c>
      <c r="F130" s="103">
        <f>unique_contracts!N130</f>
        <v>0</v>
      </c>
      <c r="G130" s="103">
        <f>unique_contracts!P130</f>
        <v>0</v>
      </c>
      <c r="H130" s="103">
        <f>unique_contracts!R130</f>
        <v>0</v>
      </c>
      <c r="I130" s="103">
        <f>unique_contracts!V130</f>
        <v>0</v>
      </c>
      <c r="J130" s="121">
        <f>unique_contracts!AB130</f>
        <v>0</v>
      </c>
      <c r="K130" s="103">
        <f>unique_contracts!AM130</f>
        <v>0</v>
      </c>
      <c r="L130" s="103">
        <f>unique_contracts!AN130</f>
        <v>0</v>
      </c>
      <c r="M130" s="103">
        <f>unique_contracts!AO130</f>
        <v>0</v>
      </c>
      <c r="N130" s="103">
        <f>unique_contracts!AP130</f>
        <v>0</v>
      </c>
      <c r="O130" s="103">
        <f>unique_contracts!AQ130</f>
        <v>0</v>
      </c>
      <c r="P130" s="103">
        <f>unique_contracts!AR130</f>
        <v>0</v>
      </c>
      <c r="Q130" s="103">
        <f>unique_contracts!BP130</f>
        <v>0</v>
      </c>
      <c r="R130" s="103">
        <f t="shared" si="16"/>
        <v>0</v>
      </c>
      <c r="S130" s="103" t="str">
        <f>IFERROR(IF(AND(I130&gt;0,E130="NotHybrid"),_xlfn.CONCAT(MAX(MIN(ROUNDDOWN(I130/D130,0),8),4),INDEX(resources!$G:$G,MATCH(B130,resources!$A:$A,0))),INDEX(resources!$G:$G,MATCH(B130,resources!$A:$A,0))),"n/a")</f>
        <v>n/a</v>
      </c>
      <c r="T130" s="103" t="str">
        <f t="shared" si="17"/>
        <v>n/a</v>
      </c>
      <c r="U130" s="103" t="str">
        <f t="shared" si="18"/>
        <v>n/a</v>
      </c>
      <c r="V130" s="103">
        <f t="shared" si="19"/>
        <v>0</v>
      </c>
      <c r="W130" s="103">
        <f t="shared" si="20"/>
        <v>0</v>
      </c>
      <c r="X130" s="119">
        <f t="shared" si="21"/>
        <v>1</v>
      </c>
      <c r="Y130" s="119">
        <f t="shared" si="22"/>
        <v>1</v>
      </c>
      <c r="Z130" s="168">
        <f>MIN((IFERROR(IF(AND($V130&lt;=Z$1,$W130&gt;=Z$1),INDEX(Reliability!E$23:E$50,MATCH($S130,Reliability!$C$23:$C$50,0)),0),0)*IF($T130="n/a",$D130*$Y130,$G130)+IFERROR(IF(AND($V130&lt;=Z$1,$W130&gt;=Z$1),INDEX(Reliability!E$23:E$50,MATCH($T130,Reliability!$C$23:$C$50,0)),0),0)*$H130*$X130*$Y130),$D130)*$R130</f>
        <v>0</v>
      </c>
      <c r="AA130" s="168">
        <f>MIN((IFERROR(IF(AND($V130&lt;=AA$1,$W130&gt;=AA$1),INDEX(Reliability!F$23:F$50,MATCH($S130,Reliability!$C$23:$C$50,0)),0),0)*IF($T130="n/a",$D130*$Y130,$G130)+IFERROR(IF(AND($V130&lt;=AA$1,$W130&gt;=AA$1),INDEX(Reliability!F$23:F$50,MATCH($T130,Reliability!$C$23:$C$50,0)),0),0)*$H130*$X130*$Y130),$D130)*$R130</f>
        <v>0</v>
      </c>
      <c r="AB130" s="168">
        <f>MIN((IFERROR(IF(AND($V130&lt;=AB$1,$W130&gt;=AB$1),INDEX(Reliability!G$23:G$50,MATCH($S130,Reliability!$C$23:$C$50,0)),0),0)*IF($T130="n/a",$D130*$Y130,$G130)+IFERROR(IF(AND($V130&lt;=AB$1,$W130&gt;=AB$1),INDEX(Reliability!G$23:G$50,MATCH($T130,Reliability!$C$23:$C$50,0)),0),0)*$H130*$X130*$Y130),$D130)*$R130</f>
        <v>0</v>
      </c>
      <c r="AC130" s="168">
        <f>MIN((IFERROR(IF(AND($V130&lt;=AC$1,$W130&gt;=AC$1),INDEX(Reliability!H$23:H$50,MATCH($S130,Reliability!$C$23:$C$50,0)),0),0)*IF($T130="n/a",$D130*$Y130,$G130)+IFERROR(IF(AND($V130&lt;=AC$1,$W130&gt;=AC$1),INDEX(Reliability!H$23:H$50,MATCH($T130,Reliability!$C$23:$C$50,0)),0),0)*$H130*$X130*$Y130),$D130)*$R130</f>
        <v>0</v>
      </c>
      <c r="AD130" s="168">
        <f>MIN((IFERROR(IF(AND($V130&lt;=AD$1,$W130&gt;=AD$1),INDEX(Reliability!I$23:I$50,MATCH($S130,Reliability!$C$23:$C$50,0)),0),0)*IF($T130="n/a",$D130*$Y130,$G130)+IFERROR(IF(AND($V130&lt;=AD$1,$W130&gt;=AD$1),INDEX(Reliability!I$23:I$50,MATCH($T130,Reliability!$C$23:$C$50,0)),0),0)*$H130*$X130*$Y130),$D130)*$R130</f>
        <v>0</v>
      </c>
      <c r="AE130" s="168">
        <f>MIN((IFERROR(IF(AND($V130&lt;=AE$1,$W130&gt;=AE$1),INDEX(Reliability!J$23:J$50,MATCH($S130,Reliability!$C$23:$C$50,0)),0),0)*IF($T130="n/a",$D130*$Y130,$G130)+IFERROR(IF(AND($V130&lt;=AE$1,$W130&gt;=AE$1),INDEX(Reliability!J$23:J$50,MATCH($T130,Reliability!$C$23:$C$50,0)),0),0)*$H130*$X130*$Y130),$D130)*$R130</f>
        <v>0</v>
      </c>
      <c r="AF130" s="168">
        <f>MIN((IFERROR(IF(AND($V130&lt;=AF$1,$W130&gt;=AF$1),INDEX(Reliability!K$23:K$50,MATCH($S130,Reliability!$C$23:$C$50,0)),0),0)*IF($T130="n/a",$D130*$Y130,$G130)+IFERROR(IF(AND($V130&lt;=AF$1,$W130&gt;=AF$1),INDEX(Reliability!K$23:K$50,MATCH($T130,Reliability!$C$23:$C$50,0)),0),0)*$H130*$X130*$Y130),$D130)*$R130</f>
        <v>0</v>
      </c>
      <c r="AG130" s="168">
        <f>MIN((IFERROR(IF(AND($V130&lt;=AG$1,$W130&gt;=AG$1),INDEX(Reliability!L$23:L$50,MATCH($S130,Reliability!$C$23:$C$50,0)),0),0)*IF($T130="n/a",$D130*$Y130,$G130)+IFERROR(IF(AND($V130&lt;=AG$1,$W130&gt;=AG$1),INDEX(Reliability!L$23:L$50,MATCH($T130,Reliability!$C$23:$C$50,0)),0),0)*$H130*$X130*$Y130),$D130)*$R130</f>
        <v>0</v>
      </c>
      <c r="AH130" s="168">
        <f>MIN((IFERROR(IF(AND($V130&lt;=AH$1,$W130&gt;=AH$1),INDEX(Reliability!M$23:M$50,MATCH($S130,Reliability!$C$23:$C$50,0)),0),0)*IF($T130="n/a",$D130*$Y130,$G130)+IFERROR(IF(AND($V130&lt;=AH$1,$W130&gt;=AH$1),INDEX(Reliability!M$23:M$50,MATCH($T130,Reliability!$C$23:$C$50,0)),0),0)*$H130*$X130*$Y130),$D130)*$R130</f>
        <v>0</v>
      </c>
      <c r="AI130" s="168">
        <f>MIN((IFERROR(IF(AND($V130&lt;=AI$1,$W130&gt;=AI$1),INDEX(Reliability!N$23:N$50,MATCH($S130,Reliability!$C$23:$C$50,0)),0),0)*IF($T130="n/a",$D130*$Y130,$G130)+IFERROR(IF(AND($V130&lt;=AI$1,$W130&gt;=AI$1),INDEX(Reliability!N$23:N$50,MATCH($T130,Reliability!$C$23:$C$50,0)),0),0)*$H130*$X130*$Y130),$D130)*$R130</f>
        <v>0</v>
      </c>
      <c r="AJ130" s="168">
        <f>MIN((IFERROR(IF(AND($V130&lt;=AJ$1,$W130&gt;=AJ$1),INDEX(Reliability!O$23:O$50,MATCH($S130,Reliability!$C$23:$C$50,0)),0),0)*IF($T130="n/a",$D130*$Y130,$G130)+IFERROR(IF(AND($V130&lt;=AJ$1,$W130&gt;=AJ$1),INDEX(Reliability!O$23:O$50,MATCH($T130,Reliability!$C$23:$C$50,0)),0),0)*$H130*$X130*$Y130),$D130)*$R130</f>
        <v>0</v>
      </c>
      <c r="AK130" s="168">
        <f>MIN((IFERROR(IF(AND($V130&lt;=AK$1,$W130&gt;=AK$1),INDEX(Reliability!P$23:P$50,MATCH($S130,Reliability!$C$23:$C$50,0)),0),0)*IF($T130="n/a",$D130*$Y130,$G130)+IFERROR(IF(AND($V130&lt;=AK$1,$W130&gt;=AK$1),INDEX(Reliability!P$23:P$50,MATCH($T130,Reliability!$C$23:$C$50,0)),0),0)*$H130*$X130*$Y130),$D130)*$R130</f>
        <v>0</v>
      </c>
      <c r="AM130" s="167">
        <f t="shared" si="23"/>
        <v>0</v>
      </c>
      <c r="AN130">
        <f>unique_contracts!C130</f>
        <v>0</v>
      </c>
    </row>
    <row r="131" spans="2:40" x14ac:dyDescent="0.25">
      <c r="B131" s="121">
        <f>unique_contracts!B131</f>
        <v>0</v>
      </c>
      <c r="C131" s="103">
        <f>unique_contracts!D131</f>
        <v>0</v>
      </c>
      <c r="D131" s="120">
        <f>unique_contracts!J131</f>
        <v>0</v>
      </c>
      <c r="E131" s="103">
        <f>unique_contracts!M131</f>
        <v>0</v>
      </c>
      <c r="F131" s="103">
        <f>unique_contracts!N131</f>
        <v>0</v>
      </c>
      <c r="G131" s="103">
        <f>unique_contracts!P131</f>
        <v>0</v>
      </c>
      <c r="H131" s="103">
        <f>unique_contracts!R131</f>
        <v>0</v>
      </c>
      <c r="I131" s="103">
        <f>unique_contracts!V131</f>
        <v>0</v>
      </c>
      <c r="J131" s="121">
        <f>unique_contracts!AB131</f>
        <v>0</v>
      </c>
      <c r="K131" s="103">
        <f>unique_contracts!AM131</f>
        <v>0</v>
      </c>
      <c r="L131" s="103">
        <f>unique_contracts!AN131</f>
        <v>0</v>
      </c>
      <c r="M131" s="103">
        <f>unique_contracts!AO131</f>
        <v>0</v>
      </c>
      <c r="N131" s="103">
        <f>unique_contracts!AP131</f>
        <v>0</v>
      </c>
      <c r="O131" s="103">
        <f>unique_contracts!AQ131</f>
        <v>0</v>
      </c>
      <c r="P131" s="103">
        <f>unique_contracts!AR131</f>
        <v>0</v>
      </c>
      <c r="Q131" s="103">
        <f>unique_contracts!BP131</f>
        <v>0</v>
      </c>
      <c r="R131" s="103">
        <f t="shared" ref="R131:R194" si="24">IF(AND(J131="Sell",ISNUMBER(SEARCH("Capacity",Q131))),-1,IF(AND(NOT(J131="Sell"),ISNUMBER(SEARCH("Capacity",Q131))),1,0))</f>
        <v>0</v>
      </c>
      <c r="S131" s="103" t="str">
        <f>IFERROR(IF(AND(I131&gt;0,E131="NotHybrid"),_xlfn.CONCAT(MAX(MIN(ROUNDDOWN(I131/D131,0),8),4),INDEX(resources!$G:$G,MATCH(B131,resources!$A:$A,0))),INDEX(resources!$G:$G,MATCH(B131,resources!$A:$A,0))),"n/a")</f>
        <v>n/a</v>
      </c>
      <c r="T131" s="103" t="str">
        <f t="shared" ref="T131:T194" si="25">IFERROR(IF(NOT(E131="NotHybrid"),_xlfn.CONCAT(MAX(MIN(ROUNDDOWN(I131/H131,0),8),4),"hr_batteries"),"n/a"),"n/a")</f>
        <v>n/a</v>
      </c>
      <c r="U131" s="103" t="str">
        <f t="shared" ref="U131:U194" si="26">IF(T131="n/a",S131,"hybrid")</f>
        <v>n/a</v>
      </c>
      <c r="V131" s="103">
        <f t="shared" ref="V131:V194" si="27">IFERROR(IF(DATE(K131,L131,M131)&lt;=DATE(K131,6,1),K131,K131+1),0)</f>
        <v>0</v>
      </c>
      <c r="W131" s="103">
        <f t="shared" ref="W131:W194" si="28">IFERROR(IF(DATE(N131,O131,P131)&gt;=DATE(N131,10,1),N131,N131-1),0)</f>
        <v>0</v>
      </c>
      <c r="X131" s="119">
        <f t="shared" ref="X131:X194" si="29">IF(OR(T131="n/a",NOT(F131="NO")),100%,IF(ISNUMBER(SEARCH("pv",S131)),MIN(G131/(1*(ROUNDDOWN(I131/H131,0)/4)),H131)/H131,IF(ISNUMBER(SEARCH("wind",S131)),MIN(G131/(2*(ROUNDDOWN(I131/H131,0)/4)),H131)/H131,1)))</f>
        <v>1</v>
      </c>
      <c r="Y131" s="119">
        <f t="shared" ref="Y131:Y194" si="30">IF(ISNUMBER(SEARCH("batteries",S131)),MIN(ROUNDDOWN(I131/D131,0)/4,1), IF(ISNUMBER(SEARCH("batteries",T131)),MIN(ROUNDDOWN(I131/H131,0)/4,1),1))</f>
        <v>1</v>
      </c>
      <c r="Z131" s="168">
        <f>MIN((IFERROR(IF(AND($V131&lt;=Z$1,$W131&gt;=Z$1),INDEX(Reliability!E$23:E$50,MATCH($S131,Reliability!$C$23:$C$50,0)),0),0)*IF($T131="n/a",$D131*$Y131,$G131)+IFERROR(IF(AND($V131&lt;=Z$1,$W131&gt;=Z$1),INDEX(Reliability!E$23:E$50,MATCH($T131,Reliability!$C$23:$C$50,0)),0),0)*$H131*$X131*$Y131),$D131)*$R131</f>
        <v>0</v>
      </c>
      <c r="AA131" s="168">
        <f>MIN((IFERROR(IF(AND($V131&lt;=AA$1,$W131&gt;=AA$1),INDEX(Reliability!F$23:F$50,MATCH($S131,Reliability!$C$23:$C$50,0)),0),0)*IF($T131="n/a",$D131*$Y131,$G131)+IFERROR(IF(AND($V131&lt;=AA$1,$W131&gt;=AA$1),INDEX(Reliability!F$23:F$50,MATCH($T131,Reliability!$C$23:$C$50,0)),0),0)*$H131*$X131*$Y131),$D131)*$R131</f>
        <v>0</v>
      </c>
      <c r="AB131" s="168">
        <f>MIN((IFERROR(IF(AND($V131&lt;=AB$1,$W131&gt;=AB$1),INDEX(Reliability!G$23:G$50,MATCH($S131,Reliability!$C$23:$C$50,0)),0),0)*IF($T131="n/a",$D131*$Y131,$G131)+IFERROR(IF(AND($V131&lt;=AB$1,$W131&gt;=AB$1),INDEX(Reliability!G$23:G$50,MATCH($T131,Reliability!$C$23:$C$50,0)),0),0)*$H131*$X131*$Y131),$D131)*$R131</f>
        <v>0</v>
      </c>
      <c r="AC131" s="168">
        <f>MIN((IFERROR(IF(AND($V131&lt;=AC$1,$W131&gt;=AC$1),INDEX(Reliability!H$23:H$50,MATCH($S131,Reliability!$C$23:$C$50,0)),0),0)*IF($T131="n/a",$D131*$Y131,$G131)+IFERROR(IF(AND($V131&lt;=AC$1,$W131&gt;=AC$1),INDEX(Reliability!H$23:H$50,MATCH($T131,Reliability!$C$23:$C$50,0)),0),0)*$H131*$X131*$Y131),$D131)*$R131</f>
        <v>0</v>
      </c>
      <c r="AD131" s="168">
        <f>MIN((IFERROR(IF(AND($V131&lt;=AD$1,$W131&gt;=AD$1),INDEX(Reliability!I$23:I$50,MATCH($S131,Reliability!$C$23:$C$50,0)),0),0)*IF($T131="n/a",$D131*$Y131,$G131)+IFERROR(IF(AND($V131&lt;=AD$1,$W131&gt;=AD$1),INDEX(Reliability!I$23:I$50,MATCH($T131,Reliability!$C$23:$C$50,0)),0),0)*$H131*$X131*$Y131),$D131)*$R131</f>
        <v>0</v>
      </c>
      <c r="AE131" s="168">
        <f>MIN((IFERROR(IF(AND($V131&lt;=AE$1,$W131&gt;=AE$1),INDEX(Reliability!J$23:J$50,MATCH($S131,Reliability!$C$23:$C$50,0)),0),0)*IF($T131="n/a",$D131*$Y131,$G131)+IFERROR(IF(AND($V131&lt;=AE$1,$W131&gt;=AE$1),INDEX(Reliability!J$23:J$50,MATCH($T131,Reliability!$C$23:$C$50,0)),0),0)*$H131*$X131*$Y131),$D131)*$R131</f>
        <v>0</v>
      </c>
      <c r="AF131" s="168">
        <f>MIN((IFERROR(IF(AND($V131&lt;=AF$1,$W131&gt;=AF$1),INDEX(Reliability!K$23:K$50,MATCH($S131,Reliability!$C$23:$C$50,0)),0),0)*IF($T131="n/a",$D131*$Y131,$G131)+IFERROR(IF(AND($V131&lt;=AF$1,$W131&gt;=AF$1),INDEX(Reliability!K$23:K$50,MATCH($T131,Reliability!$C$23:$C$50,0)),0),0)*$H131*$X131*$Y131),$D131)*$R131</f>
        <v>0</v>
      </c>
      <c r="AG131" s="168">
        <f>MIN((IFERROR(IF(AND($V131&lt;=AG$1,$W131&gt;=AG$1),INDEX(Reliability!L$23:L$50,MATCH($S131,Reliability!$C$23:$C$50,0)),0),0)*IF($T131="n/a",$D131*$Y131,$G131)+IFERROR(IF(AND($V131&lt;=AG$1,$W131&gt;=AG$1),INDEX(Reliability!L$23:L$50,MATCH($T131,Reliability!$C$23:$C$50,0)),0),0)*$H131*$X131*$Y131),$D131)*$R131</f>
        <v>0</v>
      </c>
      <c r="AH131" s="168">
        <f>MIN((IFERROR(IF(AND($V131&lt;=AH$1,$W131&gt;=AH$1),INDEX(Reliability!M$23:M$50,MATCH($S131,Reliability!$C$23:$C$50,0)),0),0)*IF($T131="n/a",$D131*$Y131,$G131)+IFERROR(IF(AND($V131&lt;=AH$1,$W131&gt;=AH$1),INDEX(Reliability!M$23:M$50,MATCH($T131,Reliability!$C$23:$C$50,0)),0),0)*$H131*$X131*$Y131),$D131)*$R131</f>
        <v>0</v>
      </c>
      <c r="AI131" s="168">
        <f>MIN((IFERROR(IF(AND($V131&lt;=AI$1,$W131&gt;=AI$1),INDEX(Reliability!N$23:N$50,MATCH($S131,Reliability!$C$23:$C$50,0)),0),0)*IF($T131="n/a",$D131*$Y131,$G131)+IFERROR(IF(AND($V131&lt;=AI$1,$W131&gt;=AI$1),INDEX(Reliability!N$23:N$50,MATCH($T131,Reliability!$C$23:$C$50,0)),0),0)*$H131*$X131*$Y131),$D131)*$R131</f>
        <v>0</v>
      </c>
      <c r="AJ131" s="168">
        <f>MIN((IFERROR(IF(AND($V131&lt;=AJ$1,$W131&gt;=AJ$1),INDEX(Reliability!O$23:O$50,MATCH($S131,Reliability!$C$23:$C$50,0)),0),0)*IF($T131="n/a",$D131*$Y131,$G131)+IFERROR(IF(AND($V131&lt;=AJ$1,$W131&gt;=AJ$1),INDEX(Reliability!O$23:O$50,MATCH($T131,Reliability!$C$23:$C$50,0)),0),0)*$H131*$X131*$Y131),$D131)*$R131</f>
        <v>0</v>
      </c>
      <c r="AK131" s="168">
        <f>MIN((IFERROR(IF(AND($V131&lt;=AK$1,$W131&gt;=AK$1),INDEX(Reliability!P$23:P$50,MATCH($S131,Reliability!$C$23:$C$50,0)),0),0)*IF($T131="n/a",$D131*$Y131,$G131)+IFERROR(IF(AND($V131&lt;=AK$1,$W131&gt;=AK$1),INDEX(Reliability!P$23:P$50,MATCH($T131,Reliability!$C$23:$C$50,0)),0),0)*$H131*$X131*$Y131),$D131)*$R131</f>
        <v>0</v>
      </c>
      <c r="AM131" s="167">
        <f t="shared" ref="AM131:AM194" si="31">ROUND(SUM(Z131:AK131),1)</f>
        <v>0</v>
      </c>
      <c r="AN131">
        <f>unique_contracts!C131</f>
        <v>0</v>
      </c>
    </row>
    <row r="132" spans="2:40" x14ac:dyDescent="0.25">
      <c r="B132" s="121">
        <f>unique_contracts!B132</f>
        <v>0</v>
      </c>
      <c r="C132" s="103">
        <f>unique_contracts!D132</f>
        <v>0</v>
      </c>
      <c r="D132" s="120">
        <f>unique_contracts!J132</f>
        <v>0</v>
      </c>
      <c r="E132" s="103">
        <f>unique_contracts!M132</f>
        <v>0</v>
      </c>
      <c r="F132" s="103">
        <f>unique_contracts!N132</f>
        <v>0</v>
      </c>
      <c r="G132" s="103">
        <f>unique_contracts!P132</f>
        <v>0</v>
      </c>
      <c r="H132" s="103">
        <f>unique_contracts!R132</f>
        <v>0</v>
      </c>
      <c r="I132" s="103">
        <f>unique_contracts!V132</f>
        <v>0</v>
      </c>
      <c r="J132" s="121">
        <f>unique_contracts!AB132</f>
        <v>0</v>
      </c>
      <c r="K132" s="103">
        <f>unique_contracts!AM132</f>
        <v>0</v>
      </c>
      <c r="L132" s="103">
        <f>unique_contracts!AN132</f>
        <v>0</v>
      </c>
      <c r="M132" s="103">
        <f>unique_contracts!AO132</f>
        <v>0</v>
      </c>
      <c r="N132" s="103">
        <f>unique_contracts!AP132</f>
        <v>0</v>
      </c>
      <c r="O132" s="103">
        <f>unique_contracts!AQ132</f>
        <v>0</v>
      </c>
      <c r="P132" s="103">
        <f>unique_contracts!AR132</f>
        <v>0</v>
      </c>
      <c r="Q132" s="103">
        <f>unique_contracts!BP132</f>
        <v>0</v>
      </c>
      <c r="R132" s="103">
        <f t="shared" si="24"/>
        <v>0</v>
      </c>
      <c r="S132" s="103" t="str">
        <f>IFERROR(IF(AND(I132&gt;0,E132="NotHybrid"),_xlfn.CONCAT(MAX(MIN(ROUNDDOWN(I132/D132,0),8),4),INDEX(resources!$G:$G,MATCH(B132,resources!$A:$A,0))),INDEX(resources!$G:$G,MATCH(B132,resources!$A:$A,0))),"n/a")</f>
        <v>n/a</v>
      </c>
      <c r="T132" s="103" t="str">
        <f t="shared" si="25"/>
        <v>n/a</v>
      </c>
      <c r="U132" s="103" t="str">
        <f t="shared" si="26"/>
        <v>n/a</v>
      </c>
      <c r="V132" s="103">
        <f t="shared" si="27"/>
        <v>0</v>
      </c>
      <c r="W132" s="103">
        <f t="shared" si="28"/>
        <v>0</v>
      </c>
      <c r="X132" s="119">
        <f t="shared" si="29"/>
        <v>1</v>
      </c>
      <c r="Y132" s="119">
        <f t="shared" si="30"/>
        <v>1</v>
      </c>
      <c r="Z132" s="168">
        <f>MIN((IFERROR(IF(AND($V132&lt;=Z$1,$W132&gt;=Z$1),INDEX(Reliability!E$23:E$50,MATCH($S132,Reliability!$C$23:$C$50,0)),0),0)*IF($T132="n/a",$D132*$Y132,$G132)+IFERROR(IF(AND($V132&lt;=Z$1,$W132&gt;=Z$1),INDEX(Reliability!E$23:E$50,MATCH($T132,Reliability!$C$23:$C$50,0)),0),0)*$H132*$X132*$Y132),$D132)*$R132</f>
        <v>0</v>
      </c>
      <c r="AA132" s="168">
        <f>MIN((IFERROR(IF(AND($V132&lt;=AA$1,$W132&gt;=AA$1),INDEX(Reliability!F$23:F$50,MATCH($S132,Reliability!$C$23:$C$50,0)),0),0)*IF($T132="n/a",$D132*$Y132,$G132)+IFERROR(IF(AND($V132&lt;=AA$1,$W132&gt;=AA$1),INDEX(Reliability!F$23:F$50,MATCH($T132,Reliability!$C$23:$C$50,0)),0),0)*$H132*$X132*$Y132),$D132)*$R132</f>
        <v>0</v>
      </c>
      <c r="AB132" s="168">
        <f>MIN((IFERROR(IF(AND($V132&lt;=AB$1,$W132&gt;=AB$1),INDEX(Reliability!G$23:G$50,MATCH($S132,Reliability!$C$23:$C$50,0)),0),0)*IF($T132="n/a",$D132*$Y132,$G132)+IFERROR(IF(AND($V132&lt;=AB$1,$W132&gt;=AB$1),INDEX(Reliability!G$23:G$50,MATCH($T132,Reliability!$C$23:$C$50,0)),0),0)*$H132*$X132*$Y132),$D132)*$R132</f>
        <v>0</v>
      </c>
      <c r="AC132" s="168">
        <f>MIN((IFERROR(IF(AND($V132&lt;=AC$1,$W132&gt;=AC$1),INDEX(Reliability!H$23:H$50,MATCH($S132,Reliability!$C$23:$C$50,0)),0),0)*IF($T132="n/a",$D132*$Y132,$G132)+IFERROR(IF(AND($V132&lt;=AC$1,$W132&gt;=AC$1),INDEX(Reliability!H$23:H$50,MATCH($T132,Reliability!$C$23:$C$50,0)),0),0)*$H132*$X132*$Y132),$D132)*$R132</f>
        <v>0</v>
      </c>
      <c r="AD132" s="168">
        <f>MIN((IFERROR(IF(AND($V132&lt;=AD$1,$W132&gt;=AD$1),INDEX(Reliability!I$23:I$50,MATCH($S132,Reliability!$C$23:$C$50,0)),0),0)*IF($T132="n/a",$D132*$Y132,$G132)+IFERROR(IF(AND($V132&lt;=AD$1,$W132&gt;=AD$1),INDEX(Reliability!I$23:I$50,MATCH($T132,Reliability!$C$23:$C$50,0)),0),0)*$H132*$X132*$Y132),$D132)*$R132</f>
        <v>0</v>
      </c>
      <c r="AE132" s="168">
        <f>MIN((IFERROR(IF(AND($V132&lt;=AE$1,$W132&gt;=AE$1),INDEX(Reliability!J$23:J$50,MATCH($S132,Reliability!$C$23:$C$50,0)),0),0)*IF($T132="n/a",$D132*$Y132,$G132)+IFERROR(IF(AND($V132&lt;=AE$1,$W132&gt;=AE$1),INDEX(Reliability!J$23:J$50,MATCH($T132,Reliability!$C$23:$C$50,0)),0),0)*$H132*$X132*$Y132),$D132)*$R132</f>
        <v>0</v>
      </c>
      <c r="AF132" s="168">
        <f>MIN((IFERROR(IF(AND($V132&lt;=AF$1,$W132&gt;=AF$1),INDEX(Reliability!K$23:K$50,MATCH($S132,Reliability!$C$23:$C$50,0)),0),0)*IF($T132="n/a",$D132*$Y132,$G132)+IFERROR(IF(AND($V132&lt;=AF$1,$W132&gt;=AF$1),INDEX(Reliability!K$23:K$50,MATCH($T132,Reliability!$C$23:$C$50,0)),0),0)*$H132*$X132*$Y132),$D132)*$R132</f>
        <v>0</v>
      </c>
      <c r="AG132" s="168">
        <f>MIN((IFERROR(IF(AND($V132&lt;=AG$1,$W132&gt;=AG$1),INDEX(Reliability!L$23:L$50,MATCH($S132,Reliability!$C$23:$C$50,0)),0),0)*IF($T132="n/a",$D132*$Y132,$G132)+IFERROR(IF(AND($V132&lt;=AG$1,$W132&gt;=AG$1),INDEX(Reliability!L$23:L$50,MATCH($T132,Reliability!$C$23:$C$50,0)),0),0)*$H132*$X132*$Y132),$D132)*$R132</f>
        <v>0</v>
      </c>
      <c r="AH132" s="168">
        <f>MIN((IFERROR(IF(AND($V132&lt;=AH$1,$W132&gt;=AH$1),INDEX(Reliability!M$23:M$50,MATCH($S132,Reliability!$C$23:$C$50,0)),0),0)*IF($T132="n/a",$D132*$Y132,$G132)+IFERROR(IF(AND($V132&lt;=AH$1,$W132&gt;=AH$1),INDEX(Reliability!M$23:M$50,MATCH($T132,Reliability!$C$23:$C$50,0)),0),0)*$H132*$X132*$Y132),$D132)*$R132</f>
        <v>0</v>
      </c>
      <c r="AI132" s="168">
        <f>MIN((IFERROR(IF(AND($V132&lt;=AI$1,$W132&gt;=AI$1),INDEX(Reliability!N$23:N$50,MATCH($S132,Reliability!$C$23:$C$50,0)),0),0)*IF($T132="n/a",$D132*$Y132,$G132)+IFERROR(IF(AND($V132&lt;=AI$1,$W132&gt;=AI$1),INDEX(Reliability!N$23:N$50,MATCH($T132,Reliability!$C$23:$C$50,0)),0),0)*$H132*$X132*$Y132),$D132)*$R132</f>
        <v>0</v>
      </c>
      <c r="AJ132" s="168">
        <f>MIN((IFERROR(IF(AND($V132&lt;=AJ$1,$W132&gt;=AJ$1),INDEX(Reliability!O$23:O$50,MATCH($S132,Reliability!$C$23:$C$50,0)),0),0)*IF($T132="n/a",$D132*$Y132,$G132)+IFERROR(IF(AND($V132&lt;=AJ$1,$W132&gt;=AJ$1),INDEX(Reliability!O$23:O$50,MATCH($T132,Reliability!$C$23:$C$50,0)),0),0)*$H132*$X132*$Y132),$D132)*$R132</f>
        <v>0</v>
      </c>
      <c r="AK132" s="168">
        <f>MIN((IFERROR(IF(AND($V132&lt;=AK$1,$W132&gt;=AK$1),INDEX(Reliability!P$23:P$50,MATCH($S132,Reliability!$C$23:$C$50,0)),0),0)*IF($T132="n/a",$D132*$Y132,$G132)+IFERROR(IF(AND($V132&lt;=AK$1,$W132&gt;=AK$1),INDEX(Reliability!P$23:P$50,MATCH($T132,Reliability!$C$23:$C$50,0)),0),0)*$H132*$X132*$Y132),$D132)*$R132</f>
        <v>0</v>
      </c>
      <c r="AM132" s="167">
        <f t="shared" si="31"/>
        <v>0</v>
      </c>
      <c r="AN132">
        <f>unique_contracts!C132</f>
        <v>0</v>
      </c>
    </row>
    <row r="133" spans="2:40" x14ac:dyDescent="0.25">
      <c r="B133" s="121">
        <f>unique_contracts!B133</f>
        <v>0</v>
      </c>
      <c r="C133" s="103">
        <f>unique_contracts!D133</f>
        <v>0</v>
      </c>
      <c r="D133" s="120">
        <f>unique_contracts!J133</f>
        <v>0</v>
      </c>
      <c r="E133" s="103">
        <f>unique_contracts!M133</f>
        <v>0</v>
      </c>
      <c r="F133" s="103">
        <f>unique_contracts!N133</f>
        <v>0</v>
      </c>
      <c r="G133" s="103">
        <f>unique_contracts!P133</f>
        <v>0</v>
      </c>
      <c r="H133" s="103">
        <f>unique_contracts!R133</f>
        <v>0</v>
      </c>
      <c r="I133" s="103">
        <f>unique_contracts!V133</f>
        <v>0</v>
      </c>
      <c r="J133" s="121">
        <f>unique_contracts!AB133</f>
        <v>0</v>
      </c>
      <c r="K133" s="103">
        <f>unique_contracts!AM133</f>
        <v>0</v>
      </c>
      <c r="L133" s="103">
        <f>unique_contracts!AN133</f>
        <v>0</v>
      </c>
      <c r="M133" s="103">
        <f>unique_contracts!AO133</f>
        <v>0</v>
      </c>
      <c r="N133" s="103">
        <f>unique_contracts!AP133</f>
        <v>0</v>
      </c>
      <c r="O133" s="103">
        <f>unique_contracts!AQ133</f>
        <v>0</v>
      </c>
      <c r="P133" s="103">
        <f>unique_contracts!AR133</f>
        <v>0</v>
      </c>
      <c r="Q133" s="103">
        <f>unique_contracts!BP133</f>
        <v>0</v>
      </c>
      <c r="R133" s="103">
        <f t="shared" si="24"/>
        <v>0</v>
      </c>
      <c r="S133" s="103" t="str">
        <f>IFERROR(IF(AND(I133&gt;0,E133="NotHybrid"),_xlfn.CONCAT(MAX(MIN(ROUNDDOWN(I133/D133,0),8),4),INDEX(resources!$G:$G,MATCH(B133,resources!$A:$A,0))),INDEX(resources!$G:$G,MATCH(B133,resources!$A:$A,0))),"n/a")</f>
        <v>n/a</v>
      </c>
      <c r="T133" s="103" t="str">
        <f t="shared" si="25"/>
        <v>n/a</v>
      </c>
      <c r="U133" s="103" t="str">
        <f t="shared" si="26"/>
        <v>n/a</v>
      </c>
      <c r="V133" s="103">
        <f t="shared" si="27"/>
        <v>0</v>
      </c>
      <c r="W133" s="103">
        <f t="shared" si="28"/>
        <v>0</v>
      </c>
      <c r="X133" s="119">
        <f t="shared" si="29"/>
        <v>1</v>
      </c>
      <c r="Y133" s="119">
        <f t="shared" si="30"/>
        <v>1</v>
      </c>
      <c r="Z133" s="168">
        <f>MIN((IFERROR(IF(AND($V133&lt;=Z$1,$W133&gt;=Z$1),INDEX(Reliability!E$23:E$50,MATCH($S133,Reliability!$C$23:$C$50,0)),0),0)*IF($T133="n/a",$D133*$Y133,$G133)+IFERROR(IF(AND($V133&lt;=Z$1,$W133&gt;=Z$1),INDEX(Reliability!E$23:E$50,MATCH($T133,Reliability!$C$23:$C$50,0)),0),0)*$H133*$X133*$Y133),$D133)*$R133</f>
        <v>0</v>
      </c>
      <c r="AA133" s="168">
        <f>MIN((IFERROR(IF(AND($V133&lt;=AA$1,$W133&gt;=AA$1),INDEX(Reliability!F$23:F$50,MATCH($S133,Reliability!$C$23:$C$50,0)),0),0)*IF($T133="n/a",$D133*$Y133,$G133)+IFERROR(IF(AND($V133&lt;=AA$1,$W133&gt;=AA$1),INDEX(Reliability!F$23:F$50,MATCH($T133,Reliability!$C$23:$C$50,0)),0),0)*$H133*$X133*$Y133),$D133)*$R133</f>
        <v>0</v>
      </c>
      <c r="AB133" s="168">
        <f>MIN((IFERROR(IF(AND($V133&lt;=AB$1,$W133&gt;=AB$1),INDEX(Reliability!G$23:G$50,MATCH($S133,Reliability!$C$23:$C$50,0)),0),0)*IF($T133="n/a",$D133*$Y133,$G133)+IFERROR(IF(AND($V133&lt;=AB$1,$W133&gt;=AB$1),INDEX(Reliability!G$23:G$50,MATCH($T133,Reliability!$C$23:$C$50,0)),0),0)*$H133*$X133*$Y133),$D133)*$R133</f>
        <v>0</v>
      </c>
      <c r="AC133" s="168">
        <f>MIN((IFERROR(IF(AND($V133&lt;=AC$1,$W133&gt;=AC$1),INDEX(Reliability!H$23:H$50,MATCH($S133,Reliability!$C$23:$C$50,0)),0),0)*IF($T133="n/a",$D133*$Y133,$G133)+IFERROR(IF(AND($V133&lt;=AC$1,$W133&gt;=AC$1),INDEX(Reliability!H$23:H$50,MATCH($T133,Reliability!$C$23:$C$50,0)),0),0)*$H133*$X133*$Y133),$D133)*$R133</f>
        <v>0</v>
      </c>
      <c r="AD133" s="168">
        <f>MIN((IFERROR(IF(AND($V133&lt;=AD$1,$W133&gt;=AD$1),INDEX(Reliability!I$23:I$50,MATCH($S133,Reliability!$C$23:$C$50,0)),0),0)*IF($T133="n/a",$D133*$Y133,$G133)+IFERROR(IF(AND($V133&lt;=AD$1,$W133&gt;=AD$1),INDEX(Reliability!I$23:I$50,MATCH($T133,Reliability!$C$23:$C$50,0)),0),0)*$H133*$X133*$Y133),$D133)*$R133</f>
        <v>0</v>
      </c>
      <c r="AE133" s="168">
        <f>MIN((IFERROR(IF(AND($V133&lt;=AE$1,$W133&gt;=AE$1),INDEX(Reliability!J$23:J$50,MATCH($S133,Reliability!$C$23:$C$50,0)),0),0)*IF($T133="n/a",$D133*$Y133,$G133)+IFERROR(IF(AND($V133&lt;=AE$1,$W133&gt;=AE$1),INDEX(Reliability!J$23:J$50,MATCH($T133,Reliability!$C$23:$C$50,0)),0),0)*$H133*$X133*$Y133),$D133)*$R133</f>
        <v>0</v>
      </c>
      <c r="AF133" s="168">
        <f>MIN((IFERROR(IF(AND($V133&lt;=AF$1,$W133&gt;=AF$1),INDEX(Reliability!K$23:K$50,MATCH($S133,Reliability!$C$23:$C$50,0)),0),0)*IF($T133="n/a",$D133*$Y133,$G133)+IFERROR(IF(AND($V133&lt;=AF$1,$W133&gt;=AF$1),INDEX(Reliability!K$23:K$50,MATCH($T133,Reliability!$C$23:$C$50,0)),0),0)*$H133*$X133*$Y133),$D133)*$R133</f>
        <v>0</v>
      </c>
      <c r="AG133" s="168">
        <f>MIN((IFERROR(IF(AND($V133&lt;=AG$1,$W133&gt;=AG$1),INDEX(Reliability!L$23:L$50,MATCH($S133,Reliability!$C$23:$C$50,0)),0),0)*IF($T133="n/a",$D133*$Y133,$G133)+IFERROR(IF(AND($V133&lt;=AG$1,$W133&gt;=AG$1),INDEX(Reliability!L$23:L$50,MATCH($T133,Reliability!$C$23:$C$50,0)),0),0)*$H133*$X133*$Y133),$D133)*$R133</f>
        <v>0</v>
      </c>
      <c r="AH133" s="168">
        <f>MIN((IFERROR(IF(AND($V133&lt;=AH$1,$W133&gt;=AH$1),INDEX(Reliability!M$23:M$50,MATCH($S133,Reliability!$C$23:$C$50,0)),0),0)*IF($T133="n/a",$D133*$Y133,$G133)+IFERROR(IF(AND($V133&lt;=AH$1,$W133&gt;=AH$1),INDEX(Reliability!M$23:M$50,MATCH($T133,Reliability!$C$23:$C$50,0)),0),0)*$H133*$X133*$Y133),$D133)*$R133</f>
        <v>0</v>
      </c>
      <c r="AI133" s="168">
        <f>MIN((IFERROR(IF(AND($V133&lt;=AI$1,$W133&gt;=AI$1),INDEX(Reliability!N$23:N$50,MATCH($S133,Reliability!$C$23:$C$50,0)),0),0)*IF($T133="n/a",$D133*$Y133,$G133)+IFERROR(IF(AND($V133&lt;=AI$1,$W133&gt;=AI$1),INDEX(Reliability!N$23:N$50,MATCH($T133,Reliability!$C$23:$C$50,0)),0),0)*$H133*$X133*$Y133),$D133)*$R133</f>
        <v>0</v>
      </c>
      <c r="AJ133" s="168">
        <f>MIN((IFERROR(IF(AND($V133&lt;=AJ$1,$W133&gt;=AJ$1),INDEX(Reliability!O$23:O$50,MATCH($S133,Reliability!$C$23:$C$50,0)),0),0)*IF($T133="n/a",$D133*$Y133,$G133)+IFERROR(IF(AND($V133&lt;=AJ$1,$W133&gt;=AJ$1),INDEX(Reliability!O$23:O$50,MATCH($T133,Reliability!$C$23:$C$50,0)),0),0)*$H133*$X133*$Y133),$D133)*$R133</f>
        <v>0</v>
      </c>
      <c r="AK133" s="168">
        <f>MIN((IFERROR(IF(AND($V133&lt;=AK$1,$W133&gt;=AK$1),INDEX(Reliability!P$23:P$50,MATCH($S133,Reliability!$C$23:$C$50,0)),0),0)*IF($T133="n/a",$D133*$Y133,$G133)+IFERROR(IF(AND($V133&lt;=AK$1,$W133&gt;=AK$1),INDEX(Reliability!P$23:P$50,MATCH($T133,Reliability!$C$23:$C$50,0)),0),0)*$H133*$X133*$Y133),$D133)*$R133</f>
        <v>0</v>
      </c>
      <c r="AM133" s="167">
        <f t="shared" si="31"/>
        <v>0</v>
      </c>
      <c r="AN133">
        <f>unique_contracts!C133</f>
        <v>0</v>
      </c>
    </row>
    <row r="134" spans="2:40" x14ac:dyDescent="0.25">
      <c r="B134" s="121">
        <f>unique_contracts!B134</f>
        <v>0</v>
      </c>
      <c r="C134" s="103">
        <f>unique_contracts!D134</f>
        <v>0</v>
      </c>
      <c r="D134" s="120">
        <f>unique_contracts!J134</f>
        <v>0</v>
      </c>
      <c r="E134" s="103">
        <f>unique_contracts!M134</f>
        <v>0</v>
      </c>
      <c r="F134" s="103">
        <f>unique_contracts!N134</f>
        <v>0</v>
      </c>
      <c r="G134" s="103">
        <f>unique_contracts!P134</f>
        <v>0</v>
      </c>
      <c r="H134" s="103">
        <f>unique_contracts!R134</f>
        <v>0</v>
      </c>
      <c r="I134" s="103">
        <f>unique_contracts!V134</f>
        <v>0</v>
      </c>
      <c r="J134" s="121">
        <f>unique_contracts!AB134</f>
        <v>0</v>
      </c>
      <c r="K134" s="103">
        <f>unique_contracts!AM134</f>
        <v>0</v>
      </c>
      <c r="L134" s="103">
        <f>unique_contracts!AN134</f>
        <v>0</v>
      </c>
      <c r="M134" s="103">
        <f>unique_contracts!AO134</f>
        <v>0</v>
      </c>
      <c r="N134" s="103">
        <f>unique_contracts!AP134</f>
        <v>0</v>
      </c>
      <c r="O134" s="103">
        <f>unique_contracts!AQ134</f>
        <v>0</v>
      </c>
      <c r="P134" s="103">
        <f>unique_contracts!AR134</f>
        <v>0</v>
      </c>
      <c r="Q134" s="103">
        <f>unique_contracts!BP134</f>
        <v>0</v>
      </c>
      <c r="R134" s="103">
        <f t="shared" si="24"/>
        <v>0</v>
      </c>
      <c r="S134" s="103" t="str">
        <f>IFERROR(IF(AND(I134&gt;0,E134="NotHybrid"),_xlfn.CONCAT(MAX(MIN(ROUNDDOWN(I134/D134,0),8),4),INDEX(resources!$G:$G,MATCH(B134,resources!$A:$A,0))),INDEX(resources!$G:$G,MATCH(B134,resources!$A:$A,0))),"n/a")</f>
        <v>n/a</v>
      </c>
      <c r="T134" s="103" t="str">
        <f t="shared" si="25"/>
        <v>n/a</v>
      </c>
      <c r="U134" s="103" t="str">
        <f t="shared" si="26"/>
        <v>n/a</v>
      </c>
      <c r="V134" s="103">
        <f t="shared" si="27"/>
        <v>0</v>
      </c>
      <c r="W134" s="103">
        <f t="shared" si="28"/>
        <v>0</v>
      </c>
      <c r="X134" s="119">
        <f t="shared" si="29"/>
        <v>1</v>
      </c>
      <c r="Y134" s="119">
        <f t="shared" si="30"/>
        <v>1</v>
      </c>
      <c r="Z134" s="168">
        <f>MIN((IFERROR(IF(AND($V134&lt;=Z$1,$W134&gt;=Z$1),INDEX(Reliability!E$23:E$50,MATCH($S134,Reliability!$C$23:$C$50,0)),0),0)*IF($T134="n/a",$D134*$Y134,$G134)+IFERROR(IF(AND($V134&lt;=Z$1,$W134&gt;=Z$1),INDEX(Reliability!E$23:E$50,MATCH($T134,Reliability!$C$23:$C$50,0)),0),0)*$H134*$X134*$Y134),$D134)*$R134</f>
        <v>0</v>
      </c>
      <c r="AA134" s="168">
        <f>MIN((IFERROR(IF(AND($V134&lt;=AA$1,$W134&gt;=AA$1),INDEX(Reliability!F$23:F$50,MATCH($S134,Reliability!$C$23:$C$50,0)),0),0)*IF($T134="n/a",$D134*$Y134,$G134)+IFERROR(IF(AND($V134&lt;=AA$1,$W134&gt;=AA$1),INDEX(Reliability!F$23:F$50,MATCH($T134,Reliability!$C$23:$C$50,0)),0),0)*$H134*$X134*$Y134),$D134)*$R134</f>
        <v>0</v>
      </c>
      <c r="AB134" s="168">
        <f>MIN((IFERROR(IF(AND($V134&lt;=AB$1,$W134&gt;=AB$1),INDEX(Reliability!G$23:G$50,MATCH($S134,Reliability!$C$23:$C$50,0)),0),0)*IF($T134="n/a",$D134*$Y134,$G134)+IFERROR(IF(AND($V134&lt;=AB$1,$W134&gt;=AB$1),INDEX(Reliability!G$23:G$50,MATCH($T134,Reliability!$C$23:$C$50,0)),0),0)*$H134*$X134*$Y134),$D134)*$R134</f>
        <v>0</v>
      </c>
      <c r="AC134" s="168">
        <f>MIN((IFERROR(IF(AND($V134&lt;=AC$1,$W134&gt;=AC$1),INDEX(Reliability!H$23:H$50,MATCH($S134,Reliability!$C$23:$C$50,0)),0),0)*IF($T134="n/a",$D134*$Y134,$G134)+IFERROR(IF(AND($V134&lt;=AC$1,$W134&gt;=AC$1),INDEX(Reliability!H$23:H$50,MATCH($T134,Reliability!$C$23:$C$50,0)),0),0)*$H134*$X134*$Y134),$D134)*$R134</f>
        <v>0</v>
      </c>
      <c r="AD134" s="168">
        <f>MIN((IFERROR(IF(AND($V134&lt;=AD$1,$W134&gt;=AD$1),INDEX(Reliability!I$23:I$50,MATCH($S134,Reliability!$C$23:$C$50,0)),0),0)*IF($T134="n/a",$D134*$Y134,$G134)+IFERROR(IF(AND($V134&lt;=AD$1,$W134&gt;=AD$1),INDEX(Reliability!I$23:I$50,MATCH($T134,Reliability!$C$23:$C$50,0)),0),0)*$H134*$X134*$Y134),$D134)*$R134</f>
        <v>0</v>
      </c>
      <c r="AE134" s="168">
        <f>MIN((IFERROR(IF(AND($V134&lt;=AE$1,$W134&gt;=AE$1),INDEX(Reliability!J$23:J$50,MATCH($S134,Reliability!$C$23:$C$50,0)),0),0)*IF($T134="n/a",$D134*$Y134,$G134)+IFERROR(IF(AND($V134&lt;=AE$1,$W134&gt;=AE$1),INDEX(Reliability!J$23:J$50,MATCH($T134,Reliability!$C$23:$C$50,0)),0),0)*$H134*$X134*$Y134),$D134)*$R134</f>
        <v>0</v>
      </c>
      <c r="AF134" s="168">
        <f>MIN((IFERROR(IF(AND($V134&lt;=AF$1,$W134&gt;=AF$1),INDEX(Reliability!K$23:K$50,MATCH($S134,Reliability!$C$23:$C$50,0)),0),0)*IF($T134="n/a",$D134*$Y134,$G134)+IFERROR(IF(AND($V134&lt;=AF$1,$W134&gt;=AF$1),INDEX(Reliability!K$23:K$50,MATCH($T134,Reliability!$C$23:$C$50,0)),0),0)*$H134*$X134*$Y134),$D134)*$R134</f>
        <v>0</v>
      </c>
      <c r="AG134" s="168">
        <f>MIN((IFERROR(IF(AND($V134&lt;=AG$1,$W134&gt;=AG$1),INDEX(Reliability!L$23:L$50,MATCH($S134,Reliability!$C$23:$C$50,0)),0),0)*IF($T134="n/a",$D134*$Y134,$G134)+IFERROR(IF(AND($V134&lt;=AG$1,$W134&gt;=AG$1),INDEX(Reliability!L$23:L$50,MATCH($T134,Reliability!$C$23:$C$50,0)),0),0)*$H134*$X134*$Y134),$D134)*$R134</f>
        <v>0</v>
      </c>
      <c r="AH134" s="168">
        <f>MIN((IFERROR(IF(AND($V134&lt;=AH$1,$W134&gt;=AH$1),INDEX(Reliability!M$23:M$50,MATCH($S134,Reliability!$C$23:$C$50,0)),0),0)*IF($T134="n/a",$D134*$Y134,$G134)+IFERROR(IF(AND($V134&lt;=AH$1,$W134&gt;=AH$1),INDEX(Reliability!M$23:M$50,MATCH($T134,Reliability!$C$23:$C$50,0)),0),0)*$H134*$X134*$Y134),$D134)*$R134</f>
        <v>0</v>
      </c>
      <c r="AI134" s="168">
        <f>MIN((IFERROR(IF(AND($V134&lt;=AI$1,$W134&gt;=AI$1),INDEX(Reliability!N$23:N$50,MATCH($S134,Reliability!$C$23:$C$50,0)),0),0)*IF($T134="n/a",$D134*$Y134,$G134)+IFERROR(IF(AND($V134&lt;=AI$1,$W134&gt;=AI$1),INDEX(Reliability!N$23:N$50,MATCH($T134,Reliability!$C$23:$C$50,0)),0),0)*$H134*$X134*$Y134),$D134)*$R134</f>
        <v>0</v>
      </c>
      <c r="AJ134" s="168">
        <f>MIN((IFERROR(IF(AND($V134&lt;=AJ$1,$W134&gt;=AJ$1),INDEX(Reliability!O$23:O$50,MATCH($S134,Reliability!$C$23:$C$50,0)),0),0)*IF($T134="n/a",$D134*$Y134,$G134)+IFERROR(IF(AND($V134&lt;=AJ$1,$W134&gt;=AJ$1),INDEX(Reliability!O$23:O$50,MATCH($T134,Reliability!$C$23:$C$50,0)),0),0)*$H134*$X134*$Y134),$D134)*$R134</f>
        <v>0</v>
      </c>
      <c r="AK134" s="168">
        <f>MIN((IFERROR(IF(AND($V134&lt;=AK$1,$W134&gt;=AK$1),INDEX(Reliability!P$23:P$50,MATCH($S134,Reliability!$C$23:$C$50,0)),0),0)*IF($T134="n/a",$D134*$Y134,$G134)+IFERROR(IF(AND($V134&lt;=AK$1,$W134&gt;=AK$1),INDEX(Reliability!P$23:P$50,MATCH($T134,Reliability!$C$23:$C$50,0)),0),0)*$H134*$X134*$Y134),$D134)*$R134</f>
        <v>0</v>
      </c>
      <c r="AM134" s="167">
        <f t="shared" si="31"/>
        <v>0</v>
      </c>
      <c r="AN134">
        <f>unique_contracts!C134</f>
        <v>0</v>
      </c>
    </row>
    <row r="135" spans="2:40" x14ac:dyDescent="0.25">
      <c r="B135" s="121">
        <f>unique_contracts!B135</f>
        <v>0</v>
      </c>
      <c r="C135" s="103">
        <f>unique_contracts!D135</f>
        <v>0</v>
      </c>
      <c r="D135" s="120">
        <f>unique_contracts!J135</f>
        <v>0</v>
      </c>
      <c r="E135" s="103">
        <f>unique_contracts!M135</f>
        <v>0</v>
      </c>
      <c r="F135" s="103">
        <f>unique_contracts!N135</f>
        <v>0</v>
      </c>
      <c r="G135" s="103">
        <f>unique_contracts!P135</f>
        <v>0</v>
      </c>
      <c r="H135" s="103">
        <f>unique_contracts!R135</f>
        <v>0</v>
      </c>
      <c r="I135" s="103">
        <f>unique_contracts!V135</f>
        <v>0</v>
      </c>
      <c r="J135" s="121">
        <f>unique_contracts!AB135</f>
        <v>0</v>
      </c>
      <c r="K135" s="103">
        <f>unique_contracts!AM135</f>
        <v>0</v>
      </c>
      <c r="L135" s="103">
        <f>unique_contracts!AN135</f>
        <v>0</v>
      </c>
      <c r="M135" s="103">
        <f>unique_contracts!AO135</f>
        <v>0</v>
      </c>
      <c r="N135" s="103">
        <f>unique_contracts!AP135</f>
        <v>0</v>
      </c>
      <c r="O135" s="103">
        <f>unique_contracts!AQ135</f>
        <v>0</v>
      </c>
      <c r="P135" s="103">
        <f>unique_contracts!AR135</f>
        <v>0</v>
      </c>
      <c r="Q135" s="103">
        <f>unique_contracts!BP135</f>
        <v>0</v>
      </c>
      <c r="R135" s="103">
        <f t="shared" si="24"/>
        <v>0</v>
      </c>
      <c r="S135" s="103" t="str">
        <f>IFERROR(IF(AND(I135&gt;0,E135="NotHybrid"),_xlfn.CONCAT(MAX(MIN(ROUNDDOWN(I135/D135,0),8),4),INDEX(resources!$G:$G,MATCH(B135,resources!$A:$A,0))),INDEX(resources!$G:$G,MATCH(B135,resources!$A:$A,0))),"n/a")</f>
        <v>n/a</v>
      </c>
      <c r="T135" s="103" t="str">
        <f t="shared" si="25"/>
        <v>n/a</v>
      </c>
      <c r="U135" s="103" t="str">
        <f t="shared" si="26"/>
        <v>n/a</v>
      </c>
      <c r="V135" s="103">
        <f t="shared" si="27"/>
        <v>0</v>
      </c>
      <c r="W135" s="103">
        <f t="shared" si="28"/>
        <v>0</v>
      </c>
      <c r="X135" s="119">
        <f t="shared" si="29"/>
        <v>1</v>
      </c>
      <c r="Y135" s="119">
        <f t="shared" si="30"/>
        <v>1</v>
      </c>
      <c r="Z135" s="168">
        <f>MIN((IFERROR(IF(AND($V135&lt;=Z$1,$W135&gt;=Z$1),INDEX(Reliability!E$23:E$50,MATCH($S135,Reliability!$C$23:$C$50,0)),0),0)*IF($T135="n/a",$D135*$Y135,$G135)+IFERROR(IF(AND($V135&lt;=Z$1,$W135&gt;=Z$1),INDEX(Reliability!E$23:E$50,MATCH($T135,Reliability!$C$23:$C$50,0)),0),0)*$H135*$X135*$Y135),$D135)*$R135</f>
        <v>0</v>
      </c>
      <c r="AA135" s="168">
        <f>MIN((IFERROR(IF(AND($V135&lt;=AA$1,$W135&gt;=AA$1),INDEX(Reliability!F$23:F$50,MATCH($S135,Reliability!$C$23:$C$50,0)),0),0)*IF($T135="n/a",$D135*$Y135,$G135)+IFERROR(IF(AND($V135&lt;=AA$1,$W135&gt;=AA$1),INDEX(Reliability!F$23:F$50,MATCH($T135,Reliability!$C$23:$C$50,0)),0),0)*$H135*$X135*$Y135),$D135)*$R135</f>
        <v>0</v>
      </c>
      <c r="AB135" s="168">
        <f>MIN((IFERROR(IF(AND($V135&lt;=AB$1,$W135&gt;=AB$1),INDEX(Reliability!G$23:G$50,MATCH($S135,Reliability!$C$23:$C$50,0)),0),0)*IF($T135="n/a",$D135*$Y135,$G135)+IFERROR(IF(AND($V135&lt;=AB$1,$W135&gt;=AB$1),INDEX(Reliability!G$23:G$50,MATCH($T135,Reliability!$C$23:$C$50,0)),0),0)*$H135*$X135*$Y135),$D135)*$R135</f>
        <v>0</v>
      </c>
      <c r="AC135" s="168">
        <f>MIN((IFERROR(IF(AND($V135&lt;=AC$1,$W135&gt;=AC$1),INDEX(Reliability!H$23:H$50,MATCH($S135,Reliability!$C$23:$C$50,0)),0),0)*IF($T135="n/a",$D135*$Y135,$G135)+IFERROR(IF(AND($V135&lt;=AC$1,$W135&gt;=AC$1),INDEX(Reliability!H$23:H$50,MATCH($T135,Reliability!$C$23:$C$50,0)),0),0)*$H135*$X135*$Y135),$D135)*$R135</f>
        <v>0</v>
      </c>
      <c r="AD135" s="168">
        <f>MIN((IFERROR(IF(AND($V135&lt;=AD$1,$W135&gt;=AD$1),INDEX(Reliability!I$23:I$50,MATCH($S135,Reliability!$C$23:$C$50,0)),0),0)*IF($T135="n/a",$D135*$Y135,$G135)+IFERROR(IF(AND($V135&lt;=AD$1,$W135&gt;=AD$1),INDEX(Reliability!I$23:I$50,MATCH($T135,Reliability!$C$23:$C$50,0)),0),0)*$H135*$X135*$Y135),$D135)*$R135</f>
        <v>0</v>
      </c>
      <c r="AE135" s="168">
        <f>MIN((IFERROR(IF(AND($V135&lt;=AE$1,$W135&gt;=AE$1),INDEX(Reliability!J$23:J$50,MATCH($S135,Reliability!$C$23:$C$50,0)),0),0)*IF($T135="n/a",$D135*$Y135,$G135)+IFERROR(IF(AND($V135&lt;=AE$1,$W135&gt;=AE$1),INDEX(Reliability!J$23:J$50,MATCH($T135,Reliability!$C$23:$C$50,0)),0),0)*$H135*$X135*$Y135),$D135)*$R135</f>
        <v>0</v>
      </c>
      <c r="AF135" s="168">
        <f>MIN((IFERROR(IF(AND($V135&lt;=AF$1,$W135&gt;=AF$1),INDEX(Reliability!K$23:K$50,MATCH($S135,Reliability!$C$23:$C$50,0)),0),0)*IF($T135="n/a",$D135*$Y135,$G135)+IFERROR(IF(AND($V135&lt;=AF$1,$W135&gt;=AF$1),INDEX(Reliability!K$23:K$50,MATCH($T135,Reliability!$C$23:$C$50,0)),0),0)*$H135*$X135*$Y135),$D135)*$R135</f>
        <v>0</v>
      </c>
      <c r="AG135" s="168">
        <f>MIN((IFERROR(IF(AND($V135&lt;=AG$1,$W135&gt;=AG$1),INDEX(Reliability!L$23:L$50,MATCH($S135,Reliability!$C$23:$C$50,0)),0),0)*IF($T135="n/a",$D135*$Y135,$G135)+IFERROR(IF(AND($V135&lt;=AG$1,$W135&gt;=AG$1),INDEX(Reliability!L$23:L$50,MATCH($T135,Reliability!$C$23:$C$50,0)),0),0)*$H135*$X135*$Y135),$D135)*$R135</f>
        <v>0</v>
      </c>
      <c r="AH135" s="168">
        <f>MIN((IFERROR(IF(AND($V135&lt;=AH$1,$W135&gt;=AH$1),INDEX(Reliability!M$23:M$50,MATCH($S135,Reliability!$C$23:$C$50,0)),0),0)*IF($T135="n/a",$D135*$Y135,$G135)+IFERROR(IF(AND($V135&lt;=AH$1,$W135&gt;=AH$1),INDEX(Reliability!M$23:M$50,MATCH($T135,Reliability!$C$23:$C$50,0)),0),0)*$H135*$X135*$Y135),$D135)*$R135</f>
        <v>0</v>
      </c>
      <c r="AI135" s="168">
        <f>MIN((IFERROR(IF(AND($V135&lt;=AI$1,$W135&gt;=AI$1),INDEX(Reliability!N$23:N$50,MATCH($S135,Reliability!$C$23:$C$50,0)),0),0)*IF($T135="n/a",$D135*$Y135,$G135)+IFERROR(IF(AND($V135&lt;=AI$1,$W135&gt;=AI$1),INDEX(Reliability!N$23:N$50,MATCH($T135,Reliability!$C$23:$C$50,0)),0),0)*$H135*$X135*$Y135),$D135)*$R135</f>
        <v>0</v>
      </c>
      <c r="AJ135" s="168">
        <f>MIN((IFERROR(IF(AND($V135&lt;=AJ$1,$W135&gt;=AJ$1),INDEX(Reliability!O$23:O$50,MATCH($S135,Reliability!$C$23:$C$50,0)),0),0)*IF($T135="n/a",$D135*$Y135,$G135)+IFERROR(IF(AND($V135&lt;=AJ$1,$W135&gt;=AJ$1),INDEX(Reliability!O$23:O$50,MATCH($T135,Reliability!$C$23:$C$50,0)),0),0)*$H135*$X135*$Y135),$D135)*$R135</f>
        <v>0</v>
      </c>
      <c r="AK135" s="168">
        <f>MIN((IFERROR(IF(AND($V135&lt;=AK$1,$W135&gt;=AK$1),INDEX(Reliability!P$23:P$50,MATCH($S135,Reliability!$C$23:$C$50,0)),0),0)*IF($T135="n/a",$D135*$Y135,$G135)+IFERROR(IF(AND($V135&lt;=AK$1,$W135&gt;=AK$1),INDEX(Reliability!P$23:P$50,MATCH($T135,Reliability!$C$23:$C$50,0)),0),0)*$H135*$X135*$Y135),$D135)*$R135</f>
        <v>0</v>
      </c>
      <c r="AM135" s="167">
        <f t="shared" si="31"/>
        <v>0</v>
      </c>
      <c r="AN135">
        <f>unique_contracts!C135</f>
        <v>0</v>
      </c>
    </row>
    <row r="136" spans="2:40" x14ac:dyDescent="0.25">
      <c r="B136" s="121">
        <f>unique_contracts!B136</f>
        <v>0</v>
      </c>
      <c r="C136" s="103">
        <f>unique_contracts!D136</f>
        <v>0</v>
      </c>
      <c r="D136" s="120">
        <f>unique_contracts!J136</f>
        <v>0</v>
      </c>
      <c r="E136" s="103">
        <f>unique_contracts!M136</f>
        <v>0</v>
      </c>
      <c r="F136" s="103">
        <f>unique_contracts!N136</f>
        <v>0</v>
      </c>
      <c r="G136" s="103">
        <f>unique_contracts!P136</f>
        <v>0</v>
      </c>
      <c r="H136" s="103">
        <f>unique_contracts!R136</f>
        <v>0</v>
      </c>
      <c r="I136" s="103">
        <f>unique_contracts!V136</f>
        <v>0</v>
      </c>
      <c r="J136" s="121">
        <f>unique_contracts!AB136</f>
        <v>0</v>
      </c>
      <c r="K136" s="103">
        <f>unique_contracts!AM136</f>
        <v>0</v>
      </c>
      <c r="L136" s="103">
        <f>unique_contracts!AN136</f>
        <v>0</v>
      </c>
      <c r="M136" s="103">
        <f>unique_contracts!AO136</f>
        <v>0</v>
      </c>
      <c r="N136" s="103">
        <f>unique_contracts!AP136</f>
        <v>0</v>
      </c>
      <c r="O136" s="103">
        <f>unique_contracts!AQ136</f>
        <v>0</v>
      </c>
      <c r="P136" s="103">
        <f>unique_contracts!AR136</f>
        <v>0</v>
      </c>
      <c r="Q136" s="103">
        <f>unique_contracts!BP136</f>
        <v>0</v>
      </c>
      <c r="R136" s="103">
        <f t="shared" si="24"/>
        <v>0</v>
      </c>
      <c r="S136" s="103" t="str">
        <f>IFERROR(IF(AND(I136&gt;0,E136="NotHybrid"),_xlfn.CONCAT(MAX(MIN(ROUNDDOWN(I136/D136,0),8),4),INDEX(resources!$G:$G,MATCH(B136,resources!$A:$A,0))),INDEX(resources!$G:$G,MATCH(B136,resources!$A:$A,0))),"n/a")</f>
        <v>n/a</v>
      </c>
      <c r="T136" s="103" t="str">
        <f t="shared" si="25"/>
        <v>n/a</v>
      </c>
      <c r="U136" s="103" t="str">
        <f t="shared" si="26"/>
        <v>n/a</v>
      </c>
      <c r="V136" s="103">
        <f t="shared" si="27"/>
        <v>0</v>
      </c>
      <c r="W136" s="103">
        <f t="shared" si="28"/>
        <v>0</v>
      </c>
      <c r="X136" s="119">
        <f t="shared" si="29"/>
        <v>1</v>
      </c>
      <c r="Y136" s="119">
        <f t="shared" si="30"/>
        <v>1</v>
      </c>
      <c r="Z136" s="168">
        <f>MIN((IFERROR(IF(AND($V136&lt;=Z$1,$W136&gt;=Z$1),INDEX(Reliability!E$23:E$50,MATCH($S136,Reliability!$C$23:$C$50,0)),0),0)*IF($T136="n/a",$D136*$Y136,$G136)+IFERROR(IF(AND($V136&lt;=Z$1,$W136&gt;=Z$1),INDEX(Reliability!E$23:E$50,MATCH($T136,Reliability!$C$23:$C$50,0)),0),0)*$H136*$X136*$Y136),$D136)*$R136</f>
        <v>0</v>
      </c>
      <c r="AA136" s="168">
        <f>MIN((IFERROR(IF(AND($V136&lt;=AA$1,$W136&gt;=AA$1),INDEX(Reliability!F$23:F$50,MATCH($S136,Reliability!$C$23:$C$50,0)),0),0)*IF($T136="n/a",$D136*$Y136,$G136)+IFERROR(IF(AND($V136&lt;=AA$1,$W136&gt;=AA$1),INDEX(Reliability!F$23:F$50,MATCH($T136,Reliability!$C$23:$C$50,0)),0),0)*$H136*$X136*$Y136),$D136)*$R136</f>
        <v>0</v>
      </c>
      <c r="AB136" s="168">
        <f>MIN((IFERROR(IF(AND($V136&lt;=AB$1,$W136&gt;=AB$1),INDEX(Reliability!G$23:G$50,MATCH($S136,Reliability!$C$23:$C$50,0)),0),0)*IF($T136="n/a",$D136*$Y136,$G136)+IFERROR(IF(AND($V136&lt;=AB$1,$W136&gt;=AB$1),INDEX(Reliability!G$23:G$50,MATCH($T136,Reliability!$C$23:$C$50,0)),0),0)*$H136*$X136*$Y136),$D136)*$R136</f>
        <v>0</v>
      </c>
      <c r="AC136" s="168">
        <f>MIN((IFERROR(IF(AND($V136&lt;=AC$1,$W136&gt;=AC$1),INDEX(Reliability!H$23:H$50,MATCH($S136,Reliability!$C$23:$C$50,0)),0),0)*IF($T136="n/a",$D136*$Y136,$G136)+IFERROR(IF(AND($V136&lt;=AC$1,$W136&gt;=AC$1),INDEX(Reliability!H$23:H$50,MATCH($T136,Reliability!$C$23:$C$50,0)),0),0)*$H136*$X136*$Y136),$D136)*$R136</f>
        <v>0</v>
      </c>
      <c r="AD136" s="168">
        <f>MIN((IFERROR(IF(AND($V136&lt;=AD$1,$W136&gt;=AD$1),INDEX(Reliability!I$23:I$50,MATCH($S136,Reliability!$C$23:$C$50,0)),0),0)*IF($T136="n/a",$D136*$Y136,$G136)+IFERROR(IF(AND($V136&lt;=AD$1,$W136&gt;=AD$1),INDEX(Reliability!I$23:I$50,MATCH($T136,Reliability!$C$23:$C$50,0)),0),0)*$H136*$X136*$Y136),$D136)*$R136</f>
        <v>0</v>
      </c>
      <c r="AE136" s="168">
        <f>MIN((IFERROR(IF(AND($V136&lt;=AE$1,$W136&gt;=AE$1),INDEX(Reliability!J$23:J$50,MATCH($S136,Reliability!$C$23:$C$50,0)),0),0)*IF($T136="n/a",$D136*$Y136,$G136)+IFERROR(IF(AND($V136&lt;=AE$1,$W136&gt;=AE$1),INDEX(Reliability!J$23:J$50,MATCH($T136,Reliability!$C$23:$C$50,0)),0),0)*$H136*$X136*$Y136),$D136)*$R136</f>
        <v>0</v>
      </c>
      <c r="AF136" s="168">
        <f>MIN((IFERROR(IF(AND($V136&lt;=AF$1,$W136&gt;=AF$1),INDEX(Reliability!K$23:K$50,MATCH($S136,Reliability!$C$23:$C$50,0)),0),0)*IF($T136="n/a",$D136*$Y136,$G136)+IFERROR(IF(AND($V136&lt;=AF$1,$W136&gt;=AF$1),INDEX(Reliability!K$23:K$50,MATCH($T136,Reliability!$C$23:$C$50,0)),0),0)*$H136*$X136*$Y136),$D136)*$R136</f>
        <v>0</v>
      </c>
      <c r="AG136" s="168">
        <f>MIN((IFERROR(IF(AND($V136&lt;=AG$1,$W136&gt;=AG$1),INDEX(Reliability!L$23:L$50,MATCH($S136,Reliability!$C$23:$C$50,0)),0),0)*IF($T136="n/a",$D136*$Y136,$G136)+IFERROR(IF(AND($V136&lt;=AG$1,$W136&gt;=AG$1),INDEX(Reliability!L$23:L$50,MATCH($T136,Reliability!$C$23:$C$50,0)),0),0)*$H136*$X136*$Y136),$D136)*$R136</f>
        <v>0</v>
      </c>
      <c r="AH136" s="168">
        <f>MIN((IFERROR(IF(AND($V136&lt;=AH$1,$W136&gt;=AH$1),INDEX(Reliability!M$23:M$50,MATCH($S136,Reliability!$C$23:$C$50,0)),0),0)*IF($T136="n/a",$D136*$Y136,$G136)+IFERROR(IF(AND($V136&lt;=AH$1,$W136&gt;=AH$1),INDEX(Reliability!M$23:M$50,MATCH($T136,Reliability!$C$23:$C$50,0)),0),0)*$H136*$X136*$Y136),$D136)*$R136</f>
        <v>0</v>
      </c>
      <c r="AI136" s="168">
        <f>MIN((IFERROR(IF(AND($V136&lt;=AI$1,$W136&gt;=AI$1),INDEX(Reliability!N$23:N$50,MATCH($S136,Reliability!$C$23:$C$50,0)),0),0)*IF($T136="n/a",$D136*$Y136,$G136)+IFERROR(IF(AND($V136&lt;=AI$1,$W136&gt;=AI$1),INDEX(Reliability!N$23:N$50,MATCH($T136,Reliability!$C$23:$C$50,0)),0),0)*$H136*$X136*$Y136),$D136)*$R136</f>
        <v>0</v>
      </c>
      <c r="AJ136" s="168">
        <f>MIN((IFERROR(IF(AND($V136&lt;=AJ$1,$W136&gt;=AJ$1),INDEX(Reliability!O$23:O$50,MATCH($S136,Reliability!$C$23:$C$50,0)),0),0)*IF($T136="n/a",$D136*$Y136,$G136)+IFERROR(IF(AND($V136&lt;=AJ$1,$W136&gt;=AJ$1),INDEX(Reliability!O$23:O$50,MATCH($T136,Reliability!$C$23:$C$50,0)),0),0)*$H136*$X136*$Y136),$D136)*$R136</f>
        <v>0</v>
      </c>
      <c r="AK136" s="168">
        <f>MIN((IFERROR(IF(AND($V136&lt;=AK$1,$W136&gt;=AK$1),INDEX(Reliability!P$23:P$50,MATCH($S136,Reliability!$C$23:$C$50,0)),0),0)*IF($T136="n/a",$D136*$Y136,$G136)+IFERROR(IF(AND($V136&lt;=AK$1,$W136&gt;=AK$1),INDEX(Reliability!P$23:P$50,MATCH($T136,Reliability!$C$23:$C$50,0)),0),0)*$H136*$X136*$Y136),$D136)*$R136</f>
        <v>0</v>
      </c>
      <c r="AM136" s="167">
        <f t="shared" si="31"/>
        <v>0</v>
      </c>
      <c r="AN136">
        <f>unique_contracts!C136</f>
        <v>0</v>
      </c>
    </row>
    <row r="137" spans="2:40" x14ac:dyDescent="0.25">
      <c r="B137" s="121">
        <f>unique_contracts!B137</f>
        <v>0</v>
      </c>
      <c r="C137" s="103">
        <f>unique_contracts!D137</f>
        <v>0</v>
      </c>
      <c r="D137" s="120">
        <f>unique_contracts!J137</f>
        <v>0</v>
      </c>
      <c r="E137" s="103">
        <f>unique_contracts!M137</f>
        <v>0</v>
      </c>
      <c r="F137" s="103">
        <f>unique_contracts!N137</f>
        <v>0</v>
      </c>
      <c r="G137" s="103">
        <f>unique_contracts!P137</f>
        <v>0</v>
      </c>
      <c r="H137" s="103">
        <f>unique_contracts!R137</f>
        <v>0</v>
      </c>
      <c r="I137" s="103">
        <f>unique_contracts!V137</f>
        <v>0</v>
      </c>
      <c r="J137" s="121">
        <f>unique_contracts!AB137</f>
        <v>0</v>
      </c>
      <c r="K137" s="103">
        <f>unique_contracts!AM137</f>
        <v>0</v>
      </c>
      <c r="L137" s="103">
        <f>unique_contracts!AN137</f>
        <v>0</v>
      </c>
      <c r="M137" s="103">
        <f>unique_contracts!AO137</f>
        <v>0</v>
      </c>
      <c r="N137" s="103">
        <f>unique_contracts!AP137</f>
        <v>0</v>
      </c>
      <c r="O137" s="103">
        <f>unique_contracts!AQ137</f>
        <v>0</v>
      </c>
      <c r="P137" s="103">
        <f>unique_contracts!AR137</f>
        <v>0</v>
      </c>
      <c r="Q137" s="103">
        <f>unique_contracts!BP137</f>
        <v>0</v>
      </c>
      <c r="R137" s="103">
        <f t="shared" si="24"/>
        <v>0</v>
      </c>
      <c r="S137" s="103" t="str">
        <f>IFERROR(IF(AND(I137&gt;0,E137="NotHybrid"),_xlfn.CONCAT(MAX(MIN(ROUNDDOWN(I137/D137,0),8),4),INDEX(resources!$G:$G,MATCH(B137,resources!$A:$A,0))),INDEX(resources!$G:$G,MATCH(B137,resources!$A:$A,0))),"n/a")</f>
        <v>n/a</v>
      </c>
      <c r="T137" s="103" t="str">
        <f t="shared" si="25"/>
        <v>n/a</v>
      </c>
      <c r="U137" s="103" t="str">
        <f t="shared" si="26"/>
        <v>n/a</v>
      </c>
      <c r="V137" s="103">
        <f t="shared" si="27"/>
        <v>0</v>
      </c>
      <c r="W137" s="103">
        <f t="shared" si="28"/>
        <v>0</v>
      </c>
      <c r="X137" s="119">
        <f t="shared" si="29"/>
        <v>1</v>
      </c>
      <c r="Y137" s="119">
        <f t="shared" si="30"/>
        <v>1</v>
      </c>
      <c r="Z137" s="168">
        <f>MIN((IFERROR(IF(AND($V137&lt;=Z$1,$W137&gt;=Z$1),INDEX(Reliability!E$23:E$50,MATCH($S137,Reliability!$C$23:$C$50,0)),0),0)*IF($T137="n/a",$D137*$Y137,$G137)+IFERROR(IF(AND($V137&lt;=Z$1,$W137&gt;=Z$1),INDEX(Reliability!E$23:E$50,MATCH($T137,Reliability!$C$23:$C$50,0)),0),0)*$H137*$X137*$Y137),$D137)*$R137</f>
        <v>0</v>
      </c>
      <c r="AA137" s="168">
        <f>MIN((IFERROR(IF(AND($V137&lt;=AA$1,$W137&gt;=AA$1),INDEX(Reliability!F$23:F$50,MATCH($S137,Reliability!$C$23:$C$50,0)),0),0)*IF($T137="n/a",$D137*$Y137,$G137)+IFERROR(IF(AND($V137&lt;=AA$1,$W137&gt;=AA$1),INDEX(Reliability!F$23:F$50,MATCH($T137,Reliability!$C$23:$C$50,0)),0),0)*$H137*$X137*$Y137),$D137)*$R137</f>
        <v>0</v>
      </c>
      <c r="AB137" s="168">
        <f>MIN((IFERROR(IF(AND($V137&lt;=AB$1,$W137&gt;=AB$1),INDEX(Reliability!G$23:G$50,MATCH($S137,Reliability!$C$23:$C$50,0)),0),0)*IF($T137="n/a",$D137*$Y137,$G137)+IFERROR(IF(AND($V137&lt;=AB$1,$W137&gt;=AB$1),INDEX(Reliability!G$23:G$50,MATCH($T137,Reliability!$C$23:$C$50,0)),0),0)*$H137*$X137*$Y137),$D137)*$R137</f>
        <v>0</v>
      </c>
      <c r="AC137" s="168">
        <f>MIN((IFERROR(IF(AND($V137&lt;=AC$1,$W137&gt;=AC$1),INDEX(Reliability!H$23:H$50,MATCH($S137,Reliability!$C$23:$C$50,0)),0),0)*IF($T137="n/a",$D137*$Y137,$G137)+IFERROR(IF(AND($V137&lt;=AC$1,$W137&gt;=AC$1),INDEX(Reliability!H$23:H$50,MATCH($T137,Reliability!$C$23:$C$50,0)),0),0)*$H137*$X137*$Y137),$D137)*$R137</f>
        <v>0</v>
      </c>
      <c r="AD137" s="168">
        <f>MIN((IFERROR(IF(AND($V137&lt;=AD$1,$W137&gt;=AD$1),INDEX(Reliability!I$23:I$50,MATCH($S137,Reliability!$C$23:$C$50,0)),0),0)*IF($T137="n/a",$D137*$Y137,$G137)+IFERROR(IF(AND($V137&lt;=AD$1,$W137&gt;=AD$1),INDEX(Reliability!I$23:I$50,MATCH($T137,Reliability!$C$23:$C$50,0)),0),0)*$H137*$X137*$Y137),$D137)*$R137</f>
        <v>0</v>
      </c>
      <c r="AE137" s="168">
        <f>MIN((IFERROR(IF(AND($V137&lt;=AE$1,$W137&gt;=AE$1),INDEX(Reliability!J$23:J$50,MATCH($S137,Reliability!$C$23:$C$50,0)),0),0)*IF($T137="n/a",$D137*$Y137,$G137)+IFERROR(IF(AND($V137&lt;=AE$1,$W137&gt;=AE$1),INDEX(Reliability!J$23:J$50,MATCH($T137,Reliability!$C$23:$C$50,0)),0),0)*$H137*$X137*$Y137),$D137)*$R137</f>
        <v>0</v>
      </c>
      <c r="AF137" s="168">
        <f>MIN((IFERROR(IF(AND($V137&lt;=AF$1,$W137&gt;=AF$1),INDEX(Reliability!K$23:K$50,MATCH($S137,Reliability!$C$23:$C$50,0)),0),0)*IF($T137="n/a",$D137*$Y137,$G137)+IFERROR(IF(AND($V137&lt;=AF$1,$W137&gt;=AF$1),INDEX(Reliability!K$23:K$50,MATCH($T137,Reliability!$C$23:$C$50,0)),0),0)*$H137*$X137*$Y137),$D137)*$R137</f>
        <v>0</v>
      </c>
      <c r="AG137" s="168">
        <f>MIN((IFERROR(IF(AND($V137&lt;=AG$1,$W137&gt;=AG$1),INDEX(Reliability!L$23:L$50,MATCH($S137,Reliability!$C$23:$C$50,0)),0),0)*IF($T137="n/a",$D137*$Y137,$G137)+IFERROR(IF(AND($V137&lt;=AG$1,$W137&gt;=AG$1),INDEX(Reliability!L$23:L$50,MATCH($T137,Reliability!$C$23:$C$50,0)),0),0)*$H137*$X137*$Y137),$D137)*$R137</f>
        <v>0</v>
      </c>
      <c r="AH137" s="168">
        <f>MIN((IFERROR(IF(AND($V137&lt;=AH$1,$W137&gt;=AH$1),INDEX(Reliability!M$23:M$50,MATCH($S137,Reliability!$C$23:$C$50,0)),0),0)*IF($T137="n/a",$D137*$Y137,$G137)+IFERROR(IF(AND($V137&lt;=AH$1,$W137&gt;=AH$1),INDEX(Reliability!M$23:M$50,MATCH($T137,Reliability!$C$23:$C$50,0)),0),0)*$H137*$X137*$Y137),$D137)*$R137</f>
        <v>0</v>
      </c>
      <c r="AI137" s="168">
        <f>MIN((IFERROR(IF(AND($V137&lt;=AI$1,$W137&gt;=AI$1),INDEX(Reliability!N$23:N$50,MATCH($S137,Reliability!$C$23:$C$50,0)),0),0)*IF($T137="n/a",$D137*$Y137,$G137)+IFERROR(IF(AND($V137&lt;=AI$1,$W137&gt;=AI$1),INDEX(Reliability!N$23:N$50,MATCH($T137,Reliability!$C$23:$C$50,0)),0),0)*$H137*$X137*$Y137),$D137)*$R137</f>
        <v>0</v>
      </c>
      <c r="AJ137" s="168">
        <f>MIN((IFERROR(IF(AND($V137&lt;=AJ$1,$W137&gt;=AJ$1),INDEX(Reliability!O$23:O$50,MATCH($S137,Reliability!$C$23:$C$50,0)),0),0)*IF($T137="n/a",$D137*$Y137,$G137)+IFERROR(IF(AND($V137&lt;=AJ$1,$W137&gt;=AJ$1),INDEX(Reliability!O$23:O$50,MATCH($T137,Reliability!$C$23:$C$50,0)),0),0)*$H137*$X137*$Y137),$D137)*$R137</f>
        <v>0</v>
      </c>
      <c r="AK137" s="168">
        <f>MIN((IFERROR(IF(AND($V137&lt;=AK$1,$W137&gt;=AK$1),INDEX(Reliability!P$23:P$50,MATCH($S137,Reliability!$C$23:$C$50,0)),0),0)*IF($T137="n/a",$D137*$Y137,$G137)+IFERROR(IF(AND($V137&lt;=AK$1,$W137&gt;=AK$1),INDEX(Reliability!P$23:P$50,MATCH($T137,Reliability!$C$23:$C$50,0)),0),0)*$H137*$X137*$Y137),$D137)*$R137</f>
        <v>0</v>
      </c>
      <c r="AM137" s="167">
        <f t="shared" si="31"/>
        <v>0</v>
      </c>
      <c r="AN137">
        <f>unique_contracts!C137</f>
        <v>0</v>
      </c>
    </row>
    <row r="138" spans="2:40" x14ac:dyDescent="0.25">
      <c r="B138" s="121">
        <f>unique_contracts!B138</f>
        <v>0</v>
      </c>
      <c r="C138" s="103">
        <f>unique_contracts!D138</f>
        <v>0</v>
      </c>
      <c r="D138" s="120">
        <f>unique_contracts!J138</f>
        <v>0</v>
      </c>
      <c r="E138" s="103">
        <f>unique_contracts!M138</f>
        <v>0</v>
      </c>
      <c r="F138" s="103">
        <f>unique_contracts!N138</f>
        <v>0</v>
      </c>
      <c r="G138" s="103">
        <f>unique_contracts!P138</f>
        <v>0</v>
      </c>
      <c r="H138" s="103">
        <f>unique_contracts!R138</f>
        <v>0</v>
      </c>
      <c r="I138" s="103">
        <f>unique_contracts!V138</f>
        <v>0</v>
      </c>
      <c r="J138" s="121">
        <f>unique_contracts!AB138</f>
        <v>0</v>
      </c>
      <c r="K138" s="103">
        <f>unique_contracts!AM138</f>
        <v>0</v>
      </c>
      <c r="L138" s="103">
        <f>unique_contracts!AN138</f>
        <v>0</v>
      </c>
      <c r="M138" s="103">
        <f>unique_contracts!AO138</f>
        <v>0</v>
      </c>
      <c r="N138" s="103">
        <f>unique_contracts!AP138</f>
        <v>0</v>
      </c>
      <c r="O138" s="103">
        <f>unique_contracts!AQ138</f>
        <v>0</v>
      </c>
      <c r="P138" s="103">
        <f>unique_contracts!AR138</f>
        <v>0</v>
      </c>
      <c r="Q138" s="103">
        <f>unique_contracts!BP138</f>
        <v>0</v>
      </c>
      <c r="R138" s="103">
        <f t="shared" si="24"/>
        <v>0</v>
      </c>
      <c r="S138" s="103" t="str">
        <f>IFERROR(IF(AND(I138&gt;0,E138="NotHybrid"),_xlfn.CONCAT(MAX(MIN(ROUNDDOWN(I138/D138,0),8),4),INDEX(resources!$G:$G,MATCH(B138,resources!$A:$A,0))),INDEX(resources!$G:$G,MATCH(B138,resources!$A:$A,0))),"n/a")</f>
        <v>n/a</v>
      </c>
      <c r="T138" s="103" t="str">
        <f t="shared" si="25"/>
        <v>n/a</v>
      </c>
      <c r="U138" s="103" t="str">
        <f t="shared" si="26"/>
        <v>n/a</v>
      </c>
      <c r="V138" s="103">
        <f t="shared" si="27"/>
        <v>0</v>
      </c>
      <c r="W138" s="103">
        <f t="shared" si="28"/>
        <v>0</v>
      </c>
      <c r="X138" s="119">
        <f t="shared" si="29"/>
        <v>1</v>
      </c>
      <c r="Y138" s="119">
        <f t="shared" si="30"/>
        <v>1</v>
      </c>
      <c r="Z138" s="168">
        <f>MIN((IFERROR(IF(AND($V138&lt;=Z$1,$W138&gt;=Z$1),INDEX(Reliability!E$23:E$50,MATCH($S138,Reliability!$C$23:$C$50,0)),0),0)*IF($T138="n/a",$D138*$Y138,$G138)+IFERROR(IF(AND($V138&lt;=Z$1,$W138&gt;=Z$1),INDEX(Reliability!E$23:E$50,MATCH($T138,Reliability!$C$23:$C$50,0)),0),0)*$H138*$X138*$Y138),$D138)*$R138</f>
        <v>0</v>
      </c>
      <c r="AA138" s="168">
        <f>MIN((IFERROR(IF(AND($V138&lt;=AA$1,$W138&gt;=AA$1),INDEX(Reliability!F$23:F$50,MATCH($S138,Reliability!$C$23:$C$50,0)),0),0)*IF($T138="n/a",$D138*$Y138,$G138)+IFERROR(IF(AND($V138&lt;=AA$1,$W138&gt;=AA$1),INDEX(Reliability!F$23:F$50,MATCH($T138,Reliability!$C$23:$C$50,0)),0),0)*$H138*$X138*$Y138),$D138)*$R138</f>
        <v>0</v>
      </c>
      <c r="AB138" s="168">
        <f>MIN((IFERROR(IF(AND($V138&lt;=AB$1,$W138&gt;=AB$1),INDEX(Reliability!G$23:G$50,MATCH($S138,Reliability!$C$23:$C$50,0)),0),0)*IF($T138="n/a",$D138*$Y138,$G138)+IFERROR(IF(AND($V138&lt;=AB$1,$W138&gt;=AB$1),INDEX(Reliability!G$23:G$50,MATCH($T138,Reliability!$C$23:$C$50,0)),0),0)*$H138*$X138*$Y138),$D138)*$R138</f>
        <v>0</v>
      </c>
      <c r="AC138" s="168">
        <f>MIN((IFERROR(IF(AND($V138&lt;=AC$1,$W138&gt;=AC$1),INDEX(Reliability!H$23:H$50,MATCH($S138,Reliability!$C$23:$C$50,0)),0),0)*IF($T138="n/a",$D138*$Y138,$G138)+IFERROR(IF(AND($V138&lt;=AC$1,$W138&gt;=AC$1),INDEX(Reliability!H$23:H$50,MATCH($T138,Reliability!$C$23:$C$50,0)),0),0)*$H138*$X138*$Y138),$D138)*$R138</f>
        <v>0</v>
      </c>
      <c r="AD138" s="168">
        <f>MIN((IFERROR(IF(AND($V138&lt;=AD$1,$W138&gt;=AD$1),INDEX(Reliability!I$23:I$50,MATCH($S138,Reliability!$C$23:$C$50,0)),0),0)*IF($T138="n/a",$D138*$Y138,$G138)+IFERROR(IF(AND($V138&lt;=AD$1,$W138&gt;=AD$1),INDEX(Reliability!I$23:I$50,MATCH($T138,Reliability!$C$23:$C$50,0)),0),0)*$H138*$X138*$Y138),$D138)*$R138</f>
        <v>0</v>
      </c>
      <c r="AE138" s="168">
        <f>MIN((IFERROR(IF(AND($V138&lt;=AE$1,$W138&gt;=AE$1),INDEX(Reliability!J$23:J$50,MATCH($S138,Reliability!$C$23:$C$50,0)),0),0)*IF($T138="n/a",$D138*$Y138,$G138)+IFERROR(IF(AND($V138&lt;=AE$1,$W138&gt;=AE$1),INDEX(Reliability!J$23:J$50,MATCH($T138,Reliability!$C$23:$C$50,0)),0),0)*$H138*$X138*$Y138),$D138)*$R138</f>
        <v>0</v>
      </c>
      <c r="AF138" s="168">
        <f>MIN((IFERROR(IF(AND($V138&lt;=AF$1,$W138&gt;=AF$1),INDEX(Reliability!K$23:K$50,MATCH($S138,Reliability!$C$23:$C$50,0)),0),0)*IF($T138="n/a",$D138*$Y138,$G138)+IFERROR(IF(AND($V138&lt;=AF$1,$W138&gt;=AF$1),INDEX(Reliability!K$23:K$50,MATCH($T138,Reliability!$C$23:$C$50,0)),0),0)*$H138*$X138*$Y138),$D138)*$R138</f>
        <v>0</v>
      </c>
      <c r="AG138" s="168">
        <f>MIN((IFERROR(IF(AND($V138&lt;=AG$1,$W138&gt;=AG$1),INDEX(Reliability!L$23:L$50,MATCH($S138,Reliability!$C$23:$C$50,0)),0),0)*IF($T138="n/a",$D138*$Y138,$G138)+IFERROR(IF(AND($V138&lt;=AG$1,$W138&gt;=AG$1),INDEX(Reliability!L$23:L$50,MATCH($T138,Reliability!$C$23:$C$50,0)),0),0)*$H138*$X138*$Y138),$D138)*$R138</f>
        <v>0</v>
      </c>
      <c r="AH138" s="168">
        <f>MIN((IFERROR(IF(AND($V138&lt;=AH$1,$W138&gt;=AH$1),INDEX(Reliability!M$23:M$50,MATCH($S138,Reliability!$C$23:$C$50,0)),0),0)*IF($T138="n/a",$D138*$Y138,$G138)+IFERROR(IF(AND($V138&lt;=AH$1,$W138&gt;=AH$1),INDEX(Reliability!M$23:M$50,MATCH($T138,Reliability!$C$23:$C$50,0)),0),0)*$H138*$X138*$Y138),$D138)*$R138</f>
        <v>0</v>
      </c>
      <c r="AI138" s="168">
        <f>MIN((IFERROR(IF(AND($V138&lt;=AI$1,$W138&gt;=AI$1),INDEX(Reliability!N$23:N$50,MATCH($S138,Reliability!$C$23:$C$50,0)),0),0)*IF($T138="n/a",$D138*$Y138,$G138)+IFERROR(IF(AND($V138&lt;=AI$1,$W138&gt;=AI$1),INDEX(Reliability!N$23:N$50,MATCH($T138,Reliability!$C$23:$C$50,0)),0),0)*$H138*$X138*$Y138),$D138)*$R138</f>
        <v>0</v>
      </c>
      <c r="AJ138" s="168">
        <f>MIN((IFERROR(IF(AND($V138&lt;=AJ$1,$W138&gt;=AJ$1),INDEX(Reliability!O$23:O$50,MATCH($S138,Reliability!$C$23:$C$50,0)),0),0)*IF($T138="n/a",$D138*$Y138,$G138)+IFERROR(IF(AND($V138&lt;=AJ$1,$W138&gt;=AJ$1),INDEX(Reliability!O$23:O$50,MATCH($T138,Reliability!$C$23:$C$50,0)),0),0)*$H138*$X138*$Y138),$D138)*$R138</f>
        <v>0</v>
      </c>
      <c r="AK138" s="168">
        <f>MIN((IFERROR(IF(AND($V138&lt;=AK$1,$W138&gt;=AK$1),INDEX(Reliability!P$23:P$50,MATCH($S138,Reliability!$C$23:$C$50,0)),0),0)*IF($T138="n/a",$D138*$Y138,$G138)+IFERROR(IF(AND($V138&lt;=AK$1,$W138&gt;=AK$1),INDEX(Reliability!P$23:P$50,MATCH($T138,Reliability!$C$23:$C$50,0)),0),0)*$H138*$X138*$Y138),$D138)*$R138</f>
        <v>0</v>
      </c>
      <c r="AM138" s="167">
        <f t="shared" si="31"/>
        <v>0</v>
      </c>
      <c r="AN138">
        <f>unique_contracts!C138</f>
        <v>0</v>
      </c>
    </row>
    <row r="139" spans="2:40" x14ac:dyDescent="0.25">
      <c r="B139" s="121">
        <f>unique_contracts!B139</f>
        <v>0</v>
      </c>
      <c r="C139" s="103">
        <f>unique_contracts!D139</f>
        <v>0</v>
      </c>
      <c r="D139" s="120">
        <f>unique_contracts!J139</f>
        <v>0</v>
      </c>
      <c r="E139" s="103">
        <f>unique_contracts!M139</f>
        <v>0</v>
      </c>
      <c r="F139" s="103">
        <f>unique_contracts!N139</f>
        <v>0</v>
      </c>
      <c r="G139" s="103">
        <f>unique_contracts!P139</f>
        <v>0</v>
      </c>
      <c r="H139" s="103">
        <f>unique_contracts!R139</f>
        <v>0</v>
      </c>
      <c r="I139" s="103">
        <f>unique_contracts!V139</f>
        <v>0</v>
      </c>
      <c r="J139" s="121">
        <f>unique_contracts!AB139</f>
        <v>0</v>
      </c>
      <c r="K139" s="103">
        <f>unique_contracts!AM139</f>
        <v>0</v>
      </c>
      <c r="L139" s="103">
        <f>unique_contracts!AN139</f>
        <v>0</v>
      </c>
      <c r="M139" s="103">
        <f>unique_contracts!AO139</f>
        <v>0</v>
      </c>
      <c r="N139" s="103">
        <f>unique_contracts!AP139</f>
        <v>0</v>
      </c>
      <c r="O139" s="103">
        <f>unique_contracts!AQ139</f>
        <v>0</v>
      </c>
      <c r="P139" s="103">
        <f>unique_contracts!AR139</f>
        <v>0</v>
      </c>
      <c r="Q139" s="103">
        <f>unique_contracts!BP139</f>
        <v>0</v>
      </c>
      <c r="R139" s="103">
        <f t="shared" si="24"/>
        <v>0</v>
      </c>
      <c r="S139" s="103" t="str">
        <f>IFERROR(IF(AND(I139&gt;0,E139="NotHybrid"),_xlfn.CONCAT(MAX(MIN(ROUNDDOWN(I139/D139,0),8),4),INDEX(resources!$G:$G,MATCH(B139,resources!$A:$A,0))),INDEX(resources!$G:$G,MATCH(B139,resources!$A:$A,0))),"n/a")</f>
        <v>n/a</v>
      </c>
      <c r="T139" s="103" t="str">
        <f t="shared" si="25"/>
        <v>n/a</v>
      </c>
      <c r="U139" s="103" t="str">
        <f t="shared" si="26"/>
        <v>n/a</v>
      </c>
      <c r="V139" s="103">
        <f t="shared" si="27"/>
        <v>0</v>
      </c>
      <c r="W139" s="103">
        <f t="shared" si="28"/>
        <v>0</v>
      </c>
      <c r="X139" s="119">
        <f t="shared" si="29"/>
        <v>1</v>
      </c>
      <c r="Y139" s="119">
        <f t="shared" si="30"/>
        <v>1</v>
      </c>
      <c r="Z139" s="168">
        <f>MIN((IFERROR(IF(AND($V139&lt;=Z$1,$W139&gt;=Z$1),INDEX(Reliability!E$23:E$50,MATCH($S139,Reliability!$C$23:$C$50,0)),0),0)*IF($T139="n/a",$D139*$Y139,$G139)+IFERROR(IF(AND($V139&lt;=Z$1,$W139&gt;=Z$1),INDEX(Reliability!E$23:E$50,MATCH($T139,Reliability!$C$23:$C$50,0)),0),0)*$H139*$X139*$Y139),$D139)*$R139</f>
        <v>0</v>
      </c>
      <c r="AA139" s="168">
        <f>MIN((IFERROR(IF(AND($V139&lt;=AA$1,$W139&gt;=AA$1),INDEX(Reliability!F$23:F$50,MATCH($S139,Reliability!$C$23:$C$50,0)),0),0)*IF($T139="n/a",$D139*$Y139,$G139)+IFERROR(IF(AND($V139&lt;=AA$1,$W139&gt;=AA$1),INDEX(Reliability!F$23:F$50,MATCH($T139,Reliability!$C$23:$C$50,0)),0),0)*$H139*$X139*$Y139),$D139)*$R139</f>
        <v>0</v>
      </c>
      <c r="AB139" s="168">
        <f>MIN((IFERROR(IF(AND($V139&lt;=AB$1,$W139&gt;=AB$1),INDEX(Reliability!G$23:G$50,MATCH($S139,Reliability!$C$23:$C$50,0)),0),0)*IF($T139="n/a",$D139*$Y139,$G139)+IFERROR(IF(AND($V139&lt;=AB$1,$W139&gt;=AB$1),INDEX(Reliability!G$23:G$50,MATCH($T139,Reliability!$C$23:$C$50,0)),0),0)*$H139*$X139*$Y139),$D139)*$R139</f>
        <v>0</v>
      </c>
      <c r="AC139" s="168">
        <f>MIN((IFERROR(IF(AND($V139&lt;=AC$1,$W139&gt;=AC$1),INDEX(Reliability!H$23:H$50,MATCH($S139,Reliability!$C$23:$C$50,0)),0),0)*IF($T139="n/a",$D139*$Y139,$G139)+IFERROR(IF(AND($V139&lt;=AC$1,$W139&gt;=AC$1),INDEX(Reliability!H$23:H$50,MATCH($T139,Reliability!$C$23:$C$50,0)),0),0)*$H139*$X139*$Y139),$D139)*$R139</f>
        <v>0</v>
      </c>
      <c r="AD139" s="168">
        <f>MIN((IFERROR(IF(AND($V139&lt;=AD$1,$W139&gt;=AD$1),INDEX(Reliability!I$23:I$50,MATCH($S139,Reliability!$C$23:$C$50,0)),0),0)*IF($T139="n/a",$D139*$Y139,$G139)+IFERROR(IF(AND($V139&lt;=AD$1,$W139&gt;=AD$1),INDEX(Reliability!I$23:I$50,MATCH($T139,Reliability!$C$23:$C$50,0)),0),0)*$H139*$X139*$Y139),$D139)*$R139</f>
        <v>0</v>
      </c>
      <c r="AE139" s="168">
        <f>MIN((IFERROR(IF(AND($V139&lt;=AE$1,$W139&gt;=AE$1),INDEX(Reliability!J$23:J$50,MATCH($S139,Reliability!$C$23:$C$50,0)),0),0)*IF($T139="n/a",$D139*$Y139,$G139)+IFERROR(IF(AND($V139&lt;=AE$1,$W139&gt;=AE$1),INDEX(Reliability!J$23:J$50,MATCH($T139,Reliability!$C$23:$C$50,0)),0),0)*$H139*$X139*$Y139),$D139)*$R139</f>
        <v>0</v>
      </c>
      <c r="AF139" s="168">
        <f>MIN((IFERROR(IF(AND($V139&lt;=AF$1,$W139&gt;=AF$1),INDEX(Reliability!K$23:K$50,MATCH($S139,Reliability!$C$23:$C$50,0)),0),0)*IF($T139="n/a",$D139*$Y139,$G139)+IFERROR(IF(AND($V139&lt;=AF$1,$W139&gt;=AF$1),INDEX(Reliability!K$23:K$50,MATCH($T139,Reliability!$C$23:$C$50,0)),0),0)*$H139*$X139*$Y139),$D139)*$R139</f>
        <v>0</v>
      </c>
      <c r="AG139" s="168">
        <f>MIN((IFERROR(IF(AND($V139&lt;=AG$1,$W139&gt;=AG$1),INDEX(Reliability!L$23:L$50,MATCH($S139,Reliability!$C$23:$C$50,0)),0),0)*IF($T139="n/a",$D139*$Y139,$G139)+IFERROR(IF(AND($V139&lt;=AG$1,$W139&gt;=AG$1),INDEX(Reliability!L$23:L$50,MATCH($T139,Reliability!$C$23:$C$50,0)),0),0)*$H139*$X139*$Y139),$D139)*$R139</f>
        <v>0</v>
      </c>
      <c r="AH139" s="168">
        <f>MIN((IFERROR(IF(AND($V139&lt;=AH$1,$W139&gt;=AH$1),INDEX(Reliability!M$23:M$50,MATCH($S139,Reliability!$C$23:$C$50,0)),0),0)*IF($T139="n/a",$D139*$Y139,$G139)+IFERROR(IF(AND($V139&lt;=AH$1,$W139&gt;=AH$1),INDEX(Reliability!M$23:M$50,MATCH($T139,Reliability!$C$23:$C$50,0)),0),0)*$H139*$X139*$Y139),$D139)*$R139</f>
        <v>0</v>
      </c>
      <c r="AI139" s="168">
        <f>MIN((IFERROR(IF(AND($V139&lt;=AI$1,$W139&gt;=AI$1),INDEX(Reliability!N$23:N$50,MATCH($S139,Reliability!$C$23:$C$50,0)),0),0)*IF($T139="n/a",$D139*$Y139,$G139)+IFERROR(IF(AND($V139&lt;=AI$1,$W139&gt;=AI$1),INDEX(Reliability!N$23:N$50,MATCH($T139,Reliability!$C$23:$C$50,0)),0),0)*$H139*$X139*$Y139),$D139)*$R139</f>
        <v>0</v>
      </c>
      <c r="AJ139" s="168">
        <f>MIN((IFERROR(IF(AND($V139&lt;=AJ$1,$W139&gt;=AJ$1),INDEX(Reliability!O$23:O$50,MATCH($S139,Reliability!$C$23:$C$50,0)),0),0)*IF($T139="n/a",$D139*$Y139,$G139)+IFERROR(IF(AND($V139&lt;=AJ$1,$W139&gt;=AJ$1),INDEX(Reliability!O$23:O$50,MATCH($T139,Reliability!$C$23:$C$50,0)),0),0)*$H139*$X139*$Y139),$D139)*$R139</f>
        <v>0</v>
      </c>
      <c r="AK139" s="168">
        <f>MIN((IFERROR(IF(AND($V139&lt;=AK$1,$W139&gt;=AK$1),INDEX(Reliability!P$23:P$50,MATCH($S139,Reliability!$C$23:$C$50,0)),0),0)*IF($T139="n/a",$D139*$Y139,$G139)+IFERROR(IF(AND($V139&lt;=AK$1,$W139&gt;=AK$1),INDEX(Reliability!P$23:P$50,MATCH($T139,Reliability!$C$23:$C$50,0)),0),0)*$H139*$X139*$Y139),$D139)*$R139</f>
        <v>0</v>
      </c>
      <c r="AM139" s="167">
        <f t="shared" si="31"/>
        <v>0</v>
      </c>
      <c r="AN139">
        <f>unique_contracts!C139</f>
        <v>0</v>
      </c>
    </row>
    <row r="140" spans="2:40" x14ac:dyDescent="0.25">
      <c r="B140" s="121">
        <f>unique_contracts!B140</f>
        <v>0</v>
      </c>
      <c r="C140" s="103">
        <f>unique_contracts!D140</f>
        <v>0</v>
      </c>
      <c r="D140" s="120">
        <f>unique_contracts!J140</f>
        <v>0</v>
      </c>
      <c r="E140" s="103">
        <f>unique_contracts!M140</f>
        <v>0</v>
      </c>
      <c r="F140" s="103">
        <f>unique_contracts!N140</f>
        <v>0</v>
      </c>
      <c r="G140" s="103">
        <f>unique_contracts!P140</f>
        <v>0</v>
      </c>
      <c r="H140" s="103">
        <f>unique_contracts!R140</f>
        <v>0</v>
      </c>
      <c r="I140" s="103">
        <f>unique_contracts!V140</f>
        <v>0</v>
      </c>
      <c r="J140" s="121">
        <f>unique_contracts!AB140</f>
        <v>0</v>
      </c>
      <c r="K140" s="103">
        <f>unique_contracts!AM140</f>
        <v>0</v>
      </c>
      <c r="L140" s="103">
        <f>unique_contracts!AN140</f>
        <v>0</v>
      </c>
      <c r="M140" s="103">
        <f>unique_contracts!AO140</f>
        <v>0</v>
      </c>
      <c r="N140" s="103">
        <f>unique_contracts!AP140</f>
        <v>0</v>
      </c>
      <c r="O140" s="103">
        <f>unique_contracts!AQ140</f>
        <v>0</v>
      </c>
      <c r="P140" s="103">
        <f>unique_contracts!AR140</f>
        <v>0</v>
      </c>
      <c r="Q140" s="103">
        <f>unique_contracts!BP140</f>
        <v>0</v>
      </c>
      <c r="R140" s="103">
        <f t="shared" si="24"/>
        <v>0</v>
      </c>
      <c r="S140" s="103" t="str">
        <f>IFERROR(IF(AND(I140&gt;0,E140="NotHybrid"),_xlfn.CONCAT(MAX(MIN(ROUNDDOWN(I140/D140,0),8),4),INDEX(resources!$G:$G,MATCH(B140,resources!$A:$A,0))),INDEX(resources!$G:$G,MATCH(B140,resources!$A:$A,0))),"n/a")</f>
        <v>n/a</v>
      </c>
      <c r="T140" s="103" t="str">
        <f t="shared" si="25"/>
        <v>n/a</v>
      </c>
      <c r="U140" s="103" t="str">
        <f t="shared" si="26"/>
        <v>n/a</v>
      </c>
      <c r="V140" s="103">
        <f t="shared" si="27"/>
        <v>0</v>
      </c>
      <c r="W140" s="103">
        <f t="shared" si="28"/>
        <v>0</v>
      </c>
      <c r="X140" s="119">
        <f t="shared" si="29"/>
        <v>1</v>
      </c>
      <c r="Y140" s="119">
        <f t="shared" si="30"/>
        <v>1</v>
      </c>
      <c r="Z140" s="168">
        <f>MIN((IFERROR(IF(AND($V140&lt;=Z$1,$W140&gt;=Z$1),INDEX(Reliability!E$23:E$50,MATCH($S140,Reliability!$C$23:$C$50,0)),0),0)*IF($T140="n/a",$D140*$Y140,$G140)+IFERROR(IF(AND($V140&lt;=Z$1,$W140&gt;=Z$1),INDEX(Reliability!E$23:E$50,MATCH($T140,Reliability!$C$23:$C$50,0)),0),0)*$H140*$X140*$Y140),$D140)*$R140</f>
        <v>0</v>
      </c>
      <c r="AA140" s="168">
        <f>MIN((IFERROR(IF(AND($V140&lt;=AA$1,$W140&gt;=AA$1),INDEX(Reliability!F$23:F$50,MATCH($S140,Reliability!$C$23:$C$50,0)),0),0)*IF($T140="n/a",$D140*$Y140,$G140)+IFERROR(IF(AND($V140&lt;=AA$1,$W140&gt;=AA$1),INDEX(Reliability!F$23:F$50,MATCH($T140,Reliability!$C$23:$C$50,0)),0),0)*$H140*$X140*$Y140),$D140)*$R140</f>
        <v>0</v>
      </c>
      <c r="AB140" s="168">
        <f>MIN((IFERROR(IF(AND($V140&lt;=AB$1,$W140&gt;=AB$1),INDEX(Reliability!G$23:G$50,MATCH($S140,Reliability!$C$23:$C$50,0)),0),0)*IF($T140="n/a",$D140*$Y140,$G140)+IFERROR(IF(AND($V140&lt;=AB$1,$W140&gt;=AB$1),INDEX(Reliability!G$23:G$50,MATCH($T140,Reliability!$C$23:$C$50,0)),0),0)*$H140*$X140*$Y140),$D140)*$R140</f>
        <v>0</v>
      </c>
      <c r="AC140" s="168">
        <f>MIN((IFERROR(IF(AND($V140&lt;=AC$1,$W140&gt;=AC$1),INDEX(Reliability!H$23:H$50,MATCH($S140,Reliability!$C$23:$C$50,0)),0),0)*IF($T140="n/a",$D140*$Y140,$G140)+IFERROR(IF(AND($V140&lt;=AC$1,$W140&gt;=AC$1),INDEX(Reliability!H$23:H$50,MATCH($T140,Reliability!$C$23:$C$50,0)),0),0)*$H140*$X140*$Y140),$D140)*$R140</f>
        <v>0</v>
      </c>
      <c r="AD140" s="168">
        <f>MIN((IFERROR(IF(AND($V140&lt;=AD$1,$W140&gt;=AD$1),INDEX(Reliability!I$23:I$50,MATCH($S140,Reliability!$C$23:$C$50,0)),0),0)*IF($T140="n/a",$D140*$Y140,$G140)+IFERROR(IF(AND($V140&lt;=AD$1,$W140&gt;=AD$1),INDEX(Reliability!I$23:I$50,MATCH($T140,Reliability!$C$23:$C$50,0)),0),0)*$H140*$X140*$Y140),$D140)*$R140</f>
        <v>0</v>
      </c>
      <c r="AE140" s="168">
        <f>MIN((IFERROR(IF(AND($V140&lt;=AE$1,$W140&gt;=AE$1),INDEX(Reliability!J$23:J$50,MATCH($S140,Reliability!$C$23:$C$50,0)),0),0)*IF($T140="n/a",$D140*$Y140,$G140)+IFERROR(IF(AND($V140&lt;=AE$1,$W140&gt;=AE$1),INDEX(Reliability!J$23:J$50,MATCH($T140,Reliability!$C$23:$C$50,0)),0),0)*$H140*$X140*$Y140),$D140)*$R140</f>
        <v>0</v>
      </c>
      <c r="AF140" s="168">
        <f>MIN((IFERROR(IF(AND($V140&lt;=AF$1,$W140&gt;=AF$1),INDEX(Reliability!K$23:K$50,MATCH($S140,Reliability!$C$23:$C$50,0)),0),0)*IF($T140="n/a",$D140*$Y140,$G140)+IFERROR(IF(AND($V140&lt;=AF$1,$W140&gt;=AF$1),INDEX(Reliability!K$23:K$50,MATCH($T140,Reliability!$C$23:$C$50,0)),0),0)*$H140*$X140*$Y140),$D140)*$R140</f>
        <v>0</v>
      </c>
      <c r="AG140" s="168">
        <f>MIN((IFERROR(IF(AND($V140&lt;=AG$1,$W140&gt;=AG$1),INDEX(Reliability!L$23:L$50,MATCH($S140,Reliability!$C$23:$C$50,0)),0),0)*IF($T140="n/a",$D140*$Y140,$G140)+IFERROR(IF(AND($V140&lt;=AG$1,$W140&gt;=AG$1),INDEX(Reliability!L$23:L$50,MATCH($T140,Reliability!$C$23:$C$50,0)),0),0)*$H140*$X140*$Y140),$D140)*$R140</f>
        <v>0</v>
      </c>
      <c r="AH140" s="168">
        <f>MIN((IFERROR(IF(AND($V140&lt;=AH$1,$W140&gt;=AH$1),INDEX(Reliability!M$23:M$50,MATCH($S140,Reliability!$C$23:$C$50,0)),0),0)*IF($T140="n/a",$D140*$Y140,$G140)+IFERROR(IF(AND($V140&lt;=AH$1,$W140&gt;=AH$1),INDEX(Reliability!M$23:M$50,MATCH($T140,Reliability!$C$23:$C$50,0)),0),0)*$H140*$X140*$Y140),$D140)*$R140</f>
        <v>0</v>
      </c>
      <c r="AI140" s="168">
        <f>MIN((IFERROR(IF(AND($V140&lt;=AI$1,$W140&gt;=AI$1),INDEX(Reliability!N$23:N$50,MATCH($S140,Reliability!$C$23:$C$50,0)),0),0)*IF($T140="n/a",$D140*$Y140,$G140)+IFERROR(IF(AND($V140&lt;=AI$1,$W140&gt;=AI$1),INDEX(Reliability!N$23:N$50,MATCH($T140,Reliability!$C$23:$C$50,0)),0),0)*$H140*$X140*$Y140),$D140)*$R140</f>
        <v>0</v>
      </c>
      <c r="AJ140" s="168">
        <f>MIN((IFERROR(IF(AND($V140&lt;=AJ$1,$W140&gt;=AJ$1),INDEX(Reliability!O$23:O$50,MATCH($S140,Reliability!$C$23:$C$50,0)),0),0)*IF($T140="n/a",$D140*$Y140,$G140)+IFERROR(IF(AND($V140&lt;=AJ$1,$W140&gt;=AJ$1),INDEX(Reliability!O$23:O$50,MATCH($T140,Reliability!$C$23:$C$50,0)),0),0)*$H140*$X140*$Y140),$D140)*$R140</f>
        <v>0</v>
      </c>
      <c r="AK140" s="168">
        <f>MIN((IFERROR(IF(AND($V140&lt;=AK$1,$W140&gt;=AK$1),INDEX(Reliability!P$23:P$50,MATCH($S140,Reliability!$C$23:$C$50,0)),0),0)*IF($T140="n/a",$D140*$Y140,$G140)+IFERROR(IF(AND($V140&lt;=AK$1,$W140&gt;=AK$1),INDEX(Reliability!P$23:P$50,MATCH($T140,Reliability!$C$23:$C$50,0)),0),0)*$H140*$X140*$Y140),$D140)*$R140</f>
        <v>0</v>
      </c>
      <c r="AM140" s="167">
        <f t="shared" si="31"/>
        <v>0</v>
      </c>
      <c r="AN140">
        <f>unique_contracts!C140</f>
        <v>0</v>
      </c>
    </row>
    <row r="141" spans="2:40" x14ac:dyDescent="0.25">
      <c r="B141" s="121">
        <f>unique_contracts!B141</f>
        <v>0</v>
      </c>
      <c r="C141" s="103">
        <f>unique_contracts!D141</f>
        <v>0</v>
      </c>
      <c r="D141" s="120">
        <f>unique_contracts!J141</f>
        <v>0</v>
      </c>
      <c r="E141" s="103">
        <f>unique_contracts!M141</f>
        <v>0</v>
      </c>
      <c r="F141" s="103">
        <f>unique_contracts!N141</f>
        <v>0</v>
      </c>
      <c r="G141" s="103">
        <f>unique_contracts!P141</f>
        <v>0</v>
      </c>
      <c r="H141" s="103">
        <f>unique_contracts!R141</f>
        <v>0</v>
      </c>
      <c r="I141" s="103">
        <f>unique_contracts!V141</f>
        <v>0</v>
      </c>
      <c r="J141" s="121">
        <f>unique_contracts!AB141</f>
        <v>0</v>
      </c>
      <c r="K141" s="103">
        <f>unique_contracts!AM141</f>
        <v>0</v>
      </c>
      <c r="L141" s="103">
        <f>unique_contracts!AN141</f>
        <v>0</v>
      </c>
      <c r="M141" s="103">
        <f>unique_contracts!AO141</f>
        <v>0</v>
      </c>
      <c r="N141" s="103">
        <f>unique_contracts!AP141</f>
        <v>0</v>
      </c>
      <c r="O141" s="103">
        <f>unique_contracts!AQ141</f>
        <v>0</v>
      </c>
      <c r="P141" s="103">
        <f>unique_contracts!AR141</f>
        <v>0</v>
      </c>
      <c r="Q141" s="103">
        <f>unique_contracts!BP141</f>
        <v>0</v>
      </c>
      <c r="R141" s="103">
        <f t="shared" si="24"/>
        <v>0</v>
      </c>
      <c r="S141" s="103" t="str">
        <f>IFERROR(IF(AND(I141&gt;0,E141="NotHybrid"),_xlfn.CONCAT(MAX(MIN(ROUNDDOWN(I141/D141,0),8),4),INDEX(resources!$G:$G,MATCH(B141,resources!$A:$A,0))),INDEX(resources!$G:$G,MATCH(B141,resources!$A:$A,0))),"n/a")</f>
        <v>n/a</v>
      </c>
      <c r="T141" s="103" t="str">
        <f t="shared" si="25"/>
        <v>n/a</v>
      </c>
      <c r="U141" s="103" t="str">
        <f t="shared" si="26"/>
        <v>n/a</v>
      </c>
      <c r="V141" s="103">
        <f t="shared" si="27"/>
        <v>0</v>
      </c>
      <c r="W141" s="103">
        <f t="shared" si="28"/>
        <v>0</v>
      </c>
      <c r="X141" s="119">
        <f t="shared" si="29"/>
        <v>1</v>
      </c>
      <c r="Y141" s="119">
        <f t="shared" si="30"/>
        <v>1</v>
      </c>
      <c r="Z141" s="168">
        <f>MIN((IFERROR(IF(AND($V141&lt;=Z$1,$W141&gt;=Z$1),INDEX(Reliability!E$23:E$50,MATCH($S141,Reliability!$C$23:$C$50,0)),0),0)*IF($T141="n/a",$D141*$Y141,$G141)+IFERROR(IF(AND($V141&lt;=Z$1,$W141&gt;=Z$1),INDEX(Reliability!E$23:E$50,MATCH($T141,Reliability!$C$23:$C$50,0)),0),0)*$H141*$X141*$Y141),$D141)*$R141</f>
        <v>0</v>
      </c>
      <c r="AA141" s="168">
        <f>MIN((IFERROR(IF(AND($V141&lt;=AA$1,$W141&gt;=AA$1),INDEX(Reliability!F$23:F$50,MATCH($S141,Reliability!$C$23:$C$50,0)),0),0)*IF($T141="n/a",$D141*$Y141,$G141)+IFERROR(IF(AND($V141&lt;=AA$1,$W141&gt;=AA$1),INDEX(Reliability!F$23:F$50,MATCH($T141,Reliability!$C$23:$C$50,0)),0),0)*$H141*$X141*$Y141),$D141)*$R141</f>
        <v>0</v>
      </c>
      <c r="AB141" s="168">
        <f>MIN((IFERROR(IF(AND($V141&lt;=AB$1,$W141&gt;=AB$1),INDEX(Reliability!G$23:G$50,MATCH($S141,Reliability!$C$23:$C$50,0)),0),0)*IF($T141="n/a",$D141*$Y141,$G141)+IFERROR(IF(AND($V141&lt;=AB$1,$W141&gt;=AB$1),INDEX(Reliability!G$23:G$50,MATCH($T141,Reliability!$C$23:$C$50,0)),0),0)*$H141*$X141*$Y141),$D141)*$R141</f>
        <v>0</v>
      </c>
      <c r="AC141" s="168">
        <f>MIN((IFERROR(IF(AND($V141&lt;=AC$1,$W141&gt;=AC$1),INDEX(Reliability!H$23:H$50,MATCH($S141,Reliability!$C$23:$C$50,0)),0),0)*IF($T141="n/a",$D141*$Y141,$G141)+IFERROR(IF(AND($V141&lt;=AC$1,$W141&gt;=AC$1),INDEX(Reliability!H$23:H$50,MATCH($T141,Reliability!$C$23:$C$50,0)),0),0)*$H141*$X141*$Y141),$D141)*$R141</f>
        <v>0</v>
      </c>
      <c r="AD141" s="168">
        <f>MIN((IFERROR(IF(AND($V141&lt;=AD$1,$W141&gt;=AD$1),INDEX(Reliability!I$23:I$50,MATCH($S141,Reliability!$C$23:$C$50,0)),0),0)*IF($T141="n/a",$D141*$Y141,$G141)+IFERROR(IF(AND($V141&lt;=AD$1,$W141&gt;=AD$1),INDEX(Reliability!I$23:I$50,MATCH($T141,Reliability!$C$23:$C$50,0)),0),0)*$H141*$X141*$Y141),$D141)*$R141</f>
        <v>0</v>
      </c>
      <c r="AE141" s="168">
        <f>MIN((IFERROR(IF(AND($V141&lt;=AE$1,$W141&gt;=AE$1),INDEX(Reliability!J$23:J$50,MATCH($S141,Reliability!$C$23:$C$50,0)),0),0)*IF($T141="n/a",$D141*$Y141,$G141)+IFERROR(IF(AND($V141&lt;=AE$1,$W141&gt;=AE$1),INDEX(Reliability!J$23:J$50,MATCH($T141,Reliability!$C$23:$C$50,0)),0),0)*$H141*$X141*$Y141),$D141)*$R141</f>
        <v>0</v>
      </c>
      <c r="AF141" s="168">
        <f>MIN((IFERROR(IF(AND($V141&lt;=AF$1,$W141&gt;=AF$1),INDEX(Reliability!K$23:K$50,MATCH($S141,Reliability!$C$23:$C$50,0)),0),0)*IF($T141="n/a",$D141*$Y141,$G141)+IFERROR(IF(AND($V141&lt;=AF$1,$W141&gt;=AF$1),INDEX(Reliability!K$23:K$50,MATCH($T141,Reliability!$C$23:$C$50,0)),0),0)*$H141*$X141*$Y141),$D141)*$R141</f>
        <v>0</v>
      </c>
      <c r="AG141" s="168">
        <f>MIN((IFERROR(IF(AND($V141&lt;=AG$1,$W141&gt;=AG$1),INDEX(Reliability!L$23:L$50,MATCH($S141,Reliability!$C$23:$C$50,0)),0),0)*IF($T141="n/a",$D141*$Y141,$G141)+IFERROR(IF(AND($V141&lt;=AG$1,$W141&gt;=AG$1),INDEX(Reliability!L$23:L$50,MATCH($T141,Reliability!$C$23:$C$50,0)),0),0)*$H141*$X141*$Y141),$D141)*$R141</f>
        <v>0</v>
      </c>
      <c r="AH141" s="168">
        <f>MIN((IFERROR(IF(AND($V141&lt;=AH$1,$W141&gt;=AH$1),INDEX(Reliability!M$23:M$50,MATCH($S141,Reliability!$C$23:$C$50,0)),0),0)*IF($T141="n/a",$D141*$Y141,$G141)+IFERROR(IF(AND($V141&lt;=AH$1,$W141&gt;=AH$1),INDEX(Reliability!M$23:M$50,MATCH($T141,Reliability!$C$23:$C$50,0)),0),0)*$H141*$X141*$Y141),$D141)*$R141</f>
        <v>0</v>
      </c>
      <c r="AI141" s="168">
        <f>MIN((IFERROR(IF(AND($V141&lt;=AI$1,$W141&gt;=AI$1),INDEX(Reliability!N$23:N$50,MATCH($S141,Reliability!$C$23:$C$50,0)),0),0)*IF($T141="n/a",$D141*$Y141,$G141)+IFERROR(IF(AND($V141&lt;=AI$1,$W141&gt;=AI$1),INDEX(Reliability!N$23:N$50,MATCH($T141,Reliability!$C$23:$C$50,0)),0),0)*$H141*$X141*$Y141),$D141)*$R141</f>
        <v>0</v>
      </c>
      <c r="AJ141" s="168">
        <f>MIN((IFERROR(IF(AND($V141&lt;=AJ$1,$W141&gt;=AJ$1),INDEX(Reliability!O$23:O$50,MATCH($S141,Reliability!$C$23:$C$50,0)),0),0)*IF($T141="n/a",$D141*$Y141,$G141)+IFERROR(IF(AND($V141&lt;=AJ$1,$W141&gt;=AJ$1),INDEX(Reliability!O$23:O$50,MATCH($T141,Reliability!$C$23:$C$50,0)),0),0)*$H141*$X141*$Y141),$D141)*$R141</f>
        <v>0</v>
      </c>
      <c r="AK141" s="168">
        <f>MIN((IFERROR(IF(AND($V141&lt;=AK$1,$W141&gt;=AK$1),INDEX(Reliability!P$23:P$50,MATCH($S141,Reliability!$C$23:$C$50,0)),0),0)*IF($T141="n/a",$D141*$Y141,$G141)+IFERROR(IF(AND($V141&lt;=AK$1,$W141&gt;=AK$1),INDEX(Reliability!P$23:P$50,MATCH($T141,Reliability!$C$23:$C$50,0)),0),0)*$H141*$X141*$Y141),$D141)*$R141</f>
        <v>0</v>
      </c>
      <c r="AM141" s="167">
        <f t="shared" si="31"/>
        <v>0</v>
      </c>
      <c r="AN141">
        <f>unique_contracts!C141</f>
        <v>0</v>
      </c>
    </row>
    <row r="142" spans="2:40" x14ac:dyDescent="0.25">
      <c r="B142" s="121">
        <f>unique_contracts!B142</f>
        <v>0</v>
      </c>
      <c r="C142" s="103">
        <f>unique_contracts!D142</f>
        <v>0</v>
      </c>
      <c r="D142" s="120">
        <f>unique_contracts!J142</f>
        <v>0</v>
      </c>
      <c r="E142" s="103">
        <f>unique_contracts!M142</f>
        <v>0</v>
      </c>
      <c r="F142" s="103">
        <f>unique_contracts!N142</f>
        <v>0</v>
      </c>
      <c r="G142" s="103">
        <f>unique_contracts!P142</f>
        <v>0</v>
      </c>
      <c r="H142" s="103">
        <f>unique_contracts!R142</f>
        <v>0</v>
      </c>
      <c r="I142" s="103">
        <f>unique_contracts!V142</f>
        <v>0</v>
      </c>
      <c r="J142" s="121">
        <f>unique_contracts!AB142</f>
        <v>0</v>
      </c>
      <c r="K142" s="103">
        <f>unique_contracts!AM142</f>
        <v>0</v>
      </c>
      <c r="L142" s="103">
        <f>unique_contracts!AN142</f>
        <v>0</v>
      </c>
      <c r="M142" s="103">
        <f>unique_contracts!AO142</f>
        <v>0</v>
      </c>
      <c r="N142" s="103">
        <f>unique_contracts!AP142</f>
        <v>0</v>
      </c>
      <c r="O142" s="103">
        <f>unique_contracts!AQ142</f>
        <v>0</v>
      </c>
      <c r="P142" s="103">
        <f>unique_contracts!AR142</f>
        <v>0</v>
      </c>
      <c r="Q142" s="103">
        <f>unique_contracts!BP142</f>
        <v>0</v>
      </c>
      <c r="R142" s="103">
        <f t="shared" si="24"/>
        <v>0</v>
      </c>
      <c r="S142" s="103" t="str">
        <f>IFERROR(IF(AND(I142&gt;0,E142="NotHybrid"),_xlfn.CONCAT(MAX(MIN(ROUNDDOWN(I142/D142,0),8),4),INDEX(resources!$G:$G,MATCH(B142,resources!$A:$A,0))),INDEX(resources!$G:$G,MATCH(B142,resources!$A:$A,0))),"n/a")</f>
        <v>n/a</v>
      </c>
      <c r="T142" s="103" t="str">
        <f t="shared" si="25"/>
        <v>n/a</v>
      </c>
      <c r="U142" s="103" t="str">
        <f t="shared" si="26"/>
        <v>n/a</v>
      </c>
      <c r="V142" s="103">
        <f t="shared" si="27"/>
        <v>0</v>
      </c>
      <c r="W142" s="103">
        <f t="shared" si="28"/>
        <v>0</v>
      </c>
      <c r="X142" s="119">
        <f t="shared" si="29"/>
        <v>1</v>
      </c>
      <c r="Y142" s="119">
        <f t="shared" si="30"/>
        <v>1</v>
      </c>
      <c r="Z142" s="168">
        <f>MIN((IFERROR(IF(AND($V142&lt;=Z$1,$W142&gt;=Z$1),INDEX(Reliability!E$23:E$50,MATCH($S142,Reliability!$C$23:$C$50,0)),0),0)*IF($T142="n/a",$D142*$Y142,$G142)+IFERROR(IF(AND($V142&lt;=Z$1,$W142&gt;=Z$1),INDEX(Reliability!E$23:E$50,MATCH($T142,Reliability!$C$23:$C$50,0)),0),0)*$H142*$X142*$Y142),$D142)*$R142</f>
        <v>0</v>
      </c>
      <c r="AA142" s="168">
        <f>MIN((IFERROR(IF(AND($V142&lt;=AA$1,$W142&gt;=AA$1),INDEX(Reliability!F$23:F$50,MATCH($S142,Reliability!$C$23:$C$50,0)),0),0)*IF($T142="n/a",$D142*$Y142,$G142)+IFERROR(IF(AND($V142&lt;=AA$1,$W142&gt;=AA$1),INDEX(Reliability!F$23:F$50,MATCH($T142,Reliability!$C$23:$C$50,0)),0),0)*$H142*$X142*$Y142),$D142)*$R142</f>
        <v>0</v>
      </c>
      <c r="AB142" s="168">
        <f>MIN((IFERROR(IF(AND($V142&lt;=AB$1,$W142&gt;=AB$1),INDEX(Reliability!G$23:G$50,MATCH($S142,Reliability!$C$23:$C$50,0)),0),0)*IF($T142="n/a",$D142*$Y142,$G142)+IFERROR(IF(AND($V142&lt;=AB$1,$W142&gt;=AB$1),INDEX(Reliability!G$23:G$50,MATCH($T142,Reliability!$C$23:$C$50,0)),0),0)*$H142*$X142*$Y142),$D142)*$R142</f>
        <v>0</v>
      </c>
      <c r="AC142" s="168">
        <f>MIN((IFERROR(IF(AND($V142&lt;=AC$1,$W142&gt;=AC$1),INDEX(Reliability!H$23:H$50,MATCH($S142,Reliability!$C$23:$C$50,0)),0),0)*IF($T142="n/a",$D142*$Y142,$G142)+IFERROR(IF(AND($V142&lt;=AC$1,$W142&gt;=AC$1),INDEX(Reliability!H$23:H$50,MATCH($T142,Reliability!$C$23:$C$50,0)),0),0)*$H142*$X142*$Y142),$D142)*$R142</f>
        <v>0</v>
      </c>
      <c r="AD142" s="168">
        <f>MIN((IFERROR(IF(AND($V142&lt;=AD$1,$W142&gt;=AD$1),INDEX(Reliability!I$23:I$50,MATCH($S142,Reliability!$C$23:$C$50,0)),0),0)*IF($T142="n/a",$D142*$Y142,$G142)+IFERROR(IF(AND($V142&lt;=AD$1,$W142&gt;=AD$1),INDEX(Reliability!I$23:I$50,MATCH($T142,Reliability!$C$23:$C$50,0)),0),0)*$H142*$X142*$Y142),$D142)*$R142</f>
        <v>0</v>
      </c>
      <c r="AE142" s="168">
        <f>MIN((IFERROR(IF(AND($V142&lt;=AE$1,$W142&gt;=AE$1),INDEX(Reliability!J$23:J$50,MATCH($S142,Reliability!$C$23:$C$50,0)),0),0)*IF($T142="n/a",$D142*$Y142,$G142)+IFERROR(IF(AND($V142&lt;=AE$1,$W142&gt;=AE$1),INDEX(Reliability!J$23:J$50,MATCH($T142,Reliability!$C$23:$C$50,0)),0),0)*$H142*$X142*$Y142),$D142)*$R142</f>
        <v>0</v>
      </c>
      <c r="AF142" s="168">
        <f>MIN((IFERROR(IF(AND($V142&lt;=AF$1,$W142&gt;=AF$1),INDEX(Reliability!K$23:K$50,MATCH($S142,Reliability!$C$23:$C$50,0)),0),0)*IF($T142="n/a",$D142*$Y142,$G142)+IFERROR(IF(AND($V142&lt;=AF$1,$W142&gt;=AF$1),INDEX(Reliability!K$23:K$50,MATCH($T142,Reliability!$C$23:$C$50,0)),0),0)*$H142*$X142*$Y142),$D142)*$R142</f>
        <v>0</v>
      </c>
      <c r="AG142" s="168">
        <f>MIN((IFERROR(IF(AND($V142&lt;=AG$1,$W142&gt;=AG$1),INDEX(Reliability!L$23:L$50,MATCH($S142,Reliability!$C$23:$C$50,0)),0),0)*IF($T142="n/a",$D142*$Y142,$G142)+IFERROR(IF(AND($V142&lt;=AG$1,$W142&gt;=AG$1),INDEX(Reliability!L$23:L$50,MATCH($T142,Reliability!$C$23:$C$50,0)),0),0)*$H142*$X142*$Y142),$D142)*$R142</f>
        <v>0</v>
      </c>
      <c r="AH142" s="168">
        <f>MIN((IFERROR(IF(AND($V142&lt;=AH$1,$W142&gt;=AH$1),INDEX(Reliability!M$23:M$50,MATCH($S142,Reliability!$C$23:$C$50,0)),0),0)*IF($T142="n/a",$D142*$Y142,$G142)+IFERROR(IF(AND($V142&lt;=AH$1,$W142&gt;=AH$1),INDEX(Reliability!M$23:M$50,MATCH($T142,Reliability!$C$23:$C$50,0)),0),0)*$H142*$X142*$Y142),$D142)*$R142</f>
        <v>0</v>
      </c>
      <c r="AI142" s="168">
        <f>MIN((IFERROR(IF(AND($V142&lt;=AI$1,$W142&gt;=AI$1),INDEX(Reliability!N$23:N$50,MATCH($S142,Reliability!$C$23:$C$50,0)),0),0)*IF($T142="n/a",$D142*$Y142,$G142)+IFERROR(IF(AND($V142&lt;=AI$1,$W142&gt;=AI$1),INDEX(Reliability!N$23:N$50,MATCH($T142,Reliability!$C$23:$C$50,0)),0),0)*$H142*$X142*$Y142),$D142)*$R142</f>
        <v>0</v>
      </c>
      <c r="AJ142" s="168">
        <f>MIN((IFERROR(IF(AND($V142&lt;=AJ$1,$W142&gt;=AJ$1),INDEX(Reliability!O$23:O$50,MATCH($S142,Reliability!$C$23:$C$50,0)),0),0)*IF($T142="n/a",$D142*$Y142,$G142)+IFERROR(IF(AND($V142&lt;=AJ$1,$W142&gt;=AJ$1),INDEX(Reliability!O$23:O$50,MATCH($T142,Reliability!$C$23:$C$50,0)),0),0)*$H142*$X142*$Y142),$D142)*$R142</f>
        <v>0</v>
      </c>
      <c r="AK142" s="168">
        <f>MIN((IFERROR(IF(AND($V142&lt;=AK$1,$W142&gt;=AK$1),INDEX(Reliability!P$23:P$50,MATCH($S142,Reliability!$C$23:$C$50,0)),0),0)*IF($T142="n/a",$D142*$Y142,$G142)+IFERROR(IF(AND($V142&lt;=AK$1,$W142&gt;=AK$1),INDEX(Reliability!P$23:P$50,MATCH($T142,Reliability!$C$23:$C$50,0)),0),0)*$H142*$X142*$Y142),$D142)*$R142</f>
        <v>0</v>
      </c>
      <c r="AM142" s="167">
        <f t="shared" si="31"/>
        <v>0</v>
      </c>
      <c r="AN142">
        <f>unique_contracts!C142</f>
        <v>0</v>
      </c>
    </row>
    <row r="143" spans="2:40" x14ac:dyDescent="0.25">
      <c r="B143" s="121">
        <f>unique_contracts!B143</f>
        <v>0</v>
      </c>
      <c r="C143" s="103">
        <f>unique_contracts!D143</f>
        <v>0</v>
      </c>
      <c r="D143" s="120">
        <f>unique_contracts!J143</f>
        <v>0</v>
      </c>
      <c r="E143" s="103">
        <f>unique_contracts!M143</f>
        <v>0</v>
      </c>
      <c r="F143" s="103">
        <f>unique_contracts!N143</f>
        <v>0</v>
      </c>
      <c r="G143" s="103">
        <f>unique_contracts!P143</f>
        <v>0</v>
      </c>
      <c r="H143" s="103">
        <f>unique_contracts!R143</f>
        <v>0</v>
      </c>
      <c r="I143" s="103">
        <f>unique_contracts!V143</f>
        <v>0</v>
      </c>
      <c r="J143" s="121">
        <f>unique_contracts!AB143</f>
        <v>0</v>
      </c>
      <c r="K143" s="103">
        <f>unique_contracts!AM143</f>
        <v>0</v>
      </c>
      <c r="L143" s="103">
        <f>unique_contracts!AN143</f>
        <v>0</v>
      </c>
      <c r="M143" s="103">
        <f>unique_contracts!AO143</f>
        <v>0</v>
      </c>
      <c r="N143" s="103">
        <f>unique_contracts!AP143</f>
        <v>0</v>
      </c>
      <c r="O143" s="103">
        <f>unique_contracts!AQ143</f>
        <v>0</v>
      </c>
      <c r="P143" s="103">
        <f>unique_contracts!AR143</f>
        <v>0</v>
      </c>
      <c r="Q143" s="103">
        <f>unique_contracts!BP143</f>
        <v>0</v>
      </c>
      <c r="R143" s="103">
        <f t="shared" si="24"/>
        <v>0</v>
      </c>
      <c r="S143" s="103" t="str">
        <f>IFERROR(IF(AND(I143&gt;0,E143="NotHybrid"),_xlfn.CONCAT(MAX(MIN(ROUNDDOWN(I143/D143,0),8),4),INDEX(resources!$G:$G,MATCH(B143,resources!$A:$A,0))),INDEX(resources!$G:$G,MATCH(B143,resources!$A:$A,0))),"n/a")</f>
        <v>n/a</v>
      </c>
      <c r="T143" s="103" t="str">
        <f t="shared" si="25"/>
        <v>n/a</v>
      </c>
      <c r="U143" s="103" t="str">
        <f t="shared" si="26"/>
        <v>n/a</v>
      </c>
      <c r="V143" s="103">
        <f t="shared" si="27"/>
        <v>0</v>
      </c>
      <c r="W143" s="103">
        <f t="shared" si="28"/>
        <v>0</v>
      </c>
      <c r="X143" s="119">
        <f t="shared" si="29"/>
        <v>1</v>
      </c>
      <c r="Y143" s="119">
        <f t="shared" si="30"/>
        <v>1</v>
      </c>
      <c r="Z143" s="168">
        <f>MIN((IFERROR(IF(AND($V143&lt;=Z$1,$W143&gt;=Z$1),INDEX(Reliability!E$23:E$50,MATCH($S143,Reliability!$C$23:$C$50,0)),0),0)*IF($T143="n/a",$D143*$Y143,$G143)+IFERROR(IF(AND($V143&lt;=Z$1,$W143&gt;=Z$1),INDEX(Reliability!E$23:E$50,MATCH($T143,Reliability!$C$23:$C$50,0)),0),0)*$H143*$X143*$Y143),$D143)*$R143</f>
        <v>0</v>
      </c>
      <c r="AA143" s="168">
        <f>MIN((IFERROR(IF(AND($V143&lt;=AA$1,$W143&gt;=AA$1),INDEX(Reliability!F$23:F$50,MATCH($S143,Reliability!$C$23:$C$50,0)),0),0)*IF($T143="n/a",$D143*$Y143,$G143)+IFERROR(IF(AND($V143&lt;=AA$1,$W143&gt;=AA$1),INDEX(Reliability!F$23:F$50,MATCH($T143,Reliability!$C$23:$C$50,0)),0),0)*$H143*$X143*$Y143),$D143)*$R143</f>
        <v>0</v>
      </c>
      <c r="AB143" s="168">
        <f>MIN((IFERROR(IF(AND($V143&lt;=AB$1,$W143&gt;=AB$1),INDEX(Reliability!G$23:G$50,MATCH($S143,Reliability!$C$23:$C$50,0)),0),0)*IF($T143="n/a",$D143*$Y143,$G143)+IFERROR(IF(AND($V143&lt;=AB$1,$W143&gt;=AB$1),INDEX(Reliability!G$23:G$50,MATCH($T143,Reliability!$C$23:$C$50,0)),0),0)*$H143*$X143*$Y143),$D143)*$R143</f>
        <v>0</v>
      </c>
      <c r="AC143" s="168">
        <f>MIN((IFERROR(IF(AND($V143&lt;=AC$1,$W143&gt;=AC$1),INDEX(Reliability!H$23:H$50,MATCH($S143,Reliability!$C$23:$C$50,0)),0),0)*IF($T143="n/a",$D143*$Y143,$G143)+IFERROR(IF(AND($V143&lt;=AC$1,$W143&gt;=AC$1),INDEX(Reliability!H$23:H$50,MATCH($T143,Reliability!$C$23:$C$50,0)),0),0)*$H143*$X143*$Y143),$D143)*$R143</f>
        <v>0</v>
      </c>
      <c r="AD143" s="168">
        <f>MIN((IFERROR(IF(AND($V143&lt;=AD$1,$W143&gt;=AD$1),INDEX(Reliability!I$23:I$50,MATCH($S143,Reliability!$C$23:$C$50,0)),0),0)*IF($T143="n/a",$D143*$Y143,$G143)+IFERROR(IF(AND($V143&lt;=AD$1,$W143&gt;=AD$1),INDEX(Reliability!I$23:I$50,MATCH($T143,Reliability!$C$23:$C$50,0)),0),0)*$H143*$X143*$Y143),$D143)*$R143</f>
        <v>0</v>
      </c>
      <c r="AE143" s="168">
        <f>MIN((IFERROR(IF(AND($V143&lt;=AE$1,$W143&gt;=AE$1),INDEX(Reliability!J$23:J$50,MATCH($S143,Reliability!$C$23:$C$50,0)),0),0)*IF($T143="n/a",$D143*$Y143,$G143)+IFERROR(IF(AND($V143&lt;=AE$1,$W143&gt;=AE$1),INDEX(Reliability!J$23:J$50,MATCH($T143,Reliability!$C$23:$C$50,0)),0),0)*$H143*$X143*$Y143),$D143)*$R143</f>
        <v>0</v>
      </c>
      <c r="AF143" s="168">
        <f>MIN((IFERROR(IF(AND($V143&lt;=AF$1,$W143&gt;=AF$1),INDEX(Reliability!K$23:K$50,MATCH($S143,Reliability!$C$23:$C$50,0)),0),0)*IF($T143="n/a",$D143*$Y143,$G143)+IFERROR(IF(AND($V143&lt;=AF$1,$W143&gt;=AF$1),INDEX(Reliability!K$23:K$50,MATCH($T143,Reliability!$C$23:$C$50,0)),0),0)*$H143*$X143*$Y143),$D143)*$R143</f>
        <v>0</v>
      </c>
      <c r="AG143" s="168">
        <f>MIN((IFERROR(IF(AND($V143&lt;=AG$1,$W143&gt;=AG$1),INDEX(Reliability!L$23:L$50,MATCH($S143,Reliability!$C$23:$C$50,0)),0),0)*IF($T143="n/a",$D143*$Y143,$G143)+IFERROR(IF(AND($V143&lt;=AG$1,$W143&gt;=AG$1),INDEX(Reliability!L$23:L$50,MATCH($T143,Reliability!$C$23:$C$50,0)),0),0)*$H143*$X143*$Y143),$D143)*$R143</f>
        <v>0</v>
      </c>
      <c r="AH143" s="168">
        <f>MIN((IFERROR(IF(AND($V143&lt;=AH$1,$W143&gt;=AH$1),INDEX(Reliability!M$23:M$50,MATCH($S143,Reliability!$C$23:$C$50,0)),0),0)*IF($T143="n/a",$D143*$Y143,$G143)+IFERROR(IF(AND($V143&lt;=AH$1,$W143&gt;=AH$1),INDEX(Reliability!M$23:M$50,MATCH($T143,Reliability!$C$23:$C$50,0)),0),0)*$H143*$X143*$Y143),$D143)*$R143</f>
        <v>0</v>
      </c>
      <c r="AI143" s="168">
        <f>MIN((IFERROR(IF(AND($V143&lt;=AI$1,$W143&gt;=AI$1),INDEX(Reliability!N$23:N$50,MATCH($S143,Reliability!$C$23:$C$50,0)),0),0)*IF($T143="n/a",$D143*$Y143,$G143)+IFERROR(IF(AND($V143&lt;=AI$1,$W143&gt;=AI$1),INDEX(Reliability!N$23:N$50,MATCH($T143,Reliability!$C$23:$C$50,0)),0),0)*$H143*$X143*$Y143),$D143)*$R143</f>
        <v>0</v>
      </c>
      <c r="AJ143" s="168">
        <f>MIN((IFERROR(IF(AND($V143&lt;=AJ$1,$W143&gt;=AJ$1),INDEX(Reliability!O$23:O$50,MATCH($S143,Reliability!$C$23:$C$50,0)),0),0)*IF($T143="n/a",$D143*$Y143,$G143)+IFERROR(IF(AND($V143&lt;=AJ$1,$W143&gt;=AJ$1),INDEX(Reliability!O$23:O$50,MATCH($T143,Reliability!$C$23:$C$50,0)),0),0)*$H143*$X143*$Y143),$D143)*$R143</f>
        <v>0</v>
      </c>
      <c r="AK143" s="168">
        <f>MIN((IFERROR(IF(AND($V143&lt;=AK$1,$W143&gt;=AK$1),INDEX(Reliability!P$23:P$50,MATCH($S143,Reliability!$C$23:$C$50,0)),0),0)*IF($T143="n/a",$D143*$Y143,$G143)+IFERROR(IF(AND($V143&lt;=AK$1,$W143&gt;=AK$1),INDEX(Reliability!P$23:P$50,MATCH($T143,Reliability!$C$23:$C$50,0)),0),0)*$H143*$X143*$Y143),$D143)*$R143</f>
        <v>0</v>
      </c>
      <c r="AM143" s="167">
        <f t="shared" si="31"/>
        <v>0</v>
      </c>
      <c r="AN143">
        <f>unique_contracts!C143</f>
        <v>0</v>
      </c>
    </row>
    <row r="144" spans="2:40" x14ac:dyDescent="0.25">
      <c r="B144" s="121">
        <f>unique_contracts!B144</f>
        <v>0</v>
      </c>
      <c r="C144" s="103">
        <f>unique_contracts!D144</f>
        <v>0</v>
      </c>
      <c r="D144" s="120">
        <f>unique_contracts!J144</f>
        <v>0</v>
      </c>
      <c r="E144" s="103">
        <f>unique_contracts!M144</f>
        <v>0</v>
      </c>
      <c r="F144" s="103">
        <f>unique_contracts!N144</f>
        <v>0</v>
      </c>
      <c r="G144" s="103">
        <f>unique_contracts!P144</f>
        <v>0</v>
      </c>
      <c r="H144" s="103">
        <f>unique_contracts!R144</f>
        <v>0</v>
      </c>
      <c r="I144" s="103">
        <f>unique_contracts!V144</f>
        <v>0</v>
      </c>
      <c r="J144" s="121">
        <f>unique_contracts!AB144</f>
        <v>0</v>
      </c>
      <c r="K144" s="103">
        <f>unique_contracts!AM144</f>
        <v>0</v>
      </c>
      <c r="L144" s="103">
        <f>unique_contracts!AN144</f>
        <v>0</v>
      </c>
      <c r="M144" s="103">
        <f>unique_contracts!AO144</f>
        <v>0</v>
      </c>
      <c r="N144" s="103">
        <f>unique_contracts!AP144</f>
        <v>0</v>
      </c>
      <c r="O144" s="103">
        <f>unique_contracts!AQ144</f>
        <v>0</v>
      </c>
      <c r="P144" s="103">
        <f>unique_contracts!AR144</f>
        <v>0</v>
      </c>
      <c r="Q144" s="103">
        <f>unique_contracts!BP144</f>
        <v>0</v>
      </c>
      <c r="R144" s="103">
        <f t="shared" si="24"/>
        <v>0</v>
      </c>
      <c r="S144" s="103" t="str">
        <f>IFERROR(IF(AND(I144&gt;0,E144="NotHybrid"),_xlfn.CONCAT(MAX(MIN(ROUNDDOWN(I144/D144,0),8),4),INDEX(resources!$G:$G,MATCH(B144,resources!$A:$A,0))),INDEX(resources!$G:$G,MATCH(B144,resources!$A:$A,0))),"n/a")</f>
        <v>n/a</v>
      </c>
      <c r="T144" s="103" t="str">
        <f t="shared" si="25"/>
        <v>n/a</v>
      </c>
      <c r="U144" s="103" t="str">
        <f t="shared" si="26"/>
        <v>n/a</v>
      </c>
      <c r="V144" s="103">
        <f t="shared" si="27"/>
        <v>0</v>
      </c>
      <c r="W144" s="103">
        <f t="shared" si="28"/>
        <v>0</v>
      </c>
      <c r="X144" s="119">
        <f t="shared" si="29"/>
        <v>1</v>
      </c>
      <c r="Y144" s="119">
        <f t="shared" si="30"/>
        <v>1</v>
      </c>
      <c r="Z144" s="168">
        <f>MIN((IFERROR(IF(AND($V144&lt;=Z$1,$W144&gt;=Z$1),INDEX(Reliability!E$23:E$50,MATCH($S144,Reliability!$C$23:$C$50,0)),0),0)*IF($T144="n/a",$D144*$Y144,$G144)+IFERROR(IF(AND($V144&lt;=Z$1,$W144&gt;=Z$1),INDEX(Reliability!E$23:E$50,MATCH($T144,Reliability!$C$23:$C$50,0)),0),0)*$H144*$X144*$Y144),$D144)*$R144</f>
        <v>0</v>
      </c>
      <c r="AA144" s="168">
        <f>MIN((IFERROR(IF(AND($V144&lt;=AA$1,$W144&gt;=AA$1),INDEX(Reliability!F$23:F$50,MATCH($S144,Reliability!$C$23:$C$50,0)),0),0)*IF($T144="n/a",$D144*$Y144,$G144)+IFERROR(IF(AND($V144&lt;=AA$1,$W144&gt;=AA$1),INDEX(Reliability!F$23:F$50,MATCH($T144,Reliability!$C$23:$C$50,0)),0),0)*$H144*$X144*$Y144),$D144)*$R144</f>
        <v>0</v>
      </c>
      <c r="AB144" s="168">
        <f>MIN((IFERROR(IF(AND($V144&lt;=AB$1,$W144&gt;=AB$1),INDEX(Reliability!G$23:G$50,MATCH($S144,Reliability!$C$23:$C$50,0)),0),0)*IF($T144="n/a",$D144*$Y144,$G144)+IFERROR(IF(AND($V144&lt;=AB$1,$W144&gt;=AB$1),INDEX(Reliability!G$23:G$50,MATCH($T144,Reliability!$C$23:$C$50,0)),0),0)*$H144*$X144*$Y144),$D144)*$R144</f>
        <v>0</v>
      </c>
      <c r="AC144" s="168">
        <f>MIN((IFERROR(IF(AND($V144&lt;=AC$1,$W144&gt;=AC$1),INDEX(Reliability!H$23:H$50,MATCH($S144,Reliability!$C$23:$C$50,0)),0),0)*IF($T144="n/a",$D144*$Y144,$G144)+IFERROR(IF(AND($V144&lt;=AC$1,$W144&gt;=AC$1),INDEX(Reliability!H$23:H$50,MATCH($T144,Reliability!$C$23:$C$50,0)),0),0)*$H144*$X144*$Y144),$D144)*$R144</f>
        <v>0</v>
      </c>
      <c r="AD144" s="168">
        <f>MIN((IFERROR(IF(AND($V144&lt;=AD$1,$W144&gt;=AD$1),INDEX(Reliability!I$23:I$50,MATCH($S144,Reliability!$C$23:$C$50,0)),0),0)*IF($T144="n/a",$D144*$Y144,$G144)+IFERROR(IF(AND($V144&lt;=AD$1,$W144&gt;=AD$1),INDEX(Reliability!I$23:I$50,MATCH($T144,Reliability!$C$23:$C$50,0)),0),0)*$H144*$X144*$Y144),$D144)*$R144</f>
        <v>0</v>
      </c>
      <c r="AE144" s="168">
        <f>MIN((IFERROR(IF(AND($V144&lt;=AE$1,$W144&gt;=AE$1),INDEX(Reliability!J$23:J$50,MATCH($S144,Reliability!$C$23:$C$50,0)),0),0)*IF($T144="n/a",$D144*$Y144,$G144)+IFERROR(IF(AND($V144&lt;=AE$1,$W144&gt;=AE$1),INDEX(Reliability!J$23:J$50,MATCH($T144,Reliability!$C$23:$C$50,0)),0),0)*$H144*$X144*$Y144),$D144)*$R144</f>
        <v>0</v>
      </c>
      <c r="AF144" s="168">
        <f>MIN((IFERROR(IF(AND($V144&lt;=AF$1,$W144&gt;=AF$1),INDEX(Reliability!K$23:K$50,MATCH($S144,Reliability!$C$23:$C$50,0)),0),0)*IF($T144="n/a",$D144*$Y144,$G144)+IFERROR(IF(AND($V144&lt;=AF$1,$W144&gt;=AF$1),INDEX(Reliability!K$23:K$50,MATCH($T144,Reliability!$C$23:$C$50,0)),0),0)*$H144*$X144*$Y144),$D144)*$R144</f>
        <v>0</v>
      </c>
      <c r="AG144" s="168">
        <f>MIN((IFERROR(IF(AND($V144&lt;=AG$1,$W144&gt;=AG$1),INDEX(Reliability!L$23:L$50,MATCH($S144,Reliability!$C$23:$C$50,0)),0),0)*IF($T144="n/a",$D144*$Y144,$G144)+IFERROR(IF(AND($V144&lt;=AG$1,$W144&gt;=AG$1),INDEX(Reliability!L$23:L$50,MATCH($T144,Reliability!$C$23:$C$50,0)),0),0)*$H144*$X144*$Y144),$D144)*$R144</f>
        <v>0</v>
      </c>
      <c r="AH144" s="168">
        <f>MIN((IFERROR(IF(AND($V144&lt;=AH$1,$W144&gt;=AH$1),INDEX(Reliability!M$23:M$50,MATCH($S144,Reliability!$C$23:$C$50,0)),0),0)*IF($T144="n/a",$D144*$Y144,$G144)+IFERROR(IF(AND($V144&lt;=AH$1,$W144&gt;=AH$1),INDEX(Reliability!M$23:M$50,MATCH($T144,Reliability!$C$23:$C$50,0)),0),0)*$H144*$X144*$Y144),$D144)*$R144</f>
        <v>0</v>
      </c>
      <c r="AI144" s="168">
        <f>MIN((IFERROR(IF(AND($V144&lt;=AI$1,$W144&gt;=AI$1),INDEX(Reliability!N$23:N$50,MATCH($S144,Reliability!$C$23:$C$50,0)),0),0)*IF($T144="n/a",$D144*$Y144,$G144)+IFERROR(IF(AND($V144&lt;=AI$1,$W144&gt;=AI$1),INDEX(Reliability!N$23:N$50,MATCH($T144,Reliability!$C$23:$C$50,0)),0),0)*$H144*$X144*$Y144),$D144)*$R144</f>
        <v>0</v>
      </c>
      <c r="AJ144" s="168">
        <f>MIN((IFERROR(IF(AND($V144&lt;=AJ$1,$W144&gt;=AJ$1),INDEX(Reliability!O$23:O$50,MATCH($S144,Reliability!$C$23:$C$50,0)),0),0)*IF($T144="n/a",$D144*$Y144,$G144)+IFERROR(IF(AND($V144&lt;=AJ$1,$W144&gt;=AJ$1),INDEX(Reliability!O$23:O$50,MATCH($T144,Reliability!$C$23:$C$50,0)),0),0)*$H144*$X144*$Y144),$D144)*$R144</f>
        <v>0</v>
      </c>
      <c r="AK144" s="168">
        <f>MIN((IFERROR(IF(AND($V144&lt;=AK$1,$W144&gt;=AK$1),INDEX(Reliability!P$23:P$50,MATCH($S144,Reliability!$C$23:$C$50,0)),0),0)*IF($T144="n/a",$D144*$Y144,$G144)+IFERROR(IF(AND($V144&lt;=AK$1,$W144&gt;=AK$1),INDEX(Reliability!P$23:P$50,MATCH($T144,Reliability!$C$23:$C$50,0)),0),0)*$H144*$X144*$Y144),$D144)*$R144</f>
        <v>0</v>
      </c>
      <c r="AM144" s="167">
        <f t="shared" si="31"/>
        <v>0</v>
      </c>
      <c r="AN144">
        <f>unique_contracts!C144</f>
        <v>0</v>
      </c>
    </row>
    <row r="145" spans="2:40" x14ac:dyDescent="0.25">
      <c r="B145" s="121">
        <f>unique_contracts!B145</f>
        <v>0</v>
      </c>
      <c r="C145" s="103">
        <f>unique_contracts!D145</f>
        <v>0</v>
      </c>
      <c r="D145" s="120">
        <f>unique_contracts!J145</f>
        <v>0</v>
      </c>
      <c r="E145" s="103">
        <f>unique_contracts!M145</f>
        <v>0</v>
      </c>
      <c r="F145" s="103">
        <f>unique_contracts!N145</f>
        <v>0</v>
      </c>
      <c r="G145" s="103">
        <f>unique_contracts!P145</f>
        <v>0</v>
      </c>
      <c r="H145" s="103">
        <f>unique_contracts!R145</f>
        <v>0</v>
      </c>
      <c r="I145" s="103">
        <f>unique_contracts!V145</f>
        <v>0</v>
      </c>
      <c r="J145" s="121">
        <f>unique_contracts!AB145</f>
        <v>0</v>
      </c>
      <c r="K145" s="103">
        <f>unique_contracts!AM145</f>
        <v>0</v>
      </c>
      <c r="L145" s="103">
        <f>unique_contracts!AN145</f>
        <v>0</v>
      </c>
      <c r="M145" s="103">
        <f>unique_contracts!AO145</f>
        <v>0</v>
      </c>
      <c r="N145" s="103">
        <f>unique_contracts!AP145</f>
        <v>0</v>
      </c>
      <c r="O145" s="103">
        <f>unique_contracts!AQ145</f>
        <v>0</v>
      </c>
      <c r="P145" s="103">
        <f>unique_contracts!AR145</f>
        <v>0</v>
      </c>
      <c r="Q145" s="103">
        <f>unique_contracts!BP145</f>
        <v>0</v>
      </c>
      <c r="R145" s="103">
        <f t="shared" si="24"/>
        <v>0</v>
      </c>
      <c r="S145" s="103" t="str">
        <f>IFERROR(IF(AND(I145&gt;0,E145="NotHybrid"),_xlfn.CONCAT(MAX(MIN(ROUNDDOWN(I145/D145,0),8),4),INDEX(resources!$G:$G,MATCH(B145,resources!$A:$A,0))),INDEX(resources!$G:$G,MATCH(B145,resources!$A:$A,0))),"n/a")</f>
        <v>n/a</v>
      </c>
      <c r="T145" s="103" t="str">
        <f t="shared" si="25"/>
        <v>n/a</v>
      </c>
      <c r="U145" s="103" t="str">
        <f t="shared" si="26"/>
        <v>n/a</v>
      </c>
      <c r="V145" s="103">
        <f t="shared" si="27"/>
        <v>0</v>
      </c>
      <c r="W145" s="103">
        <f t="shared" si="28"/>
        <v>0</v>
      </c>
      <c r="X145" s="119">
        <f t="shared" si="29"/>
        <v>1</v>
      </c>
      <c r="Y145" s="119">
        <f t="shared" si="30"/>
        <v>1</v>
      </c>
      <c r="Z145" s="168">
        <f>MIN((IFERROR(IF(AND($V145&lt;=Z$1,$W145&gt;=Z$1),INDEX(Reliability!E$23:E$50,MATCH($S145,Reliability!$C$23:$C$50,0)),0),0)*IF($T145="n/a",$D145*$Y145,$G145)+IFERROR(IF(AND($V145&lt;=Z$1,$W145&gt;=Z$1),INDEX(Reliability!E$23:E$50,MATCH($T145,Reliability!$C$23:$C$50,0)),0),0)*$H145*$X145*$Y145),$D145)*$R145</f>
        <v>0</v>
      </c>
      <c r="AA145" s="168">
        <f>MIN((IFERROR(IF(AND($V145&lt;=AA$1,$W145&gt;=AA$1),INDEX(Reliability!F$23:F$50,MATCH($S145,Reliability!$C$23:$C$50,0)),0),0)*IF($T145="n/a",$D145*$Y145,$G145)+IFERROR(IF(AND($V145&lt;=AA$1,$W145&gt;=AA$1),INDEX(Reliability!F$23:F$50,MATCH($T145,Reliability!$C$23:$C$50,0)),0),0)*$H145*$X145*$Y145),$D145)*$R145</f>
        <v>0</v>
      </c>
      <c r="AB145" s="168">
        <f>MIN((IFERROR(IF(AND($V145&lt;=AB$1,$W145&gt;=AB$1),INDEX(Reliability!G$23:G$50,MATCH($S145,Reliability!$C$23:$C$50,0)),0),0)*IF($T145="n/a",$D145*$Y145,$G145)+IFERROR(IF(AND($V145&lt;=AB$1,$W145&gt;=AB$1),INDEX(Reliability!G$23:G$50,MATCH($T145,Reliability!$C$23:$C$50,0)),0),0)*$H145*$X145*$Y145),$D145)*$R145</f>
        <v>0</v>
      </c>
      <c r="AC145" s="168">
        <f>MIN((IFERROR(IF(AND($V145&lt;=AC$1,$W145&gt;=AC$1),INDEX(Reliability!H$23:H$50,MATCH($S145,Reliability!$C$23:$C$50,0)),0),0)*IF($T145="n/a",$D145*$Y145,$G145)+IFERROR(IF(AND($V145&lt;=AC$1,$W145&gt;=AC$1),INDEX(Reliability!H$23:H$50,MATCH($T145,Reliability!$C$23:$C$50,0)),0),0)*$H145*$X145*$Y145),$D145)*$R145</f>
        <v>0</v>
      </c>
      <c r="AD145" s="168">
        <f>MIN((IFERROR(IF(AND($V145&lt;=AD$1,$W145&gt;=AD$1),INDEX(Reliability!I$23:I$50,MATCH($S145,Reliability!$C$23:$C$50,0)),0),0)*IF($T145="n/a",$D145*$Y145,$G145)+IFERROR(IF(AND($V145&lt;=AD$1,$W145&gt;=AD$1),INDEX(Reliability!I$23:I$50,MATCH($T145,Reliability!$C$23:$C$50,0)),0),0)*$H145*$X145*$Y145),$D145)*$R145</f>
        <v>0</v>
      </c>
      <c r="AE145" s="168">
        <f>MIN((IFERROR(IF(AND($V145&lt;=AE$1,$W145&gt;=AE$1),INDEX(Reliability!J$23:J$50,MATCH($S145,Reliability!$C$23:$C$50,0)),0),0)*IF($T145="n/a",$D145*$Y145,$G145)+IFERROR(IF(AND($V145&lt;=AE$1,$W145&gt;=AE$1),INDEX(Reliability!J$23:J$50,MATCH($T145,Reliability!$C$23:$C$50,0)),0),0)*$H145*$X145*$Y145),$D145)*$R145</f>
        <v>0</v>
      </c>
      <c r="AF145" s="168">
        <f>MIN((IFERROR(IF(AND($V145&lt;=AF$1,$W145&gt;=AF$1),INDEX(Reliability!K$23:K$50,MATCH($S145,Reliability!$C$23:$C$50,0)),0),0)*IF($T145="n/a",$D145*$Y145,$G145)+IFERROR(IF(AND($V145&lt;=AF$1,$W145&gt;=AF$1),INDEX(Reliability!K$23:K$50,MATCH($T145,Reliability!$C$23:$C$50,0)),0),0)*$H145*$X145*$Y145),$D145)*$R145</f>
        <v>0</v>
      </c>
      <c r="AG145" s="168">
        <f>MIN((IFERROR(IF(AND($V145&lt;=AG$1,$W145&gt;=AG$1),INDEX(Reliability!L$23:L$50,MATCH($S145,Reliability!$C$23:$C$50,0)),0),0)*IF($T145="n/a",$D145*$Y145,$G145)+IFERROR(IF(AND($V145&lt;=AG$1,$W145&gt;=AG$1),INDEX(Reliability!L$23:L$50,MATCH($T145,Reliability!$C$23:$C$50,0)),0),0)*$H145*$X145*$Y145),$D145)*$R145</f>
        <v>0</v>
      </c>
      <c r="AH145" s="168">
        <f>MIN((IFERROR(IF(AND($V145&lt;=AH$1,$W145&gt;=AH$1),INDEX(Reliability!M$23:M$50,MATCH($S145,Reliability!$C$23:$C$50,0)),0),0)*IF($T145="n/a",$D145*$Y145,$G145)+IFERROR(IF(AND($V145&lt;=AH$1,$W145&gt;=AH$1),INDEX(Reliability!M$23:M$50,MATCH($T145,Reliability!$C$23:$C$50,0)),0),0)*$H145*$X145*$Y145),$D145)*$R145</f>
        <v>0</v>
      </c>
      <c r="AI145" s="168">
        <f>MIN((IFERROR(IF(AND($V145&lt;=AI$1,$W145&gt;=AI$1),INDEX(Reliability!N$23:N$50,MATCH($S145,Reliability!$C$23:$C$50,0)),0),0)*IF($T145="n/a",$D145*$Y145,$G145)+IFERROR(IF(AND($V145&lt;=AI$1,$W145&gt;=AI$1),INDEX(Reliability!N$23:N$50,MATCH($T145,Reliability!$C$23:$C$50,0)),0),0)*$H145*$X145*$Y145),$D145)*$R145</f>
        <v>0</v>
      </c>
      <c r="AJ145" s="168">
        <f>MIN((IFERROR(IF(AND($V145&lt;=AJ$1,$W145&gt;=AJ$1),INDEX(Reliability!O$23:O$50,MATCH($S145,Reliability!$C$23:$C$50,0)),0),0)*IF($T145="n/a",$D145*$Y145,$G145)+IFERROR(IF(AND($V145&lt;=AJ$1,$W145&gt;=AJ$1),INDEX(Reliability!O$23:O$50,MATCH($T145,Reliability!$C$23:$C$50,0)),0),0)*$H145*$X145*$Y145),$D145)*$R145</f>
        <v>0</v>
      </c>
      <c r="AK145" s="168">
        <f>MIN((IFERROR(IF(AND($V145&lt;=AK$1,$W145&gt;=AK$1),INDEX(Reliability!P$23:P$50,MATCH($S145,Reliability!$C$23:$C$50,0)),0),0)*IF($T145="n/a",$D145*$Y145,$G145)+IFERROR(IF(AND($V145&lt;=AK$1,$W145&gt;=AK$1),INDEX(Reliability!P$23:P$50,MATCH($T145,Reliability!$C$23:$C$50,0)),0),0)*$H145*$X145*$Y145),$D145)*$R145</f>
        <v>0</v>
      </c>
      <c r="AM145" s="167">
        <f t="shared" si="31"/>
        <v>0</v>
      </c>
      <c r="AN145">
        <f>unique_contracts!C145</f>
        <v>0</v>
      </c>
    </row>
    <row r="146" spans="2:40" x14ac:dyDescent="0.25">
      <c r="B146" s="121">
        <f>unique_contracts!B146</f>
        <v>0</v>
      </c>
      <c r="C146" s="103">
        <f>unique_contracts!D146</f>
        <v>0</v>
      </c>
      <c r="D146" s="120">
        <f>unique_contracts!J146</f>
        <v>0</v>
      </c>
      <c r="E146" s="103">
        <f>unique_contracts!M146</f>
        <v>0</v>
      </c>
      <c r="F146" s="103">
        <f>unique_contracts!N146</f>
        <v>0</v>
      </c>
      <c r="G146" s="103">
        <f>unique_contracts!P146</f>
        <v>0</v>
      </c>
      <c r="H146" s="103">
        <f>unique_contracts!R146</f>
        <v>0</v>
      </c>
      <c r="I146" s="103">
        <f>unique_contracts!V146</f>
        <v>0</v>
      </c>
      <c r="J146" s="121">
        <f>unique_contracts!AB146</f>
        <v>0</v>
      </c>
      <c r="K146" s="103">
        <f>unique_contracts!AM146</f>
        <v>0</v>
      </c>
      <c r="L146" s="103">
        <f>unique_contracts!AN146</f>
        <v>0</v>
      </c>
      <c r="M146" s="103">
        <f>unique_contracts!AO146</f>
        <v>0</v>
      </c>
      <c r="N146" s="103">
        <f>unique_contracts!AP146</f>
        <v>0</v>
      </c>
      <c r="O146" s="103">
        <f>unique_contracts!AQ146</f>
        <v>0</v>
      </c>
      <c r="P146" s="103">
        <f>unique_contracts!AR146</f>
        <v>0</v>
      </c>
      <c r="Q146" s="103">
        <f>unique_contracts!BP146</f>
        <v>0</v>
      </c>
      <c r="R146" s="103">
        <f t="shared" si="24"/>
        <v>0</v>
      </c>
      <c r="S146" s="103" t="str">
        <f>IFERROR(IF(AND(I146&gt;0,E146="NotHybrid"),_xlfn.CONCAT(MAX(MIN(ROUNDDOWN(I146/D146,0),8),4),INDEX(resources!$G:$G,MATCH(B146,resources!$A:$A,0))),INDEX(resources!$G:$G,MATCH(B146,resources!$A:$A,0))),"n/a")</f>
        <v>n/a</v>
      </c>
      <c r="T146" s="103" t="str">
        <f t="shared" si="25"/>
        <v>n/a</v>
      </c>
      <c r="U146" s="103" t="str">
        <f t="shared" si="26"/>
        <v>n/a</v>
      </c>
      <c r="V146" s="103">
        <f t="shared" si="27"/>
        <v>0</v>
      </c>
      <c r="W146" s="103">
        <f t="shared" si="28"/>
        <v>0</v>
      </c>
      <c r="X146" s="119">
        <f t="shared" si="29"/>
        <v>1</v>
      </c>
      <c r="Y146" s="119">
        <f t="shared" si="30"/>
        <v>1</v>
      </c>
      <c r="Z146" s="168">
        <f>MIN((IFERROR(IF(AND($V146&lt;=Z$1,$W146&gt;=Z$1),INDEX(Reliability!E$23:E$50,MATCH($S146,Reliability!$C$23:$C$50,0)),0),0)*IF($T146="n/a",$D146*$Y146,$G146)+IFERROR(IF(AND($V146&lt;=Z$1,$W146&gt;=Z$1),INDEX(Reliability!E$23:E$50,MATCH($T146,Reliability!$C$23:$C$50,0)),0),0)*$H146*$X146*$Y146),$D146)*$R146</f>
        <v>0</v>
      </c>
      <c r="AA146" s="168">
        <f>MIN((IFERROR(IF(AND($V146&lt;=AA$1,$W146&gt;=AA$1),INDEX(Reliability!F$23:F$50,MATCH($S146,Reliability!$C$23:$C$50,0)),0),0)*IF($T146="n/a",$D146*$Y146,$G146)+IFERROR(IF(AND($V146&lt;=AA$1,$W146&gt;=AA$1),INDEX(Reliability!F$23:F$50,MATCH($T146,Reliability!$C$23:$C$50,0)),0),0)*$H146*$X146*$Y146),$D146)*$R146</f>
        <v>0</v>
      </c>
      <c r="AB146" s="168">
        <f>MIN((IFERROR(IF(AND($V146&lt;=AB$1,$W146&gt;=AB$1),INDEX(Reliability!G$23:G$50,MATCH($S146,Reliability!$C$23:$C$50,0)),0),0)*IF($T146="n/a",$D146*$Y146,$G146)+IFERROR(IF(AND($V146&lt;=AB$1,$W146&gt;=AB$1),INDEX(Reliability!G$23:G$50,MATCH($T146,Reliability!$C$23:$C$50,0)),0),0)*$H146*$X146*$Y146),$D146)*$R146</f>
        <v>0</v>
      </c>
      <c r="AC146" s="168">
        <f>MIN((IFERROR(IF(AND($V146&lt;=AC$1,$W146&gt;=AC$1),INDEX(Reliability!H$23:H$50,MATCH($S146,Reliability!$C$23:$C$50,0)),0),0)*IF($T146="n/a",$D146*$Y146,$G146)+IFERROR(IF(AND($V146&lt;=AC$1,$W146&gt;=AC$1),INDEX(Reliability!H$23:H$50,MATCH($T146,Reliability!$C$23:$C$50,0)),0),0)*$H146*$X146*$Y146),$D146)*$R146</f>
        <v>0</v>
      </c>
      <c r="AD146" s="168">
        <f>MIN((IFERROR(IF(AND($V146&lt;=AD$1,$W146&gt;=AD$1),INDEX(Reliability!I$23:I$50,MATCH($S146,Reliability!$C$23:$C$50,0)),0),0)*IF($T146="n/a",$D146*$Y146,$G146)+IFERROR(IF(AND($V146&lt;=AD$1,$W146&gt;=AD$1),INDEX(Reliability!I$23:I$50,MATCH($T146,Reliability!$C$23:$C$50,0)),0),0)*$H146*$X146*$Y146),$D146)*$R146</f>
        <v>0</v>
      </c>
      <c r="AE146" s="168">
        <f>MIN((IFERROR(IF(AND($V146&lt;=AE$1,$W146&gt;=AE$1),INDEX(Reliability!J$23:J$50,MATCH($S146,Reliability!$C$23:$C$50,0)),0),0)*IF($T146="n/a",$D146*$Y146,$G146)+IFERROR(IF(AND($V146&lt;=AE$1,$W146&gt;=AE$1),INDEX(Reliability!J$23:J$50,MATCH($T146,Reliability!$C$23:$C$50,0)),0),0)*$H146*$X146*$Y146),$D146)*$R146</f>
        <v>0</v>
      </c>
      <c r="AF146" s="168">
        <f>MIN((IFERROR(IF(AND($V146&lt;=AF$1,$W146&gt;=AF$1),INDEX(Reliability!K$23:K$50,MATCH($S146,Reliability!$C$23:$C$50,0)),0),0)*IF($T146="n/a",$D146*$Y146,$G146)+IFERROR(IF(AND($V146&lt;=AF$1,$W146&gt;=AF$1),INDEX(Reliability!K$23:K$50,MATCH($T146,Reliability!$C$23:$C$50,0)),0),0)*$H146*$X146*$Y146),$D146)*$R146</f>
        <v>0</v>
      </c>
      <c r="AG146" s="168">
        <f>MIN((IFERROR(IF(AND($V146&lt;=AG$1,$W146&gt;=AG$1),INDEX(Reliability!L$23:L$50,MATCH($S146,Reliability!$C$23:$C$50,0)),0),0)*IF($T146="n/a",$D146*$Y146,$G146)+IFERROR(IF(AND($V146&lt;=AG$1,$W146&gt;=AG$1),INDEX(Reliability!L$23:L$50,MATCH($T146,Reliability!$C$23:$C$50,0)),0),0)*$H146*$X146*$Y146),$D146)*$R146</f>
        <v>0</v>
      </c>
      <c r="AH146" s="168">
        <f>MIN((IFERROR(IF(AND($V146&lt;=AH$1,$W146&gt;=AH$1),INDEX(Reliability!M$23:M$50,MATCH($S146,Reliability!$C$23:$C$50,0)),0),0)*IF($T146="n/a",$D146*$Y146,$G146)+IFERROR(IF(AND($V146&lt;=AH$1,$W146&gt;=AH$1),INDEX(Reliability!M$23:M$50,MATCH($T146,Reliability!$C$23:$C$50,0)),0),0)*$H146*$X146*$Y146),$D146)*$R146</f>
        <v>0</v>
      </c>
      <c r="AI146" s="168">
        <f>MIN((IFERROR(IF(AND($V146&lt;=AI$1,$W146&gt;=AI$1),INDEX(Reliability!N$23:N$50,MATCH($S146,Reliability!$C$23:$C$50,0)),0),0)*IF($T146="n/a",$D146*$Y146,$G146)+IFERROR(IF(AND($V146&lt;=AI$1,$W146&gt;=AI$1),INDEX(Reliability!N$23:N$50,MATCH($T146,Reliability!$C$23:$C$50,0)),0),0)*$H146*$X146*$Y146),$D146)*$R146</f>
        <v>0</v>
      </c>
      <c r="AJ146" s="168">
        <f>MIN((IFERROR(IF(AND($V146&lt;=AJ$1,$W146&gt;=AJ$1),INDEX(Reliability!O$23:O$50,MATCH($S146,Reliability!$C$23:$C$50,0)),0),0)*IF($T146="n/a",$D146*$Y146,$G146)+IFERROR(IF(AND($V146&lt;=AJ$1,$W146&gt;=AJ$1),INDEX(Reliability!O$23:O$50,MATCH($T146,Reliability!$C$23:$C$50,0)),0),0)*$H146*$X146*$Y146),$D146)*$R146</f>
        <v>0</v>
      </c>
      <c r="AK146" s="168">
        <f>MIN((IFERROR(IF(AND($V146&lt;=AK$1,$W146&gt;=AK$1),INDEX(Reliability!P$23:P$50,MATCH($S146,Reliability!$C$23:$C$50,0)),0),0)*IF($T146="n/a",$D146*$Y146,$G146)+IFERROR(IF(AND($V146&lt;=AK$1,$W146&gt;=AK$1),INDEX(Reliability!P$23:P$50,MATCH($T146,Reliability!$C$23:$C$50,0)),0),0)*$H146*$X146*$Y146),$D146)*$R146</f>
        <v>0</v>
      </c>
      <c r="AM146" s="167">
        <f t="shared" si="31"/>
        <v>0</v>
      </c>
      <c r="AN146">
        <f>unique_contracts!C146</f>
        <v>0</v>
      </c>
    </row>
    <row r="147" spans="2:40" x14ac:dyDescent="0.25">
      <c r="B147" s="121">
        <f>unique_contracts!B147</f>
        <v>0</v>
      </c>
      <c r="C147" s="103">
        <f>unique_contracts!D147</f>
        <v>0</v>
      </c>
      <c r="D147" s="120">
        <f>unique_contracts!J147</f>
        <v>0</v>
      </c>
      <c r="E147" s="103">
        <f>unique_contracts!M147</f>
        <v>0</v>
      </c>
      <c r="F147" s="103">
        <f>unique_contracts!N147</f>
        <v>0</v>
      </c>
      <c r="G147" s="103">
        <f>unique_contracts!P147</f>
        <v>0</v>
      </c>
      <c r="H147" s="103">
        <f>unique_contracts!R147</f>
        <v>0</v>
      </c>
      <c r="I147" s="103">
        <f>unique_contracts!V147</f>
        <v>0</v>
      </c>
      <c r="J147" s="121">
        <f>unique_contracts!AB147</f>
        <v>0</v>
      </c>
      <c r="K147" s="103">
        <f>unique_contracts!AM147</f>
        <v>0</v>
      </c>
      <c r="L147" s="103">
        <f>unique_contracts!AN147</f>
        <v>0</v>
      </c>
      <c r="M147" s="103">
        <f>unique_contracts!AO147</f>
        <v>0</v>
      </c>
      <c r="N147" s="103">
        <f>unique_contracts!AP147</f>
        <v>0</v>
      </c>
      <c r="O147" s="103">
        <f>unique_contracts!AQ147</f>
        <v>0</v>
      </c>
      <c r="P147" s="103">
        <f>unique_contracts!AR147</f>
        <v>0</v>
      </c>
      <c r="Q147" s="103">
        <f>unique_contracts!BP147</f>
        <v>0</v>
      </c>
      <c r="R147" s="103">
        <f t="shared" si="24"/>
        <v>0</v>
      </c>
      <c r="S147" s="103" t="str">
        <f>IFERROR(IF(AND(I147&gt;0,E147="NotHybrid"),_xlfn.CONCAT(MAX(MIN(ROUNDDOWN(I147/D147,0),8),4),INDEX(resources!$G:$G,MATCH(B147,resources!$A:$A,0))),INDEX(resources!$G:$G,MATCH(B147,resources!$A:$A,0))),"n/a")</f>
        <v>n/a</v>
      </c>
      <c r="T147" s="103" t="str">
        <f t="shared" si="25"/>
        <v>n/a</v>
      </c>
      <c r="U147" s="103" t="str">
        <f t="shared" si="26"/>
        <v>n/a</v>
      </c>
      <c r="V147" s="103">
        <f t="shared" si="27"/>
        <v>0</v>
      </c>
      <c r="W147" s="103">
        <f t="shared" si="28"/>
        <v>0</v>
      </c>
      <c r="X147" s="119">
        <f t="shared" si="29"/>
        <v>1</v>
      </c>
      <c r="Y147" s="119">
        <f t="shared" si="30"/>
        <v>1</v>
      </c>
      <c r="Z147" s="168">
        <f>MIN((IFERROR(IF(AND($V147&lt;=Z$1,$W147&gt;=Z$1),INDEX(Reliability!E$23:E$50,MATCH($S147,Reliability!$C$23:$C$50,0)),0),0)*IF($T147="n/a",$D147*$Y147,$G147)+IFERROR(IF(AND($V147&lt;=Z$1,$W147&gt;=Z$1),INDEX(Reliability!E$23:E$50,MATCH($T147,Reliability!$C$23:$C$50,0)),0),0)*$H147*$X147*$Y147),$D147)*$R147</f>
        <v>0</v>
      </c>
      <c r="AA147" s="168">
        <f>MIN((IFERROR(IF(AND($V147&lt;=AA$1,$W147&gt;=AA$1),INDEX(Reliability!F$23:F$50,MATCH($S147,Reliability!$C$23:$C$50,0)),0),0)*IF($T147="n/a",$D147*$Y147,$G147)+IFERROR(IF(AND($V147&lt;=AA$1,$W147&gt;=AA$1),INDEX(Reliability!F$23:F$50,MATCH($T147,Reliability!$C$23:$C$50,0)),0),0)*$H147*$X147*$Y147),$D147)*$R147</f>
        <v>0</v>
      </c>
      <c r="AB147" s="168">
        <f>MIN((IFERROR(IF(AND($V147&lt;=AB$1,$W147&gt;=AB$1),INDEX(Reliability!G$23:G$50,MATCH($S147,Reliability!$C$23:$C$50,0)),0),0)*IF($T147="n/a",$D147*$Y147,$G147)+IFERROR(IF(AND($V147&lt;=AB$1,$W147&gt;=AB$1),INDEX(Reliability!G$23:G$50,MATCH($T147,Reliability!$C$23:$C$50,0)),0),0)*$H147*$X147*$Y147),$D147)*$R147</f>
        <v>0</v>
      </c>
      <c r="AC147" s="168">
        <f>MIN((IFERROR(IF(AND($V147&lt;=AC$1,$W147&gt;=AC$1),INDEX(Reliability!H$23:H$50,MATCH($S147,Reliability!$C$23:$C$50,0)),0),0)*IF($T147="n/a",$D147*$Y147,$G147)+IFERROR(IF(AND($V147&lt;=AC$1,$W147&gt;=AC$1),INDEX(Reliability!H$23:H$50,MATCH($T147,Reliability!$C$23:$C$50,0)),0),0)*$H147*$X147*$Y147),$D147)*$R147</f>
        <v>0</v>
      </c>
      <c r="AD147" s="168">
        <f>MIN((IFERROR(IF(AND($V147&lt;=AD$1,$W147&gt;=AD$1),INDEX(Reliability!I$23:I$50,MATCH($S147,Reliability!$C$23:$C$50,0)),0),0)*IF($T147="n/a",$D147*$Y147,$G147)+IFERROR(IF(AND($V147&lt;=AD$1,$W147&gt;=AD$1),INDEX(Reliability!I$23:I$50,MATCH($T147,Reliability!$C$23:$C$50,0)),0),0)*$H147*$X147*$Y147),$D147)*$R147</f>
        <v>0</v>
      </c>
      <c r="AE147" s="168">
        <f>MIN((IFERROR(IF(AND($V147&lt;=AE$1,$W147&gt;=AE$1),INDEX(Reliability!J$23:J$50,MATCH($S147,Reliability!$C$23:$C$50,0)),0),0)*IF($T147="n/a",$D147*$Y147,$G147)+IFERROR(IF(AND($V147&lt;=AE$1,$W147&gt;=AE$1),INDEX(Reliability!J$23:J$50,MATCH($T147,Reliability!$C$23:$C$50,0)),0),0)*$H147*$X147*$Y147),$D147)*$R147</f>
        <v>0</v>
      </c>
      <c r="AF147" s="168">
        <f>MIN((IFERROR(IF(AND($V147&lt;=AF$1,$W147&gt;=AF$1),INDEX(Reliability!K$23:K$50,MATCH($S147,Reliability!$C$23:$C$50,0)),0),0)*IF($T147="n/a",$D147*$Y147,$G147)+IFERROR(IF(AND($V147&lt;=AF$1,$W147&gt;=AF$1),INDEX(Reliability!K$23:K$50,MATCH($T147,Reliability!$C$23:$C$50,0)),0),0)*$H147*$X147*$Y147),$D147)*$R147</f>
        <v>0</v>
      </c>
      <c r="AG147" s="168">
        <f>MIN((IFERROR(IF(AND($V147&lt;=AG$1,$W147&gt;=AG$1),INDEX(Reliability!L$23:L$50,MATCH($S147,Reliability!$C$23:$C$50,0)),0),0)*IF($T147="n/a",$D147*$Y147,$G147)+IFERROR(IF(AND($V147&lt;=AG$1,$W147&gt;=AG$1),INDEX(Reliability!L$23:L$50,MATCH($T147,Reliability!$C$23:$C$50,0)),0),0)*$H147*$X147*$Y147),$D147)*$R147</f>
        <v>0</v>
      </c>
      <c r="AH147" s="168">
        <f>MIN((IFERROR(IF(AND($V147&lt;=AH$1,$W147&gt;=AH$1),INDEX(Reliability!M$23:M$50,MATCH($S147,Reliability!$C$23:$C$50,0)),0),0)*IF($T147="n/a",$D147*$Y147,$G147)+IFERROR(IF(AND($V147&lt;=AH$1,$W147&gt;=AH$1),INDEX(Reliability!M$23:M$50,MATCH($T147,Reliability!$C$23:$C$50,0)),0),0)*$H147*$X147*$Y147),$D147)*$R147</f>
        <v>0</v>
      </c>
      <c r="AI147" s="168">
        <f>MIN((IFERROR(IF(AND($V147&lt;=AI$1,$W147&gt;=AI$1),INDEX(Reliability!N$23:N$50,MATCH($S147,Reliability!$C$23:$C$50,0)),0),0)*IF($T147="n/a",$D147*$Y147,$G147)+IFERROR(IF(AND($V147&lt;=AI$1,$W147&gt;=AI$1),INDEX(Reliability!N$23:N$50,MATCH($T147,Reliability!$C$23:$C$50,0)),0),0)*$H147*$X147*$Y147),$D147)*$R147</f>
        <v>0</v>
      </c>
      <c r="AJ147" s="168">
        <f>MIN((IFERROR(IF(AND($V147&lt;=AJ$1,$W147&gt;=AJ$1),INDEX(Reliability!O$23:O$50,MATCH($S147,Reliability!$C$23:$C$50,0)),0),0)*IF($T147="n/a",$D147*$Y147,$G147)+IFERROR(IF(AND($V147&lt;=AJ$1,$W147&gt;=AJ$1),INDEX(Reliability!O$23:O$50,MATCH($T147,Reliability!$C$23:$C$50,0)),0),0)*$H147*$X147*$Y147),$D147)*$R147</f>
        <v>0</v>
      </c>
      <c r="AK147" s="168">
        <f>MIN((IFERROR(IF(AND($V147&lt;=AK$1,$W147&gt;=AK$1),INDEX(Reliability!P$23:P$50,MATCH($S147,Reliability!$C$23:$C$50,0)),0),0)*IF($T147="n/a",$D147*$Y147,$G147)+IFERROR(IF(AND($V147&lt;=AK$1,$W147&gt;=AK$1),INDEX(Reliability!P$23:P$50,MATCH($T147,Reliability!$C$23:$C$50,0)),0),0)*$H147*$X147*$Y147),$D147)*$R147</f>
        <v>0</v>
      </c>
      <c r="AM147" s="167">
        <f t="shared" si="31"/>
        <v>0</v>
      </c>
      <c r="AN147">
        <f>unique_contracts!C147</f>
        <v>0</v>
      </c>
    </row>
    <row r="148" spans="2:40" x14ac:dyDescent="0.25">
      <c r="B148" s="121">
        <f>unique_contracts!B148</f>
        <v>0</v>
      </c>
      <c r="C148" s="103">
        <f>unique_contracts!D148</f>
        <v>0</v>
      </c>
      <c r="D148" s="120">
        <f>unique_contracts!J148</f>
        <v>0</v>
      </c>
      <c r="E148" s="103">
        <f>unique_contracts!M148</f>
        <v>0</v>
      </c>
      <c r="F148" s="103">
        <f>unique_contracts!N148</f>
        <v>0</v>
      </c>
      <c r="G148" s="103">
        <f>unique_contracts!P148</f>
        <v>0</v>
      </c>
      <c r="H148" s="103">
        <f>unique_contracts!R148</f>
        <v>0</v>
      </c>
      <c r="I148" s="103">
        <f>unique_contracts!V148</f>
        <v>0</v>
      </c>
      <c r="J148" s="121">
        <f>unique_contracts!AB148</f>
        <v>0</v>
      </c>
      <c r="K148" s="103">
        <f>unique_contracts!AM148</f>
        <v>0</v>
      </c>
      <c r="L148" s="103">
        <f>unique_contracts!AN148</f>
        <v>0</v>
      </c>
      <c r="M148" s="103">
        <f>unique_contracts!AO148</f>
        <v>0</v>
      </c>
      <c r="N148" s="103">
        <f>unique_contracts!AP148</f>
        <v>0</v>
      </c>
      <c r="O148" s="103">
        <f>unique_contracts!AQ148</f>
        <v>0</v>
      </c>
      <c r="P148" s="103">
        <f>unique_contracts!AR148</f>
        <v>0</v>
      </c>
      <c r="Q148" s="103">
        <f>unique_contracts!BP148</f>
        <v>0</v>
      </c>
      <c r="R148" s="103">
        <f t="shared" si="24"/>
        <v>0</v>
      </c>
      <c r="S148" s="103" t="str">
        <f>IFERROR(IF(AND(I148&gt;0,E148="NotHybrid"),_xlfn.CONCAT(MAX(MIN(ROUNDDOWN(I148/D148,0),8),4),INDEX(resources!$G:$G,MATCH(B148,resources!$A:$A,0))),INDEX(resources!$G:$G,MATCH(B148,resources!$A:$A,0))),"n/a")</f>
        <v>n/a</v>
      </c>
      <c r="T148" s="103" t="str">
        <f t="shared" si="25"/>
        <v>n/a</v>
      </c>
      <c r="U148" s="103" t="str">
        <f t="shared" si="26"/>
        <v>n/a</v>
      </c>
      <c r="V148" s="103">
        <f t="shared" si="27"/>
        <v>0</v>
      </c>
      <c r="W148" s="103">
        <f t="shared" si="28"/>
        <v>0</v>
      </c>
      <c r="X148" s="119">
        <f t="shared" si="29"/>
        <v>1</v>
      </c>
      <c r="Y148" s="119">
        <f t="shared" si="30"/>
        <v>1</v>
      </c>
      <c r="Z148" s="168">
        <f>MIN((IFERROR(IF(AND($V148&lt;=Z$1,$W148&gt;=Z$1),INDEX(Reliability!E$23:E$50,MATCH($S148,Reliability!$C$23:$C$50,0)),0),0)*IF($T148="n/a",$D148*$Y148,$G148)+IFERROR(IF(AND($V148&lt;=Z$1,$W148&gt;=Z$1),INDEX(Reliability!E$23:E$50,MATCH($T148,Reliability!$C$23:$C$50,0)),0),0)*$H148*$X148*$Y148),$D148)*$R148</f>
        <v>0</v>
      </c>
      <c r="AA148" s="168">
        <f>MIN((IFERROR(IF(AND($V148&lt;=AA$1,$W148&gt;=AA$1),INDEX(Reliability!F$23:F$50,MATCH($S148,Reliability!$C$23:$C$50,0)),0),0)*IF($T148="n/a",$D148*$Y148,$G148)+IFERROR(IF(AND($V148&lt;=AA$1,$W148&gt;=AA$1),INDEX(Reliability!F$23:F$50,MATCH($T148,Reliability!$C$23:$C$50,0)),0),0)*$H148*$X148*$Y148),$D148)*$R148</f>
        <v>0</v>
      </c>
      <c r="AB148" s="168">
        <f>MIN((IFERROR(IF(AND($V148&lt;=AB$1,$W148&gt;=AB$1),INDEX(Reliability!G$23:G$50,MATCH($S148,Reliability!$C$23:$C$50,0)),0),0)*IF($T148="n/a",$D148*$Y148,$G148)+IFERROR(IF(AND($V148&lt;=AB$1,$W148&gt;=AB$1),INDEX(Reliability!G$23:G$50,MATCH($T148,Reliability!$C$23:$C$50,0)),0),0)*$H148*$X148*$Y148),$D148)*$R148</f>
        <v>0</v>
      </c>
      <c r="AC148" s="168">
        <f>MIN((IFERROR(IF(AND($V148&lt;=AC$1,$W148&gt;=AC$1),INDEX(Reliability!H$23:H$50,MATCH($S148,Reliability!$C$23:$C$50,0)),0),0)*IF($T148="n/a",$D148*$Y148,$G148)+IFERROR(IF(AND($V148&lt;=AC$1,$W148&gt;=AC$1),INDEX(Reliability!H$23:H$50,MATCH($T148,Reliability!$C$23:$C$50,0)),0),0)*$H148*$X148*$Y148),$D148)*$R148</f>
        <v>0</v>
      </c>
      <c r="AD148" s="168">
        <f>MIN((IFERROR(IF(AND($V148&lt;=AD$1,$W148&gt;=AD$1),INDEX(Reliability!I$23:I$50,MATCH($S148,Reliability!$C$23:$C$50,0)),0),0)*IF($T148="n/a",$D148*$Y148,$G148)+IFERROR(IF(AND($V148&lt;=AD$1,$W148&gt;=AD$1),INDEX(Reliability!I$23:I$50,MATCH($T148,Reliability!$C$23:$C$50,0)),0),0)*$H148*$X148*$Y148),$D148)*$R148</f>
        <v>0</v>
      </c>
      <c r="AE148" s="168">
        <f>MIN((IFERROR(IF(AND($V148&lt;=AE$1,$W148&gt;=AE$1),INDEX(Reliability!J$23:J$50,MATCH($S148,Reliability!$C$23:$C$50,0)),0),0)*IF($T148="n/a",$D148*$Y148,$G148)+IFERROR(IF(AND($V148&lt;=AE$1,$W148&gt;=AE$1),INDEX(Reliability!J$23:J$50,MATCH($T148,Reliability!$C$23:$C$50,0)),0),0)*$H148*$X148*$Y148),$D148)*$R148</f>
        <v>0</v>
      </c>
      <c r="AF148" s="168">
        <f>MIN((IFERROR(IF(AND($V148&lt;=AF$1,$W148&gt;=AF$1),INDEX(Reliability!K$23:K$50,MATCH($S148,Reliability!$C$23:$C$50,0)),0),0)*IF($T148="n/a",$D148*$Y148,$G148)+IFERROR(IF(AND($V148&lt;=AF$1,$W148&gt;=AF$1),INDEX(Reliability!K$23:K$50,MATCH($T148,Reliability!$C$23:$C$50,0)),0),0)*$H148*$X148*$Y148),$D148)*$R148</f>
        <v>0</v>
      </c>
      <c r="AG148" s="168">
        <f>MIN((IFERROR(IF(AND($V148&lt;=AG$1,$W148&gt;=AG$1),INDEX(Reliability!L$23:L$50,MATCH($S148,Reliability!$C$23:$C$50,0)),0),0)*IF($T148="n/a",$D148*$Y148,$G148)+IFERROR(IF(AND($V148&lt;=AG$1,$W148&gt;=AG$1),INDEX(Reliability!L$23:L$50,MATCH($T148,Reliability!$C$23:$C$50,0)),0),0)*$H148*$X148*$Y148),$D148)*$R148</f>
        <v>0</v>
      </c>
      <c r="AH148" s="168">
        <f>MIN((IFERROR(IF(AND($V148&lt;=AH$1,$W148&gt;=AH$1),INDEX(Reliability!M$23:M$50,MATCH($S148,Reliability!$C$23:$C$50,0)),0),0)*IF($T148="n/a",$D148*$Y148,$G148)+IFERROR(IF(AND($V148&lt;=AH$1,$W148&gt;=AH$1),INDEX(Reliability!M$23:M$50,MATCH($T148,Reliability!$C$23:$C$50,0)),0),0)*$H148*$X148*$Y148),$D148)*$R148</f>
        <v>0</v>
      </c>
      <c r="AI148" s="168">
        <f>MIN((IFERROR(IF(AND($V148&lt;=AI$1,$W148&gt;=AI$1),INDEX(Reliability!N$23:N$50,MATCH($S148,Reliability!$C$23:$C$50,0)),0),0)*IF($T148="n/a",$D148*$Y148,$G148)+IFERROR(IF(AND($V148&lt;=AI$1,$W148&gt;=AI$1),INDEX(Reliability!N$23:N$50,MATCH($T148,Reliability!$C$23:$C$50,0)),0),0)*$H148*$X148*$Y148),$D148)*$R148</f>
        <v>0</v>
      </c>
      <c r="AJ148" s="168">
        <f>MIN((IFERROR(IF(AND($V148&lt;=AJ$1,$W148&gt;=AJ$1),INDEX(Reliability!O$23:O$50,MATCH($S148,Reliability!$C$23:$C$50,0)),0),0)*IF($T148="n/a",$D148*$Y148,$G148)+IFERROR(IF(AND($V148&lt;=AJ$1,$W148&gt;=AJ$1),INDEX(Reliability!O$23:O$50,MATCH($T148,Reliability!$C$23:$C$50,0)),0),0)*$H148*$X148*$Y148),$D148)*$R148</f>
        <v>0</v>
      </c>
      <c r="AK148" s="168">
        <f>MIN((IFERROR(IF(AND($V148&lt;=AK$1,$W148&gt;=AK$1),INDEX(Reliability!P$23:P$50,MATCH($S148,Reliability!$C$23:$C$50,0)),0),0)*IF($T148="n/a",$D148*$Y148,$G148)+IFERROR(IF(AND($V148&lt;=AK$1,$W148&gt;=AK$1),INDEX(Reliability!P$23:P$50,MATCH($T148,Reliability!$C$23:$C$50,0)),0),0)*$H148*$X148*$Y148),$D148)*$R148</f>
        <v>0</v>
      </c>
      <c r="AM148" s="167">
        <f t="shared" si="31"/>
        <v>0</v>
      </c>
      <c r="AN148">
        <f>unique_contracts!C148</f>
        <v>0</v>
      </c>
    </row>
    <row r="149" spans="2:40" x14ac:dyDescent="0.25">
      <c r="B149" s="121">
        <f>unique_contracts!B149</f>
        <v>0</v>
      </c>
      <c r="C149" s="103">
        <f>unique_contracts!D149</f>
        <v>0</v>
      </c>
      <c r="D149" s="120">
        <f>unique_contracts!J149</f>
        <v>0</v>
      </c>
      <c r="E149" s="103">
        <f>unique_contracts!M149</f>
        <v>0</v>
      </c>
      <c r="F149" s="103">
        <f>unique_contracts!N149</f>
        <v>0</v>
      </c>
      <c r="G149" s="103">
        <f>unique_contracts!P149</f>
        <v>0</v>
      </c>
      <c r="H149" s="103">
        <f>unique_contracts!R149</f>
        <v>0</v>
      </c>
      <c r="I149" s="103">
        <f>unique_contracts!V149</f>
        <v>0</v>
      </c>
      <c r="J149" s="121">
        <f>unique_contracts!AB149</f>
        <v>0</v>
      </c>
      <c r="K149" s="103">
        <f>unique_contracts!AM149</f>
        <v>0</v>
      </c>
      <c r="L149" s="103">
        <f>unique_contracts!AN149</f>
        <v>0</v>
      </c>
      <c r="M149" s="103">
        <f>unique_contracts!AO149</f>
        <v>0</v>
      </c>
      <c r="N149" s="103">
        <f>unique_contracts!AP149</f>
        <v>0</v>
      </c>
      <c r="O149" s="103">
        <f>unique_contracts!AQ149</f>
        <v>0</v>
      </c>
      <c r="P149" s="103">
        <f>unique_contracts!AR149</f>
        <v>0</v>
      </c>
      <c r="Q149" s="103">
        <f>unique_contracts!BP149</f>
        <v>0</v>
      </c>
      <c r="R149" s="103">
        <f t="shared" si="24"/>
        <v>0</v>
      </c>
      <c r="S149" s="103" t="str">
        <f>IFERROR(IF(AND(I149&gt;0,E149="NotHybrid"),_xlfn.CONCAT(MAX(MIN(ROUNDDOWN(I149/D149,0),8),4),INDEX(resources!$G:$G,MATCH(B149,resources!$A:$A,0))),INDEX(resources!$G:$G,MATCH(B149,resources!$A:$A,0))),"n/a")</f>
        <v>n/a</v>
      </c>
      <c r="T149" s="103" t="str">
        <f t="shared" si="25"/>
        <v>n/a</v>
      </c>
      <c r="U149" s="103" t="str">
        <f t="shared" si="26"/>
        <v>n/a</v>
      </c>
      <c r="V149" s="103">
        <f t="shared" si="27"/>
        <v>0</v>
      </c>
      <c r="W149" s="103">
        <f t="shared" si="28"/>
        <v>0</v>
      </c>
      <c r="X149" s="119">
        <f t="shared" si="29"/>
        <v>1</v>
      </c>
      <c r="Y149" s="119">
        <f t="shared" si="30"/>
        <v>1</v>
      </c>
      <c r="Z149" s="168">
        <f>MIN((IFERROR(IF(AND($V149&lt;=Z$1,$W149&gt;=Z$1),INDEX(Reliability!E$23:E$50,MATCH($S149,Reliability!$C$23:$C$50,0)),0),0)*IF($T149="n/a",$D149*$Y149,$G149)+IFERROR(IF(AND($V149&lt;=Z$1,$W149&gt;=Z$1),INDEX(Reliability!E$23:E$50,MATCH($T149,Reliability!$C$23:$C$50,0)),0),0)*$H149*$X149*$Y149),$D149)*$R149</f>
        <v>0</v>
      </c>
      <c r="AA149" s="168">
        <f>MIN((IFERROR(IF(AND($V149&lt;=AA$1,$W149&gt;=AA$1),INDEX(Reliability!F$23:F$50,MATCH($S149,Reliability!$C$23:$C$50,0)),0),0)*IF($T149="n/a",$D149*$Y149,$G149)+IFERROR(IF(AND($V149&lt;=AA$1,$W149&gt;=AA$1),INDEX(Reliability!F$23:F$50,MATCH($T149,Reliability!$C$23:$C$50,0)),0),0)*$H149*$X149*$Y149),$D149)*$R149</f>
        <v>0</v>
      </c>
      <c r="AB149" s="168">
        <f>MIN((IFERROR(IF(AND($V149&lt;=AB$1,$W149&gt;=AB$1),INDEX(Reliability!G$23:G$50,MATCH($S149,Reliability!$C$23:$C$50,0)),0),0)*IF($T149="n/a",$D149*$Y149,$G149)+IFERROR(IF(AND($V149&lt;=AB$1,$W149&gt;=AB$1),INDEX(Reliability!G$23:G$50,MATCH($T149,Reliability!$C$23:$C$50,0)),0),0)*$H149*$X149*$Y149),$D149)*$R149</f>
        <v>0</v>
      </c>
      <c r="AC149" s="168">
        <f>MIN((IFERROR(IF(AND($V149&lt;=AC$1,$W149&gt;=AC$1),INDEX(Reliability!H$23:H$50,MATCH($S149,Reliability!$C$23:$C$50,0)),0),0)*IF($T149="n/a",$D149*$Y149,$G149)+IFERROR(IF(AND($V149&lt;=AC$1,$W149&gt;=AC$1),INDEX(Reliability!H$23:H$50,MATCH($T149,Reliability!$C$23:$C$50,0)),0),0)*$H149*$X149*$Y149),$D149)*$R149</f>
        <v>0</v>
      </c>
      <c r="AD149" s="168">
        <f>MIN((IFERROR(IF(AND($V149&lt;=AD$1,$W149&gt;=AD$1),INDEX(Reliability!I$23:I$50,MATCH($S149,Reliability!$C$23:$C$50,0)),0),0)*IF($T149="n/a",$D149*$Y149,$G149)+IFERROR(IF(AND($V149&lt;=AD$1,$W149&gt;=AD$1),INDEX(Reliability!I$23:I$50,MATCH($T149,Reliability!$C$23:$C$50,0)),0),0)*$H149*$X149*$Y149),$D149)*$R149</f>
        <v>0</v>
      </c>
      <c r="AE149" s="168">
        <f>MIN((IFERROR(IF(AND($V149&lt;=AE$1,$W149&gt;=AE$1),INDEX(Reliability!J$23:J$50,MATCH($S149,Reliability!$C$23:$C$50,0)),0),0)*IF($T149="n/a",$D149*$Y149,$G149)+IFERROR(IF(AND($V149&lt;=AE$1,$W149&gt;=AE$1),INDEX(Reliability!J$23:J$50,MATCH($T149,Reliability!$C$23:$C$50,0)),0),0)*$H149*$X149*$Y149),$D149)*$R149</f>
        <v>0</v>
      </c>
      <c r="AF149" s="168">
        <f>MIN((IFERROR(IF(AND($V149&lt;=AF$1,$W149&gt;=AF$1),INDEX(Reliability!K$23:K$50,MATCH($S149,Reliability!$C$23:$C$50,0)),0),0)*IF($T149="n/a",$D149*$Y149,$G149)+IFERROR(IF(AND($V149&lt;=AF$1,$W149&gt;=AF$1),INDEX(Reliability!K$23:K$50,MATCH($T149,Reliability!$C$23:$C$50,0)),0),0)*$H149*$X149*$Y149),$D149)*$R149</f>
        <v>0</v>
      </c>
      <c r="AG149" s="168">
        <f>MIN((IFERROR(IF(AND($V149&lt;=AG$1,$W149&gt;=AG$1),INDEX(Reliability!L$23:L$50,MATCH($S149,Reliability!$C$23:$C$50,0)),0),0)*IF($T149="n/a",$D149*$Y149,$G149)+IFERROR(IF(AND($V149&lt;=AG$1,$W149&gt;=AG$1),INDEX(Reliability!L$23:L$50,MATCH($T149,Reliability!$C$23:$C$50,0)),0),0)*$H149*$X149*$Y149),$D149)*$R149</f>
        <v>0</v>
      </c>
      <c r="AH149" s="168">
        <f>MIN((IFERROR(IF(AND($V149&lt;=AH$1,$W149&gt;=AH$1),INDEX(Reliability!M$23:M$50,MATCH($S149,Reliability!$C$23:$C$50,0)),0),0)*IF($T149="n/a",$D149*$Y149,$G149)+IFERROR(IF(AND($V149&lt;=AH$1,$W149&gt;=AH$1),INDEX(Reliability!M$23:M$50,MATCH($T149,Reliability!$C$23:$C$50,0)),0),0)*$H149*$X149*$Y149),$D149)*$R149</f>
        <v>0</v>
      </c>
      <c r="AI149" s="168">
        <f>MIN((IFERROR(IF(AND($V149&lt;=AI$1,$W149&gt;=AI$1),INDEX(Reliability!N$23:N$50,MATCH($S149,Reliability!$C$23:$C$50,0)),0),0)*IF($T149="n/a",$D149*$Y149,$G149)+IFERROR(IF(AND($V149&lt;=AI$1,$W149&gt;=AI$1),INDEX(Reliability!N$23:N$50,MATCH($T149,Reliability!$C$23:$C$50,0)),0),0)*$H149*$X149*$Y149),$D149)*$R149</f>
        <v>0</v>
      </c>
      <c r="AJ149" s="168">
        <f>MIN((IFERROR(IF(AND($V149&lt;=AJ$1,$W149&gt;=AJ$1),INDEX(Reliability!O$23:O$50,MATCH($S149,Reliability!$C$23:$C$50,0)),0),0)*IF($T149="n/a",$D149*$Y149,$G149)+IFERROR(IF(AND($V149&lt;=AJ$1,$W149&gt;=AJ$1),INDEX(Reliability!O$23:O$50,MATCH($T149,Reliability!$C$23:$C$50,0)),0),0)*$H149*$X149*$Y149),$D149)*$R149</f>
        <v>0</v>
      </c>
      <c r="AK149" s="168">
        <f>MIN((IFERROR(IF(AND($V149&lt;=AK$1,$W149&gt;=AK$1),INDEX(Reliability!P$23:P$50,MATCH($S149,Reliability!$C$23:$C$50,0)),0),0)*IF($T149="n/a",$D149*$Y149,$G149)+IFERROR(IF(AND($V149&lt;=AK$1,$W149&gt;=AK$1),INDEX(Reliability!P$23:P$50,MATCH($T149,Reliability!$C$23:$C$50,0)),0),0)*$H149*$X149*$Y149),$D149)*$R149</f>
        <v>0</v>
      </c>
      <c r="AM149" s="167">
        <f t="shared" si="31"/>
        <v>0</v>
      </c>
      <c r="AN149">
        <f>unique_contracts!C149</f>
        <v>0</v>
      </c>
    </row>
    <row r="150" spans="2:40" x14ac:dyDescent="0.25">
      <c r="B150" s="121">
        <f>unique_contracts!B150</f>
        <v>0</v>
      </c>
      <c r="C150" s="103">
        <f>unique_contracts!D150</f>
        <v>0</v>
      </c>
      <c r="D150" s="120">
        <f>unique_contracts!J150</f>
        <v>0</v>
      </c>
      <c r="E150" s="103">
        <f>unique_contracts!M150</f>
        <v>0</v>
      </c>
      <c r="F150" s="103">
        <f>unique_contracts!N150</f>
        <v>0</v>
      </c>
      <c r="G150" s="103">
        <f>unique_contracts!P150</f>
        <v>0</v>
      </c>
      <c r="H150" s="103">
        <f>unique_contracts!R150</f>
        <v>0</v>
      </c>
      <c r="I150" s="103">
        <f>unique_contracts!V150</f>
        <v>0</v>
      </c>
      <c r="J150" s="121">
        <f>unique_contracts!AB150</f>
        <v>0</v>
      </c>
      <c r="K150" s="103">
        <f>unique_contracts!AM150</f>
        <v>0</v>
      </c>
      <c r="L150" s="103">
        <f>unique_contracts!AN150</f>
        <v>0</v>
      </c>
      <c r="M150" s="103">
        <f>unique_contracts!AO150</f>
        <v>0</v>
      </c>
      <c r="N150" s="103">
        <f>unique_contracts!AP150</f>
        <v>0</v>
      </c>
      <c r="O150" s="103">
        <f>unique_contracts!AQ150</f>
        <v>0</v>
      </c>
      <c r="P150" s="103">
        <f>unique_contracts!AR150</f>
        <v>0</v>
      </c>
      <c r="Q150" s="103">
        <f>unique_contracts!BP150</f>
        <v>0</v>
      </c>
      <c r="R150" s="103">
        <f t="shared" si="24"/>
        <v>0</v>
      </c>
      <c r="S150" s="103" t="str">
        <f>IFERROR(IF(AND(I150&gt;0,E150="NotHybrid"),_xlfn.CONCAT(MAX(MIN(ROUNDDOWN(I150/D150,0),8),4),INDEX(resources!$G:$G,MATCH(B150,resources!$A:$A,0))),INDEX(resources!$G:$G,MATCH(B150,resources!$A:$A,0))),"n/a")</f>
        <v>n/a</v>
      </c>
      <c r="T150" s="103" t="str">
        <f t="shared" si="25"/>
        <v>n/a</v>
      </c>
      <c r="U150" s="103" t="str">
        <f t="shared" si="26"/>
        <v>n/a</v>
      </c>
      <c r="V150" s="103">
        <f t="shared" si="27"/>
        <v>0</v>
      </c>
      <c r="W150" s="103">
        <f t="shared" si="28"/>
        <v>0</v>
      </c>
      <c r="X150" s="119">
        <f t="shared" si="29"/>
        <v>1</v>
      </c>
      <c r="Y150" s="119">
        <f t="shared" si="30"/>
        <v>1</v>
      </c>
      <c r="Z150" s="168">
        <f>MIN((IFERROR(IF(AND($V150&lt;=Z$1,$W150&gt;=Z$1),INDEX(Reliability!E$23:E$50,MATCH($S150,Reliability!$C$23:$C$50,0)),0),0)*IF($T150="n/a",$D150*$Y150,$G150)+IFERROR(IF(AND($V150&lt;=Z$1,$W150&gt;=Z$1),INDEX(Reliability!E$23:E$50,MATCH($T150,Reliability!$C$23:$C$50,0)),0),0)*$H150*$X150*$Y150),$D150)*$R150</f>
        <v>0</v>
      </c>
      <c r="AA150" s="168">
        <f>MIN((IFERROR(IF(AND($V150&lt;=AA$1,$W150&gt;=AA$1),INDEX(Reliability!F$23:F$50,MATCH($S150,Reliability!$C$23:$C$50,0)),0),0)*IF($T150="n/a",$D150*$Y150,$G150)+IFERROR(IF(AND($V150&lt;=AA$1,$W150&gt;=AA$1),INDEX(Reliability!F$23:F$50,MATCH($T150,Reliability!$C$23:$C$50,0)),0),0)*$H150*$X150*$Y150),$D150)*$R150</f>
        <v>0</v>
      </c>
      <c r="AB150" s="168">
        <f>MIN((IFERROR(IF(AND($V150&lt;=AB$1,$W150&gt;=AB$1),INDEX(Reliability!G$23:G$50,MATCH($S150,Reliability!$C$23:$C$50,0)),0),0)*IF($T150="n/a",$D150*$Y150,$G150)+IFERROR(IF(AND($V150&lt;=AB$1,$W150&gt;=AB$1),INDEX(Reliability!G$23:G$50,MATCH($T150,Reliability!$C$23:$C$50,0)),0),0)*$H150*$X150*$Y150),$D150)*$R150</f>
        <v>0</v>
      </c>
      <c r="AC150" s="168">
        <f>MIN((IFERROR(IF(AND($V150&lt;=AC$1,$W150&gt;=AC$1),INDEX(Reliability!H$23:H$50,MATCH($S150,Reliability!$C$23:$C$50,0)),0),0)*IF($T150="n/a",$D150*$Y150,$G150)+IFERROR(IF(AND($V150&lt;=AC$1,$W150&gt;=AC$1),INDEX(Reliability!H$23:H$50,MATCH($T150,Reliability!$C$23:$C$50,0)),0),0)*$H150*$X150*$Y150),$D150)*$R150</f>
        <v>0</v>
      </c>
      <c r="AD150" s="168">
        <f>MIN((IFERROR(IF(AND($V150&lt;=AD$1,$W150&gt;=AD$1),INDEX(Reliability!I$23:I$50,MATCH($S150,Reliability!$C$23:$C$50,0)),0),0)*IF($T150="n/a",$D150*$Y150,$G150)+IFERROR(IF(AND($V150&lt;=AD$1,$W150&gt;=AD$1),INDEX(Reliability!I$23:I$50,MATCH($T150,Reliability!$C$23:$C$50,0)),0),0)*$H150*$X150*$Y150),$D150)*$R150</f>
        <v>0</v>
      </c>
      <c r="AE150" s="168">
        <f>MIN((IFERROR(IF(AND($V150&lt;=AE$1,$W150&gt;=AE$1),INDEX(Reliability!J$23:J$50,MATCH($S150,Reliability!$C$23:$C$50,0)),0),0)*IF($T150="n/a",$D150*$Y150,$G150)+IFERROR(IF(AND($V150&lt;=AE$1,$W150&gt;=AE$1),INDEX(Reliability!J$23:J$50,MATCH($T150,Reliability!$C$23:$C$50,0)),0),0)*$H150*$X150*$Y150),$D150)*$R150</f>
        <v>0</v>
      </c>
      <c r="AF150" s="168">
        <f>MIN((IFERROR(IF(AND($V150&lt;=AF$1,$W150&gt;=AF$1),INDEX(Reliability!K$23:K$50,MATCH($S150,Reliability!$C$23:$C$50,0)),0),0)*IF($T150="n/a",$D150*$Y150,$G150)+IFERROR(IF(AND($V150&lt;=AF$1,$W150&gt;=AF$1),INDEX(Reliability!K$23:K$50,MATCH($T150,Reliability!$C$23:$C$50,0)),0),0)*$H150*$X150*$Y150),$D150)*$R150</f>
        <v>0</v>
      </c>
      <c r="AG150" s="168">
        <f>MIN((IFERROR(IF(AND($V150&lt;=AG$1,$W150&gt;=AG$1),INDEX(Reliability!L$23:L$50,MATCH($S150,Reliability!$C$23:$C$50,0)),0),0)*IF($T150="n/a",$D150*$Y150,$G150)+IFERROR(IF(AND($V150&lt;=AG$1,$W150&gt;=AG$1),INDEX(Reliability!L$23:L$50,MATCH($T150,Reliability!$C$23:$C$50,0)),0),0)*$H150*$X150*$Y150),$D150)*$R150</f>
        <v>0</v>
      </c>
      <c r="AH150" s="168">
        <f>MIN((IFERROR(IF(AND($V150&lt;=AH$1,$W150&gt;=AH$1),INDEX(Reliability!M$23:M$50,MATCH($S150,Reliability!$C$23:$C$50,0)),0),0)*IF($T150="n/a",$D150*$Y150,$G150)+IFERROR(IF(AND($V150&lt;=AH$1,$W150&gt;=AH$1),INDEX(Reliability!M$23:M$50,MATCH($T150,Reliability!$C$23:$C$50,0)),0),0)*$H150*$X150*$Y150),$D150)*$R150</f>
        <v>0</v>
      </c>
      <c r="AI150" s="168">
        <f>MIN((IFERROR(IF(AND($V150&lt;=AI$1,$W150&gt;=AI$1),INDEX(Reliability!N$23:N$50,MATCH($S150,Reliability!$C$23:$C$50,0)),0),0)*IF($T150="n/a",$D150*$Y150,$G150)+IFERROR(IF(AND($V150&lt;=AI$1,$W150&gt;=AI$1),INDEX(Reliability!N$23:N$50,MATCH($T150,Reliability!$C$23:$C$50,0)),0),0)*$H150*$X150*$Y150),$D150)*$R150</f>
        <v>0</v>
      </c>
      <c r="AJ150" s="168">
        <f>MIN((IFERROR(IF(AND($V150&lt;=AJ$1,$W150&gt;=AJ$1),INDEX(Reliability!O$23:O$50,MATCH($S150,Reliability!$C$23:$C$50,0)),0),0)*IF($T150="n/a",$D150*$Y150,$G150)+IFERROR(IF(AND($V150&lt;=AJ$1,$W150&gt;=AJ$1),INDEX(Reliability!O$23:O$50,MATCH($T150,Reliability!$C$23:$C$50,0)),0),0)*$H150*$X150*$Y150),$D150)*$R150</f>
        <v>0</v>
      </c>
      <c r="AK150" s="168">
        <f>MIN((IFERROR(IF(AND($V150&lt;=AK$1,$W150&gt;=AK$1),INDEX(Reliability!P$23:P$50,MATCH($S150,Reliability!$C$23:$C$50,0)),0),0)*IF($T150="n/a",$D150*$Y150,$G150)+IFERROR(IF(AND($V150&lt;=AK$1,$W150&gt;=AK$1),INDEX(Reliability!P$23:P$50,MATCH($T150,Reliability!$C$23:$C$50,0)),0),0)*$H150*$X150*$Y150),$D150)*$R150</f>
        <v>0</v>
      </c>
      <c r="AM150" s="167">
        <f t="shared" si="31"/>
        <v>0</v>
      </c>
      <c r="AN150">
        <f>unique_contracts!C150</f>
        <v>0</v>
      </c>
    </row>
    <row r="151" spans="2:40" x14ac:dyDescent="0.25">
      <c r="B151" s="121">
        <f>unique_contracts!B151</f>
        <v>0</v>
      </c>
      <c r="C151" s="103">
        <f>unique_contracts!D151</f>
        <v>0</v>
      </c>
      <c r="D151" s="120">
        <f>unique_contracts!J151</f>
        <v>0</v>
      </c>
      <c r="E151" s="103">
        <f>unique_contracts!M151</f>
        <v>0</v>
      </c>
      <c r="F151" s="103">
        <f>unique_contracts!N151</f>
        <v>0</v>
      </c>
      <c r="G151" s="103">
        <f>unique_contracts!P151</f>
        <v>0</v>
      </c>
      <c r="H151" s="103">
        <f>unique_contracts!R151</f>
        <v>0</v>
      </c>
      <c r="I151" s="103">
        <f>unique_contracts!V151</f>
        <v>0</v>
      </c>
      <c r="J151" s="121">
        <f>unique_contracts!AB151</f>
        <v>0</v>
      </c>
      <c r="K151" s="103">
        <f>unique_contracts!AM151</f>
        <v>0</v>
      </c>
      <c r="L151" s="103">
        <f>unique_contracts!AN151</f>
        <v>0</v>
      </c>
      <c r="M151" s="103">
        <f>unique_contracts!AO151</f>
        <v>0</v>
      </c>
      <c r="N151" s="103">
        <f>unique_contracts!AP151</f>
        <v>0</v>
      </c>
      <c r="O151" s="103">
        <f>unique_contracts!AQ151</f>
        <v>0</v>
      </c>
      <c r="P151" s="103">
        <f>unique_contracts!AR151</f>
        <v>0</v>
      </c>
      <c r="Q151" s="103">
        <f>unique_contracts!BP151</f>
        <v>0</v>
      </c>
      <c r="R151" s="103">
        <f t="shared" si="24"/>
        <v>0</v>
      </c>
      <c r="S151" s="103" t="str">
        <f>IFERROR(IF(AND(I151&gt;0,E151="NotHybrid"),_xlfn.CONCAT(MAX(MIN(ROUNDDOWN(I151/D151,0),8),4),INDEX(resources!$G:$G,MATCH(B151,resources!$A:$A,0))),INDEX(resources!$G:$G,MATCH(B151,resources!$A:$A,0))),"n/a")</f>
        <v>n/a</v>
      </c>
      <c r="T151" s="103" t="str">
        <f t="shared" si="25"/>
        <v>n/a</v>
      </c>
      <c r="U151" s="103" t="str">
        <f t="shared" si="26"/>
        <v>n/a</v>
      </c>
      <c r="V151" s="103">
        <f t="shared" si="27"/>
        <v>0</v>
      </c>
      <c r="W151" s="103">
        <f t="shared" si="28"/>
        <v>0</v>
      </c>
      <c r="X151" s="119">
        <f t="shared" si="29"/>
        <v>1</v>
      </c>
      <c r="Y151" s="119">
        <f t="shared" si="30"/>
        <v>1</v>
      </c>
      <c r="Z151" s="168">
        <f>MIN((IFERROR(IF(AND($V151&lt;=Z$1,$W151&gt;=Z$1),INDEX(Reliability!E$23:E$50,MATCH($S151,Reliability!$C$23:$C$50,0)),0),0)*IF($T151="n/a",$D151*$Y151,$G151)+IFERROR(IF(AND($V151&lt;=Z$1,$W151&gt;=Z$1),INDEX(Reliability!E$23:E$50,MATCH($T151,Reliability!$C$23:$C$50,0)),0),0)*$H151*$X151*$Y151),$D151)*$R151</f>
        <v>0</v>
      </c>
      <c r="AA151" s="168">
        <f>MIN((IFERROR(IF(AND($V151&lt;=AA$1,$W151&gt;=AA$1),INDEX(Reliability!F$23:F$50,MATCH($S151,Reliability!$C$23:$C$50,0)),0),0)*IF($T151="n/a",$D151*$Y151,$G151)+IFERROR(IF(AND($V151&lt;=AA$1,$W151&gt;=AA$1),INDEX(Reliability!F$23:F$50,MATCH($T151,Reliability!$C$23:$C$50,0)),0),0)*$H151*$X151*$Y151),$D151)*$R151</f>
        <v>0</v>
      </c>
      <c r="AB151" s="168">
        <f>MIN((IFERROR(IF(AND($V151&lt;=AB$1,$W151&gt;=AB$1),INDEX(Reliability!G$23:G$50,MATCH($S151,Reliability!$C$23:$C$50,0)),0),0)*IF($T151="n/a",$D151*$Y151,$G151)+IFERROR(IF(AND($V151&lt;=AB$1,$W151&gt;=AB$1),INDEX(Reliability!G$23:G$50,MATCH($T151,Reliability!$C$23:$C$50,0)),0),0)*$H151*$X151*$Y151),$D151)*$R151</f>
        <v>0</v>
      </c>
      <c r="AC151" s="168">
        <f>MIN((IFERROR(IF(AND($V151&lt;=AC$1,$W151&gt;=AC$1),INDEX(Reliability!H$23:H$50,MATCH($S151,Reliability!$C$23:$C$50,0)),0),0)*IF($T151="n/a",$D151*$Y151,$G151)+IFERROR(IF(AND($V151&lt;=AC$1,$W151&gt;=AC$1),INDEX(Reliability!H$23:H$50,MATCH($T151,Reliability!$C$23:$C$50,0)),0),0)*$H151*$X151*$Y151),$D151)*$R151</f>
        <v>0</v>
      </c>
      <c r="AD151" s="168">
        <f>MIN((IFERROR(IF(AND($V151&lt;=AD$1,$W151&gt;=AD$1),INDEX(Reliability!I$23:I$50,MATCH($S151,Reliability!$C$23:$C$50,0)),0),0)*IF($T151="n/a",$D151*$Y151,$G151)+IFERROR(IF(AND($V151&lt;=AD$1,$W151&gt;=AD$1),INDEX(Reliability!I$23:I$50,MATCH($T151,Reliability!$C$23:$C$50,0)),0),0)*$H151*$X151*$Y151),$D151)*$R151</f>
        <v>0</v>
      </c>
      <c r="AE151" s="168">
        <f>MIN((IFERROR(IF(AND($V151&lt;=AE$1,$W151&gt;=AE$1),INDEX(Reliability!J$23:J$50,MATCH($S151,Reliability!$C$23:$C$50,0)),0),0)*IF($T151="n/a",$D151*$Y151,$G151)+IFERROR(IF(AND($V151&lt;=AE$1,$W151&gt;=AE$1),INDEX(Reliability!J$23:J$50,MATCH($T151,Reliability!$C$23:$C$50,0)),0),0)*$H151*$X151*$Y151),$D151)*$R151</f>
        <v>0</v>
      </c>
      <c r="AF151" s="168">
        <f>MIN((IFERROR(IF(AND($V151&lt;=AF$1,$W151&gt;=AF$1),INDEX(Reliability!K$23:K$50,MATCH($S151,Reliability!$C$23:$C$50,0)),0),0)*IF($T151="n/a",$D151*$Y151,$G151)+IFERROR(IF(AND($V151&lt;=AF$1,$W151&gt;=AF$1),INDEX(Reliability!K$23:K$50,MATCH($T151,Reliability!$C$23:$C$50,0)),0),0)*$H151*$X151*$Y151),$D151)*$R151</f>
        <v>0</v>
      </c>
      <c r="AG151" s="168">
        <f>MIN((IFERROR(IF(AND($V151&lt;=AG$1,$W151&gt;=AG$1),INDEX(Reliability!L$23:L$50,MATCH($S151,Reliability!$C$23:$C$50,0)),0),0)*IF($T151="n/a",$D151*$Y151,$G151)+IFERROR(IF(AND($V151&lt;=AG$1,$W151&gt;=AG$1),INDEX(Reliability!L$23:L$50,MATCH($T151,Reliability!$C$23:$C$50,0)),0),0)*$H151*$X151*$Y151),$D151)*$R151</f>
        <v>0</v>
      </c>
      <c r="AH151" s="168">
        <f>MIN((IFERROR(IF(AND($V151&lt;=AH$1,$W151&gt;=AH$1),INDEX(Reliability!M$23:M$50,MATCH($S151,Reliability!$C$23:$C$50,0)),0),0)*IF($T151="n/a",$D151*$Y151,$G151)+IFERROR(IF(AND($V151&lt;=AH$1,$W151&gt;=AH$1),INDEX(Reliability!M$23:M$50,MATCH($T151,Reliability!$C$23:$C$50,0)),0),0)*$H151*$X151*$Y151),$D151)*$R151</f>
        <v>0</v>
      </c>
      <c r="AI151" s="168">
        <f>MIN((IFERROR(IF(AND($V151&lt;=AI$1,$W151&gt;=AI$1),INDEX(Reliability!N$23:N$50,MATCH($S151,Reliability!$C$23:$C$50,0)),0),0)*IF($T151="n/a",$D151*$Y151,$G151)+IFERROR(IF(AND($V151&lt;=AI$1,$W151&gt;=AI$1),INDEX(Reliability!N$23:N$50,MATCH($T151,Reliability!$C$23:$C$50,0)),0),0)*$H151*$X151*$Y151),$D151)*$R151</f>
        <v>0</v>
      </c>
      <c r="AJ151" s="168">
        <f>MIN((IFERROR(IF(AND($V151&lt;=AJ$1,$W151&gt;=AJ$1),INDEX(Reliability!O$23:O$50,MATCH($S151,Reliability!$C$23:$C$50,0)),0),0)*IF($T151="n/a",$D151*$Y151,$G151)+IFERROR(IF(AND($V151&lt;=AJ$1,$W151&gt;=AJ$1),INDEX(Reliability!O$23:O$50,MATCH($T151,Reliability!$C$23:$C$50,0)),0),0)*$H151*$X151*$Y151),$D151)*$R151</f>
        <v>0</v>
      </c>
      <c r="AK151" s="168">
        <f>MIN((IFERROR(IF(AND($V151&lt;=AK$1,$W151&gt;=AK$1),INDEX(Reliability!P$23:P$50,MATCH($S151,Reliability!$C$23:$C$50,0)),0),0)*IF($T151="n/a",$D151*$Y151,$G151)+IFERROR(IF(AND($V151&lt;=AK$1,$W151&gt;=AK$1),INDEX(Reliability!P$23:P$50,MATCH($T151,Reliability!$C$23:$C$50,0)),0),0)*$H151*$X151*$Y151),$D151)*$R151</f>
        <v>0</v>
      </c>
      <c r="AM151" s="167">
        <f t="shared" si="31"/>
        <v>0</v>
      </c>
      <c r="AN151">
        <f>unique_contracts!C151</f>
        <v>0</v>
      </c>
    </row>
    <row r="152" spans="2:40" x14ac:dyDescent="0.25">
      <c r="B152" s="121">
        <f>unique_contracts!B152</f>
        <v>0</v>
      </c>
      <c r="C152" s="103">
        <f>unique_contracts!D152</f>
        <v>0</v>
      </c>
      <c r="D152" s="120">
        <f>unique_contracts!J152</f>
        <v>0</v>
      </c>
      <c r="E152" s="103">
        <f>unique_contracts!M152</f>
        <v>0</v>
      </c>
      <c r="F152" s="103">
        <f>unique_contracts!N152</f>
        <v>0</v>
      </c>
      <c r="G152" s="103">
        <f>unique_contracts!P152</f>
        <v>0</v>
      </c>
      <c r="H152" s="103">
        <f>unique_contracts!R152</f>
        <v>0</v>
      </c>
      <c r="I152" s="103">
        <f>unique_contracts!V152</f>
        <v>0</v>
      </c>
      <c r="J152" s="121">
        <f>unique_contracts!AB152</f>
        <v>0</v>
      </c>
      <c r="K152" s="103">
        <f>unique_contracts!AM152</f>
        <v>0</v>
      </c>
      <c r="L152" s="103">
        <f>unique_contracts!AN152</f>
        <v>0</v>
      </c>
      <c r="M152" s="103">
        <f>unique_contracts!AO152</f>
        <v>0</v>
      </c>
      <c r="N152" s="103">
        <f>unique_contracts!AP152</f>
        <v>0</v>
      </c>
      <c r="O152" s="103">
        <f>unique_contracts!AQ152</f>
        <v>0</v>
      </c>
      <c r="P152" s="103">
        <f>unique_contracts!AR152</f>
        <v>0</v>
      </c>
      <c r="Q152" s="103">
        <f>unique_contracts!BP152</f>
        <v>0</v>
      </c>
      <c r="R152" s="103">
        <f t="shared" si="24"/>
        <v>0</v>
      </c>
      <c r="S152" s="103" t="str">
        <f>IFERROR(IF(AND(I152&gt;0,E152="NotHybrid"),_xlfn.CONCAT(MAX(MIN(ROUNDDOWN(I152/D152,0),8),4),INDEX(resources!$G:$G,MATCH(B152,resources!$A:$A,0))),INDEX(resources!$G:$G,MATCH(B152,resources!$A:$A,0))),"n/a")</f>
        <v>n/a</v>
      </c>
      <c r="T152" s="103" t="str">
        <f t="shared" si="25"/>
        <v>n/a</v>
      </c>
      <c r="U152" s="103" t="str">
        <f t="shared" si="26"/>
        <v>n/a</v>
      </c>
      <c r="V152" s="103">
        <f t="shared" si="27"/>
        <v>0</v>
      </c>
      <c r="W152" s="103">
        <f t="shared" si="28"/>
        <v>0</v>
      </c>
      <c r="X152" s="119">
        <f t="shared" si="29"/>
        <v>1</v>
      </c>
      <c r="Y152" s="119">
        <f t="shared" si="30"/>
        <v>1</v>
      </c>
      <c r="Z152" s="168">
        <f>MIN((IFERROR(IF(AND($V152&lt;=Z$1,$W152&gt;=Z$1),INDEX(Reliability!E$23:E$50,MATCH($S152,Reliability!$C$23:$C$50,0)),0),0)*IF($T152="n/a",$D152*$Y152,$G152)+IFERROR(IF(AND($V152&lt;=Z$1,$W152&gt;=Z$1),INDEX(Reliability!E$23:E$50,MATCH($T152,Reliability!$C$23:$C$50,0)),0),0)*$H152*$X152*$Y152),$D152)*$R152</f>
        <v>0</v>
      </c>
      <c r="AA152" s="168">
        <f>MIN((IFERROR(IF(AND($V152&lt;=AA$1,$W152&gt;=AA$1),INDEX(Reliability!F$23:F$50,MATCH($S152,Reliability!$C$23:$C$50,0)),0),0)*IF($T152="n/a",$D152*$Y152,$G152)+IFERROR(IF(AND($V152&lt;=AA$1,$W152&gt;=AA$1),INDEX(Reliability!F$23:F$50,MATCH($T152,Reliability!$C$23:$C$50,0)),0),0)*$H152*$X152*$Y152),$D152)*$R152</f>
        <v>0</v>
      </c>
      <c r="AB152" s="168">
        <f>MIN((IFERROR(IF(AND($V152&lt;=AB$1,$W152&gt;=AB$1),INDEX(Reliability!G$23:G$50,MATCH($S152,Reliability!$C$23:$C$50,0)),0),0)*IF($T152="n/a",$D152*$Y152,$G152)+IFERROR(IF(AND($V152&lt;=AB$1,$W152&gt;=AB$1),INDEX(Reliability!G$23:G$50,MATCH($T152,Reliability!$C$23:$C$50,0)),0),0)*$H152*$X152*$Y152),$D152)*$R152</f>
        <v>0</v>
      </c>
      <c r="AC152" s="168">
        <f>MIN((IFERROR(IF(AND($V152&lt;=AC$1,$W152&gt;=AC$1),INDEX(Reliability!H$23:H$50,MATCH($S152,Reliability!$C$23:$C$50,0)),0),0)*IF($T152="n/a",$D152*$Y152,$G152)+IFERROR(IF(AND($V152&lt;=AC$1,$W152&gt;=AC$1),INDEX(Reliability!H$23:H$50,MATCH($T152,Reliability!$C$23:$C$50,0)),0),0)*$H152*$X152*$Y152),$D152)*$R152</f>
        <v>0</v>
      </c>
      <c r="AD152" s="168">
        <f>MIN((IFERROR(IF(AND($V152&lt;=AD$1,$W152&gt;=AD$1),INDEX(Reliability!I$23:I$50,MATCH($S152,Reliability!$C$23:$C$50,0)),0),0)*IF($T152="n/a",$D152*$Y152,$G152)+IFERROR(IF(AND($V152&lt;=AD$1,$W152&gt;=AD$1),INDEX(Reliability!I$23:I$50,MATCH($T152,Reliability!$C$23:$C$50,0)),0),0)*$H152*$X152*$Y152),$D152)*$R152</f>
        <v>0</v>
      </c>
      <c r="AE152" s="168">
        <f>MIN((IFERROR(IF(AND($V152&lt;=AE$1,$W152&gt;=AE$1),INDEX(Reliability!J$23:J$50,MATCH($S152,Reliability!$C$23:$C$50,0)),0),0)*IF($T152="n/a",$D152*$Y152,$G152)+IFERROR(IF(AND($V152&lt;=AE$1,$W152&gt;=AE$1),INDEX(Reliability!J$23:J$50,MATCH($T152,Reliability!$C$23:$C$50,0)),0),0)*$H152*$X152*$Y152),$D152)*$R152</f>
        <v>0</v>
      </c>
      <c r="AF152" s="168">
        <f>MIN((IFERROR(IF(AND($V152&lt;=AF$1,$W152&gt;=AF$1),INDEX(Reliability!K$23:K$50,MATCH($S152,Reliability!$C$23:$C$50,0)),0),0)*IF($T152="n/a",$D152*$Y152,$G152)+IFERROR(IF(AND($V152&lt;=AF$1,$W152&gt;=AF$1),INDEX(Reliability!K$23:K$50,MATCH($T152,Reliability!$C$23:$C$50,0)),0),0)*$H152*$X152*$Y152),$D152)*$R152</f>
        <v>0</v>
      </c>
      <c r="AG152" s="168">
        <f>MIN((IFERROR(IF(AND($V152&lt;=AG$1,$W152&gt;=AG$1),INDEX(Reliability!L$23:L$50,MATCH($S152,Reliability!$C$23:$C$50,0)),0),0)*IF($T152="n/a",$D152*$Y152,$G152)+IFERROR(IF(AND($V152&lt;=AG$1,$W152&gt;=AG$1),INDEX(Reliability!L$23:L$50,MATCH($T152,Reliability!$C$23:$C$50,0)),0),0)*$H152*$X152*$Y152),$D152)*$R152</f>
        <v>0</v>
      </c>
      <c r="AH152" s="168">
        <f>MIN((IFERROR(IF(AND($V152&lt;=AH$1,$W152&gt;=AH$1),INDEX(Reliability!M$23:M$50,MATCH($S152,Reliability!$C$23:$C$50,0)),0),0)*IF($T152="n/a",$D152*$Y152,$G152)+IFERROR(IF(AND($V152&lt;=AH$1,$W152&gt;=AH$1),INDEX(Reliability!M$23:M$50,MATCH($T152,Reliability!$C$23:$C$50,0)),0),0)*$H152*$X152*$Y152),$D152)*$R152</f>
        <v>0</v>
      </c>
      <c r="AI152" s="168">
        <f>MIN((IFERROR(IF(AND($V152&lt;=AI$1,$W152&gt;=AI$1),INDEX(Reliability!N$23:N$50,MATCH($S152,Reliability!$C$23:$C$50,0)),0),0)*IF($T152="n/a",$D152*$Y152,$G152)+IFERROR(IF(AND($V152&lt;=AI$1,$W152&gt;=AI$1),INDEX(Reliability!N$23:N$50,MATCH($T152,Reliability!$C$23:$C$50,0)),0),0)*$H152*$X152*$Y152),$D152)*$R152</f>
        <v>0</v>
      </c>
      <c r="AJ152" s="168">
        <f>MIN((IFERROR(IF(AND($V152&lt;=AJ$1,$W152&gt;=AJ$1),INDEX(Reliability!O$23:O$50,MATCH($S152,Reliability!$C$23:$C$50,0)),0),0)*IF($T152="n/a",$D152*$Y152,$G152)+IFERROR(IF(AND($V152&lt;=AJ$1,$W152&gt;=AJ$1),INDEX(Reliability!O$23:O$50,MATCH($T152,Reliability!$C$23:$C$50,0)),0),0)*$H152*$X152*$Y152),$D152)*$R152</f>
        <v>0</v>
      </c>
      <c r="AK152" s="168">
        <f>MIN((IFERROR(IF(AND($V152&lt;=AK$1,$W152&gt;=AK$1),INDEX(Reliability!P$23:P$50,MATCH($S152,Reliability!$C$23:$C$50,0)),0),0)*IF($T152="n/a",$D152*$Y152,$G152)+IFERROR(IF(AND($V152&lt;=AK$1,$W152&gt;=AK$1),INDEX(Reliability!P$23:P$50,MATCH($T152,Reliability!$C$23:$C$50,0)),0),0)*$H152*$X152*$Y152),$D152)*$R152</f>
        <v>0</v>
      </c>
      <c r="AM152" s="167">
        <f t="shared" si="31"/>
        <v>0</v>
      </c>
      <c r="AN152">
        <f>unique_contracts!C152</f>
        <v>0</v>
      </c>
    </row>
    <row r="153" spans="2:40" x14ac:dyDescent="0.25">
      <c r="B153" s="121">
        <f>unique_contracts!B153</f>
        <v>0</v>
      </c>
      <c r="C153" s="103">
        <f>unique_contracts!D153</f>
        <v>0</v>
      </c>
      <c r="D153" s="120">
        <f>unique_contracts!J153</f>
        <v>0</v>
      </c>
      <c r="E153" s="103">
        <f>unique_contracts!M153</f>
        <v>0</v>
      </c>
      <c r="F153" s="103">
        <f>unique_contracts!N153</f>
        <v>0</v>
      </c>
      <c r="G153" s="103">
        <f>unique_contracts!P153</f>
        <v>0</v>
      </c>
      <c r="H153" s="103">
        <f>unique_contracts!R153</f>
        <v>0</v>
      </c>
      <c r="I153" s="103">
        <f>unique_contracts!V153</f>
        <v>0</v>
      </c>
      <c r="J153" s="121">
        <f>unique_contracts!AB153</f>
        <v>0</v>
      </c>
      <c r="K153" s="103">
        <f>unique_contracts!AM153</f>
        <v>0</v>
      </c>
      <c r="L153" s="103">
        <f>unique_contracts!AN153</f>
        <v>0</v>
      </c>
      <c r="M153" s="103">
        <f>unique_contracts!AO153</f>
        <v>0</v>
      </c>
      <c r="N153" s="103">
        <f>unique_contracts!AP153</f>
        <v>0</v>
      </c>
      <c r="O153" s="103">
        <f>unique_contracts!AQ153</f>
        <v>0</v>
      </c>
      <c r="P153" s="103">
        <f>unique_contracts!AR153</f>
        <v>0</v>
      </c>
      <c r="Q153" s="103">
        <f>unique_contracts!BP153</f>
        <v>0</v>
      </c>
      <c r="R153" s="103">
        <f t="shared" si="24"/>
        <v>0</v>
      </c>
      <c r="S153" s="103" t="str">
        <f>IFERROR(IF(AND(I153&gt;0,E153="NotHybrid"),_xlfn.CONCAT(MAX(MIN(ROUNDDOWN(I153/D153,0),8),4),INDEX(resources!$G:$G,MATCH(B153,resources!$A:$A,0))),INDEX(resources!$G:$G,MATCH(B153,resources!$A:$A,0))),"n/a")</f>
        <v>n/a</v>
      </c>
      <c r="T153" s="103" t="str">
        <f t="shared" si="25"/>
        <v>n/a</v>
      </c>
      <c r="U153" s="103" t="str">
        <f t="shared" si="26"/>
        <v>n/a</v>
      </c>
      <c r="V153" s="103">
        <f t="shared" si="27"/>
        <v>0</v>
      </c>
      <c r="W153" s="103">
        <f t="shared" si="28"/>
        <v>0</v>
      </c>
      <c r="X153" s="119">
        <f t="shared" si="29"/>
        <v>1</v>
      </c>
      <c r="Y153" s="119">
        <f t="shared" si="30"/>
        <v>1</v>
      </c>
      <c r="Z153" s="168">
        <f>MIN((IFERROR(IF(AND($V153&lt;=Z$1,$W153&gt;=Z$1),INDEX(Reliability!E$23:E$50,MATCH($S153,Reliability!$C$23:$C$50,0)),0),0)*IF($T153="n/a",$D153*$Y153,$G153)+IFERROR(IF(AND($V153&lt;=Z$1,$W153&gt;=Z$1),INDEX(Reliability!E$23:E$50,MATCH($T153,Reliability!$C$23:$C$50,0)),0),0)*$H153*$X153*$Y153),$D153)*$R153</f>
        <v>0</v>
      </c>
      <c r="AA153" s="168">
        <f>MIN((IFERROR(IF(AND($V153&lt;=AA$1,$W153&gt;=AA$1),INDEX(Reliability!F$23:F$50,MATCH($S153,Reliability!$C$23:$C$50,0)),0),0)*IF($T153="n/a",$D153*$Y153,$G153)+IFERROR(IF(AND($V153&lt;=AA$1,$W153&gt;=AA$1),INDEX(Reliability!F$23:F$50,MATCH($T153,Reliability!$C$23:$C$50,0)),0),0)*$H153*$X153*$Y153),$D153)*$R153</f>
        <v>0</v>
      </c>
      <c r="AB153" s="168">
        <f>MIN((IFERROR(IF(AND($V153&lt;=AB$1,$W153&gt;=AB$1),INDEX(Reliability!G$23:G$50,MATCH($S153,Reliability!$C$23:$C$50,0)),0),0)*IF($T153="n/a",$D153*$Y153,$G153)+IFERROR(IF(AND($V153&lt;=AB$1,$W153&gt;=AB$1),INDEX(Reliability!G$23:G$50,MATCH($T153,Reliability!$C$23:$C$50,0)),0),0)*$H153*$X153*$Y153),$D153)*$R153</f>
        <v>0</v>
      </c>
      <c r="AC153" s="168">
        <f>MIN((IFERROR(IF(AND($V153&lt;=AC$1,$W153&gt;=AC$1),INDEX(Reliability!H$23:H$50,MATCH($S153,Reliability!$C$23:$C$50,0)),0),0)*IF($T153="n/a",$D153*$Y153,$G153)+IFERROR(IF(AND($V153&lt;=AC$1,$W153&gt;=AC$1),INDEX(Reliability!H$23:H$50,MATCH($T153,Reliability!$C$23:$C$50,0)),0),0)*$H153*$X153*$Y153),$D153)*$R153</f>
        <v>0</v>
      </c>
      <c r="AD153" s="168">
        <f>MIN((IFERROR(IF(AND($V153&lt;=AD$1,$W153&gt;=AD$1),INDEX(Reliability!I$23:I$50,MATCH($S153,Reliability!$C$23:$C$50,0)),0),0)*IF($T153="n/a",$D153*$Y153,$G153)+IFERROR(IF(AND($V153&lt;=AD$1,$W153&gt;=AD$1),INDEX(Reliability!I$23:I$50,MATCH($T153,Reliability!$C$23:$C$50,0)),0),0)*$H153*$X153*$Y153),$D153)*$R153</f>
        <v>0</v>
      </c>
      <c r="AE153" s="168">
        <f>MIN((IFERROR(IF(AND($V153&lt;=AE$1,$W153&gt;=AE$1),INDEX(Reliability!J$23:J$50,MATCH($S153,Reliability!$C$23:$C$50,0)),0),0)*IF($T153="n/a",$D153*$Y153,$G153)+IFERROR(IF(AND($V153&lt;=AE$1,$W153&gt;=AE$1),INDEX(Reliability!J$23:J$50,MATCH($T153,Reliability!$C$23:$C$50,0)),0),0)*$H153*$X153*$Y153),$D153)*$R153</f>
        <v>0</v>
      </c>
      <c r="AF153" s="168">
        <f>MIN((IFERROR(IF(AND($V153&lt;=AF$1,$W153&gt;=AF$1),INDEX(Reliability!K$23:K$50,MATCH($S153,Reliability!$C$23:$C$50,0)),0),0)*IF($T153="n/a",$D153*$Y153,$G153)+IFERROR(IF(AND($V153&lt;=AF$1,$W153&gt;=AF$1),INDEX(Reliability!K$23:K$50,MATCH($T153,Reliability!$C$23:$C$50,0)),0),0)*$H153*$X153*$Y153),$D153)*$R153</f>
        <v>0</v>
      </c>
      <c r="AG153" s="168">
        <f>MIN((IFERROR(IF(AND($V153&lt;=AG$1,$W153&gt;=AG$1),INDEX(Reliability!L$23:L$50,MATCH($S153,Reliability!$C$23:$C$50,0)),0),0)*IF($T153="n/a",$D153*$Y153,$G153)+IFERROR(IF(AND($V153&lt;=AG$1,$W153&gt;=AG$1),INDEX(Reliability!L$23:L$50,MATCH($T153,Reliability!$C$23:$C$50,0)),0),0)*$H153*$X153*$Y153),$D153)*$R153</f>
        <v>0</v>
      </c>
      <c r="AH153" s="168">
        <f>MIN((IFERROR(IF(AND($V153&lt;=AH$1,$W153&gt;=AH$1),INDEX(Reliability!M$23:M$50,MATCH($S153,Reliability!$C$23:$C$50,0)),0),0)*IF($T153="n/a",$D153*$Y153,$G153)+IFERROR(IF(AND($V153&lt;=AH$1,$W153&gt;=AH$1),INDEX(Reliability!M$23:M$50,MATCH($T153,Reliability!$C$23:$C$50,0)),0),0)*$H153*$X153*$Y153),$D153)*$R153</f>
        <v>0</v>
      </c>
      <c r="AI153" s="168">
        <f>MIN((IFERROR(IF(AND($V153&lt;=AI$1,$W153&gt;=AI$1),INDEX(Reliability!N$23:N$50,MATCH($S153,Reliability!$C$23:$C$50,0)),0),0)*IF($T153="n/a",$D153*$Y153,$G153)+IFERROR(IF(AND($V153&lt;=AI$1,$W153&gt;=AI$1),INDEX(Reliability!N$23:N$50,MATCH($T153,Reliability!$C$23:$C$50,0)),0),0)*$H153*$X153*$Y153),$D153)*$R153</f>
        <v>0</v>
      </c>
      <c r="AJ153" s="168">
        <f>MIN((IFERROR(IF(AND($V153&lt;=AJ$1,$W153&gt;=AJ$1),INDEX(Reliability!O$23:O$50,MATCH($S153,Reliability!$C$23:$C$50,0)),0),0)*IF($T153="n/a",$D153*$Y153,$G153)+IFERROR(IF(AND($V153&lt;=AJ$1,$W153&gt;=AJ$1),INDEX(Reliability!O$23:O$50,MATCH($T153,Reliability!$C$23:$C$50,0)),0),0)*$H153*$X153*$Y153),$D153)*$R153</f>
        <v>0</v>
      </c>
      <c r="AK153" s="168">
        <f>MIN((IFERROR(IF(AND($V153&lt;=AK$1,$W153&gt;=AK$1),INDEX(Reliability!P$23:P$50,MATCH($S153,Reliability!$C$23:$C$50,0)),0),0)*IF($T153="n/a",$D153*$Y153,$G153)+IFERROR(IF(AND($V153&lt;=AK$1,$W153&gt;=AK$1),INDEX(Reliability!P$23:P$50,MATCH($T153,Reliability!$C$23:$C$50,0)),0),0)*$H153*$X153*$Y153),$D153)*$R153</f>
        <v>0</v>
      </c>
      <c r="AM153" s="167">
        <f t="shared" si="31"/>
        <v>0</v>
      </c>
      <c r="AN153">
        <f>unique_contracts!C153</f>
        <v>0</v>
      </c>
    </row>
    <row r="154" spans="2:40" x14ac:dyDescent="0.25">
      <c r="B154" s="121">
        <f>unique_contracts!B154</f>
        <v>0</v>
      </c>
      <c r="C154" s="103">
        <f>unique_contracts!D154</f>
        <v>0</v>
      </c>
      <c r="D154" s="120">
        <f>unique_contracts!J154</f>
        <v>0</v>
      </c>
      <c r="E154" s="103">
        <f>unique_contracts!M154</f>
        <v>0</v>
      </c>
      <c r="F154" s="103">
        <f>unique_contracts!N154</f>
        <v>0</v>
      </c>
      <c r="G154" s="103">
        <f>unique_contracts!P154</f>
        <v>0</v>
      </c>
      <c r="H154" s="103">
        <f>unique_contracts!R154</f>
        <v>0</v>
      </c>
      <c r="I154" s="103">
        <f>unique_contracts!V154</f>
        <v>0</v>
      </c>
      <c r="J154" s="121">
        <f>unique_contracts!AB154</f>
        <v>0</v>
      </c>
      <c r="K154" s="103">
        <f>unique_contracts!AM154</f>
        <v>0</v>
      </c>
      <c r="L154" s="103">
        <f>unique_contracts!AN154</f>
        <v>0</v>
      </c>
      <c r="M154" s="103">
        <f>unique_contracts!AO154</f>
        <v>0</v>
      </c>
      <c r="N154" s="103">
        <f>unique_contracts!AP154</f>
        <v>0</v>
      </c>
      <c r="O154" s="103">
        <f>unique_contracts!AQ154</f>
        <v>0</v>
      </c>
      <c r="P154" s="103">
        <f>unique_contracts!AR154</f>
        <v>0</v>
      </c>
      <c r="Q154" s="103">
        <f>unique_contracts!BP154</f>
        <v>0</v>
      </c>
      <c r="R154" s="103">
        <f t="shared" si="24"/>
        <v>0</v>
      </c>
      <c r="S154" s="103" t="str">
        <f>IFERROR(IF(AND(I154&gt;0,E154="NotHybrid"),_xlfn.CONCAT(MAX(MIN(ROUNDDOWN(I154/D154,0),8),4),INDEX(resources!$G:$G,MATCH(B154,resources!$A:$A,0))),INDEX(resources!$G:$G,MATCH(B154,resources!$A:$A,0))),"n/a")</f>
        <v>n/a</v>
      </c>
      <c r="T154" s="103" t="str">
        <f t="shared" si="25"/>
        <v>n/a</v>
      </c>
      <c r="U154" s="103" t="str">
        <f t="shared" si="26"/>
        <v>n/a</v>
      </c>
      <c r="V154" s="103">
        <f t="shared" si="27"/>
        <v>0</v>
      </c>
      <c r="W154" s="103">
        <f t="shared" si="28"/>
        <v>0</v>
      </c>
      <c r="X154" s="119">
        <f t="shared" si="29"/>
        <v>1</v>
      </c>
      <c r="Y154" s="119">
        <f t="shared" si="30"/>
        <v>1</v>
      </c>
      <c r="Z154" s="168">
        <f>MIN((IFERROR(IF(AND($V154&lt;=Z$1,$W154&gt;=Z$1),INDEX(Reliability!E$23:E$50,MATCH($S154,Reliability!$C$23:$C$50,0)),0),0)*IF($T154="n/a",$D154*$Y154,$G154)+IFERROR(IF(AND($V154&lt;=Z$1,$W154&gt;=Z$1),INDEX(Reliability!E$23:E$50,MATCH($T154,Reliability!$C$23:$C$50,0)),0),0)*$H154*$X154*$Y154),$D154)*$R154</f>
        <v>0</v>
      </c>
      <c r="AA154" s="168">
        <f>MIN((IFERROR(IF(AND($V154&lt;=AA$1,$W154&gt;=AA$1),INDEX(Reliability!F$23:F$50,MATCH($S154,Reliability!$C$23:$C$50,0)),0),0)*IF($T154="n/a",$D154*$Y154,$G154)+IFERROR(IF(AND($V154&lt;=AA$1,$W154&gt;=AA$1),INDEX(Reliability!F$23:F$50,MATCH($T154,Reliability!$C$23:$C$50,0)),0),0)*$H154*$X154*$Y154),$D154)*$R154</f>
        <v>0</v>
      </c>
      <c r="AB154" s="168">
        <f>MIN((IFERROR(IF(AND($V154&lt;=AB$1,$W154&gt;=AB$1),INDEX(Reliability!G$23:G$50,MATCH($S154,Reliability!$C$23:$C$50,0)),0),0)*IF($T154="n/a",$D154*$Y154,$G154)+IFERROR(IF(AND($V154&lt;=AB$1,$W154&gt;=AB$1),INDEX(Reliability!G$23:G$50,MATCH($T154,Reliability!$C$23:$C$50,0)),0),0)*$H154*$X154*$Y154),$D154)*$R154</f>
        <v>0</v>
      </c>
      <c r="AC154" s="168">
        <f>MIN((IFERROR(IF(AND($V154&lt;=AC$1,$W154&gt;=AC$1),INDEX(Reliability!H$23:H$50,MATCH($S154,Reliability!$C$23:$C$50,0)),0),0)*IF($T154="n/a",$D154*$Y154,$G154)+IFERROR(IF(AND($V154&lt;=AC$1,$W154&gt;=AC$1),INDEX(Reliability!H$23:H$50,MATCH($T154,Reliability!$C$23:$C$50,0)),0),0)*$H154*$X154*$Y154),$D154)*$R154</f>
        <v>0</v>
      </c>
      <c r="AD154" s="168">
        <f>MIN((IFERROR(IF(AND($V154&lt;=AD$1,$W154&gt;=AD$1),INDEX(Reliability!I$23:I$50,MATCH($S154,Reliability!$C$23:$C$50,0)),0),0)*IF($T154="n/a",$D154*$Y154,$G154)+IFERROR(IF(AND($V154&lt;=AD$1,$W154&gt;=AD$1),INDEX(Reliability!I$23:I$50,MATCH($T154,Reliability!$C$23:$C$50,0)),0),0)*$H154*$X154*$Y154),$D154)*$R154</f>
        <v>0</v>
      </c>
      <c r="AE154" s="168">
        <f>MIN((IFERROR(IF(AND($V154&lt;=AE$1,$W154&gt;=AE$1),INDEX(Reliability!J$23:J$50,MATCH($S154,Reliability!$C$23:$C$50,0)),0),0)*IF($T154="n/a",$D154*$Y154,$G154)+IFERROR(IF(AND($V154&lt;=AE$1,$W154&gt;=AE$1),INDEX(Reliability!J$23:J$50,MATCH($T154,Reliability!$C$23:$C$50,0)),0),0)*$H154*$X154*$Y154),$D154)*$R154</f>
        <v>0</v>
      </c>
      <c r="AF154" s="168">
        <f>MIN((IFERROR(IF(AND($V154&lt;=AF$1,$W154&gt;=AF$1),INDEX(Reliability!K$23:K$50,MATCH($S154,Reliability!$C$23:$C$50,0)),0),0)*IF($T154="n/a",$D154*$Y154,$G154)+IFERROR(IF(AND($V154&lt;=AF$1,$W154&gt;=AF$1),INDEX(Reliability!K$23:K$50,MATCH($T154,Reliability!$C$23:$C$50,0)),0),0)*$H154*$X154*$Y154),$D154)*$R154</f>
        <v>0</v>
      </c>
      <c r="AG154" s="168">
        <f>MIN((IFERROR(IF(AND($V154&lt;=AG$1,$W154&gt;=AG$1),INDEX(Reliability!L$23:L$50,MATCH($S154,Reliability!$C$23:$C$50,0)),0),0)*IF($T154="n/a",$D154*$Y154,$G154)+IFERROR(IF(AND($V154&lt;=AG$1,$W154&gt;=AG$1),INDEX(Reliability!L$23:L$50,MATCH($T154,Reliability!$C$23:$C$50,0)),0),0)*$H154*$X154*$Y154),$D154)*$R154</f>
        <v>0</v>
      </c>
      <c r="AH154" s="168">
        <f>MIN((IFERROR(IF(AND($V154&lt;=AH$1,$W154&gt;=AH$1),INDEX(Reliability!M$23:M$50,MATCH($S154,Reliability!$C$23:$C$50,0)),0),0)*IF($T154="n/a",$D154*$Y154,$G154)+IFERROR(IF(AND($V154&lt;=AH$1,$W154&gt;=AH$1),INDEX(Reliability!M$23:M$50,MATCH($T154,Reliability!$C$23:$C$50,0)),0),0)*$H154*$X154*$Y154),$D154)*$R154</f>
        <v>0</v>
      </c>
      <c r="AI154" s="168">
        <f>MIN((IFERROR(IF(AND($V154&lt;=AI$1,$W154&gt;=AI$1),INDEX(Reliability!N$23:N$50,MATCH($S154,Reliability!$C$23:$C$50,0)),0),0)*IF($T154="n/a",$D154*$Y154,$G154)+IFERROR(IF(AND($V154&lt;=AI$1,$W154&gt;=AI$1),INDEX(Reliability!N$23:N$50,MATCH($T154,Reliability!$C$23:$C$50,0)),0),0)*$H154*$X154*$Y154),$D154)*$R154</f>
        <v>0</v>
      </c>
      <c r="AJ154" s="168">
        <f>MIN((IFERROR(IF(AND($V154&lt;=AJ$1,$W154&gt;=AJ$1),INDEX(Reliability!O$23:O$50,MATCH($S154,Reliability!$C$23:$C$50,0)),0),0)*IF($T154="n/a",$D154*$Y154,$G154)+IFERROR(IF(AND($V154&lt;=AJ$1,$W154&gt;=AJ$1),INDEX(Reliability!O$23:O$50,MATCH($T154,Reliability!$C$23:$C$50,0)),0),0)*$H154*$X154*$Y154),$D154)*$R154</f>
        <v>0</v>
      </c>
      <c r="AK154" s="168">
        <f>MIN((IFERROR(IF(AND($V154&lt;=AK$1,$W154&gt;=AK$1),INDEX(Reliability!P$23:P$50,MATCH($S154,Reliability!$C$23:$C$50,0)),0),0)*IF($T154="n/a",$D154*$Y154,$G154)+IFERROR(IF(AND($V154&lt;=AK$1,$W154&gt;=AK$1),INDEX(Reliability!P$23:P$50,MATCH($T154,Reliability!$C$23:$C$50,0)),0),0)*$H154*$X154*$Y154),$D154)*$R154</f>
        <v>0</v>
      </c>
      <c r="AM154" s="167">
        <f t="shared" si="31"/>
        <v>0</v>
      </c>
      <c r="AN154">
        <f>unique_contracts!C154</f>
        <v>0</v>
      </c>
    </row>
    <row r="155" spans="2:40" x14ac:dyDescent="0.25">
      <c r="B155" s="121">
        <f>unique_contracts!B155</f>
        <v>0</v>
      </c>
      <c r="C155" s="103">
        <f>unique_contracts!D155</f>
        <v>0</v>
      </c>
      <c r="D155" s="120">
        <f>unique_contracts!J155</f>
        <v>0</v>
      </c>
      <c r="E155" s="103">
        <f>unique_contracts!M155</f>
        <v>0</v>
      </c>
      <c r="F155" s="103">
        <f>unique_contracts!N155</f>
        <v>0</v>
      </c>
      <c r="G155" s="103">
        <f>unique_contracts!P155</f>
        <v>0</v>
      </c>
      <c r="H155" s="103">
        <f>unique_contracts!R155</f>
        <v>0</v>
      </c>
      <c r="I155" s="103">
        <f>unique_contracts!V155</f>
        <v>0</v>
      </c>
      <c r="J155" s="121">
        <f>unique_contracts!AB155</f>
        <v>0</v>
      </c>
      <c r="K155" s="103">
        <f>unique_contracts!AM155</f>
        <v>0</v>
      </c>
      <c r="L155" s="103">
        <f>unique_contracts!AN155</f>
        <v>0</v>
      </c>
      <c r="M155" s="103">
        <f>unique_contracts!AO155</f>
        <v>0</v>
      </c>
      <c r="N155" s="103">
        <f>unique_contracts!AP155</f>
        <v>0</v>
      </c>
      <c r="O155" s="103">
        <f>unique_contracts!AQ155</f>
        <v>0</v>
      </c>
      <c r="P155" s="103">
        <f>unique_contracts!AR155</f>
        <v>0</v>
      </c>
      <c r="Q155" s="103">
        <f>unique_contracts!BP155</f>
        <v>0</v>
      </c>
      <c r="R155" s="103">
        <f t="shared" si="24"/>
        <v>0</v>
      </c>
      <c r="S155" s="103" t="str">
        <f>IFERROR(IF(AND(I155&gt;0,E155="NotHybrid"),_xlfn.CONCAT(MAX(MIN(ROUNDDOWN(I155/D155,0),8),4),INDEX(resources!$G:$G,MATCH(B155,resources!$A:$A,0))),INDEX(resources!$G:$G,MATCH(B155,resources!$A:$A,0))),"n/a")</f>
        <v>n/a</v>
      </c>
      <c r="T155" s="103" t="str">
        <f t="shared" si="25"/>
        <v>n/a</v>
      </c>
      <c r="U155" s="103" t="str">
        <f t="shared" si="26"/>
        <v>n/a</v>
      </c>
      <c r="V155" s="103">
        <f t="shared" si="27"/>
        <v>0</v>
      </c>
      <c r="W155" s="103">
        <f t="shared" si="28"/>
        <v>0</v>
      </c>
      <c r="X155" s="119">
        <f t="shared" si="29"/>
        <v>1</v>
      </c>
      <c r="Y155" s="119">
        <f t="shared" si="30"/>
        <v>1</v>
      </c>
      <c r="Z155" s="168">
        <f>MIN((IFERROR(IF(AND($V155&lt;=Z$1,$W155&gt;=Z$1),INDEX(Reliability!E$23:E$50,MATCH($S155,Reliability!$C$23:$C$50,0)),0),0)*IF($T155="n/a",$D155*$Y155,$G155)+IFERROR(IF(AND($V155&lt;=Z$1,$W155&gt;=Z$1),INDEX(Reliability!E$23:E$50,MATCH($T155,Reliability!$C$23:$C$50,0)),0),0)*$H155*$X155*$Y155),$D155)*$R155</f>
        <v>0</v>
      </c>
      <c r="AA155" s="168">
        <f>MIN((IFERROR(IF(AND($V155&lt;=AA$1,$W155&gt;=AA$1),INDEX(Reliability!F$23:F$50,MATCH($S155,Reliability!$C$23:$C$50,0)),0),0)*IF($T155="n/a",$D155*$Y155,$G155)+IFERROR(IF(AND($V155&lt;=AA$1,$W155&gt;=AA$1),INDEX(Reliability!F$23:F$50,MATCH($T155,Reliability!$C$23:$C$50,0)),0),0)*$H155*$X155*$Y155),$D155)*$R155</f>
        <v>0</v>
      </c>
      <c r="AB155" s="168">
        <f>MIN((IFERROR(IF(AND($V155&lt;=AB$1,$W155&gt;=AB$1),INDEX(Reliability!G$23:G$50,MATCH($S155,Reliability!$C$23:$C$50,0)),0),0)*IF($T155="n/a",$D155*$Y155,$G155)+IFERROR(IF(AND($V155&lt;=AB$1,$W155&gt;=AB$1),INDEX(Reliability!G$23:G$50,MATCH($T155,Reliability!$C$23:$C$50,0)),0),0)*$H155*$X155*$Y155),$D155)*$R155</f>
        <v>0</v>
      </c>
      <c r="AC155" s="168">
        <f>MIN((IFERROR(IF(AND($V155&lt;=AC$1,$W155&gt;=AC$1),INDEX(Reliability!H$23:H$50,MATCH($S155,Reliability!$C$23:$C$50,0)),0),0)*IF($T155="n/a",$D155*$Y155,$G155)+IFERROR(IF(AND($V155&lt;=AC$1,$W155&gt;=AC$1),INDEX(Reliability!H$23:H$50,MATCH($T155,Reliability!$C$23:$C$50,0)),0),0)*$H155*$X155*$Y155),$D155)*$R155</f>
        <v>0</v>
      </c>
      <c r="AD155" s="168">
        <f>MIN((IFERROR(IF(AND($V155&lt;=AD$1,$W155&gt;=AD$1),INDEX(Reliability!I$23:I$50,MATCH($S155,Reliability!$C$23:$C$50,0)),0),0)*IF($T155="n/a",$D155*$Y155,$G155)+IFERROR(IF(AND($V155&lt;=AD$1,$W155&gt;=AD$1),INDEX(Reliability!I$23:I$50,MATCH($T155,Reliability!$C$23:$C$50,0)),0),0)*$H155*$X155*$Y155),$D155)*$R155</f>
        <v>0</v>
      </c>
      <c r="AE155" s="168">
        <f>MIN((IFERROR(IF(AND($V155&lt;=AE$1,$W155&gt;=AE$1),INDEX(Reliability!J$23:J$50,MATCH($S155,Reliability!$C$23:$C$50,0)),0),0)*IF($T155="n/a",$D155*$Y155,$G155)+IFERROR(IF(AND($V155&lt;=AE$1,$W155&gt;=AE$1),INDEX(Reliability!J$23:J$50,MATCH($T155,Reliability!$C$23:$C$50,0)),0),0)*$H155*$X155*$Y155),$D155)*$R155</f>
        <v>0</v>
      </c>
      <c r="AF155" s="168">
        <f>MIN((IFERROR(IF(AND($V155&lt;=AF$1,$W155&gt;=AF$1),INDEX(Reliability!K$23:K$50,MATCH($S155,Reliability!$C$23:$C$50,0)),0),0)*IF($T155="n/a",$D155*$Y155,$G155)+IFERROR(IF(AND($V155&lt;=AF$1,$W155&gt;=AF$1),INDEX(Reliability!K$23:K$50,MATCH($T155,Reliability!$C$23:$C$50,0)),0),0)*$H155*$X155*$Y155),$D155)*$R155</f>
        <v>0</v>
      </c>
      <c r="AG155" s="168">
        <f>MIN((IFERROR(IF(AND($V155&lt;=AG$1,$W155&gt;=AG$1),INDEX(Reliability!L$23:L$50,MATCH($S155,Reliability!$C$23:$C$50,0)),0),0)*IF($T155="n/a",$D155*$Y155,$G155)+IFERROR(IF(AND($V155&lt;=AG$1,$W155&gt;=AG$1),INDEX(Reliability!L$23:L$50,MATCH($T155,Reliability!$C$23:$C$50,0)),0),0)*$H155*$X155*$Y155),$D155)*$R155</f>
        <v>0</v>
      </c>
      <c r="AH155" s="168">
        <f>MIN((IFERROR(IF(AND($V155&lt;=AH$1,$W155&gt;=AH$1),INDEX(Reliability!M$23:M$50,MATCH($S155,Reliability!$C$23:$C$50,0)),0),0)*IF($T155="n/a",$D155*$Y155,$G155)+IFERROR(IF(AND($V155&lt;=AH$1,$W155&gt;=AH$1),INDEX(Reliability!M$23:M$50,MATCH($T155,Reliability!$C$23:$C$50,0)),0),0)*$H155*$X155*$Y155),$D155)*$R155</f>
        <v>0</v>
      </c>
      <c r="AI155" s="168">
        <f>MIN((IFERROR(IF(AND($V155&lt;=AI$1,$W155&gt;=AI$1),INDEX(Reliability!N$23:N$50,MATCH($S155,Reliability!$C$23:$C$50,0)),0),0)*IF($T155="n/a",$D155*$Y155,$G155)+IFERROR(IF(AND($V155&lt;=AI$1,$W155&gt;=AI$1),INDEX(Reliability!N$23:N$50,MATCH($T155,Reliability!$C$23:$C$50,0)),0),0)*$H155*$X155*$Y155),$D155)*$R155</f>
        <v>0</v>
      </c>
      <c r="AJ155" s="168">
        <f>MIN((IFERROR(IF(AND($V155&lt;=AJ$1,$W155&gt;=AJ$1),INDEX(Reliability!O$23:O$50,MATCH($S155,Reliability!$C$23:$C$50,0)),0),0)*IF($T155="n/a",$D155*$Y155,$G155)+IFERROR(IF(AND($V155&lt;=AJ$1,$W155&gt;=AJ$1),INDEX(Reliability!O$23:O$50,MATCH($T155,Reliability!$C$23:$C$50,0)),0),0)*$H155*$X155*$Y155),$D155)*$R155</f>
        <v>0</v>
      </c>
      <c r="AK155" s="168">
        <f>MIN((IFERROR(IF(AND($V155&lt;=AK$1,$W155&gt;=AK$1),INDEX(Reliability!P$23:P$50,MATCH($S155,Reliability!$C$23:$C$50,0)),0),0)*IF($T155="n/a",$D155*$Y155,$G155)+IFERROR(IF(AND($V155&lt;=AK$1,$W155&gt;=AK$1),INDEX(Reliability!P$23:P$50,MATCH($T155,Reliability!$C$23:$C$50,0)),0),0)*$H155*$X155*$Y155),$D155)*$R155</f>
        <v>0</v>
      </c>
      <c r="AM155" s="167">
        <f t="shared" si="31"/>
        <v>0</v>
      </c>
      <c r="AN155">
        <f>unique_contracts!C155</f>
        <v>0</v>
      </c>
    </row>
    <row r="156" spans="2:40" x14ac:dyDescent="0.25">
      <c r="B156" s="121">
        <f>unique_contracts!B156</f>
        <v>0</v>
      </c>
      <c r="C156" s="103">
        <f>unique_contracts!D156</f>
        <v>0</v>
      </c>
      <c r="D156" s="120">
        <f>unique_contracts!J156</f>
        <v>0</v>
      </c>
      <c r="E156" s="103">
        <f>unique_contracts!M156</f>
        <v>0</v>
      </c>
      <c r="F156" s="103">
        <f>unique_contracts!N156</f>
        <v>0</v>
      </c>
      <c r="G156" s="103">
        <f>unique_contracts!P156</f>
        <v>0</v>
      </c>
      <c r="H156" s="103">
        <f>unique_contracts!R156</f>
        <v>0</v>
      </c>
      <c r="I156" s="103">
        <f>unique_contracts!V156</f>
        <v>0</v>
      </c>
      <c r="J156" s="121">
        <f>unique_contracts!AB156</f>
        <v>0</v>
      </c>
      <c r="K156" s="103">
        <f>unique_contracts!AM156</f>
        <v>0</v>
      </c>
      <c r="L156" s="103">
        <f>unique_contracts!AN156</f>
        <v>0</v>
      </c>
      <c r="M156" s="103">
        <f>unique_contracts!AO156</f>
        <v>0</v>
      </c>
      <c r="N156" s="103">
        <f>unique_contracts!AP156</f>
        <v>0</v>
      </c>
      <c r="O156" s="103">
        <f>unique_contracts!AQ156</f>
        <v>0</v>
      </c>
      <c r="P156" s="103">
        <f>unique_contracts!AR156</f>
        <v>0</v>
      </c>
      <c r="Q156" s="103">
        <f>unique_contracts!BP156</f>
        <v>0</v>
      </c>
      <c r="R156" s="103">
        <f t="shared" si="24"/>
        <v>0</v>
      </c>
      <c r="S156" s="103" t="str">
        <f>IFERROR(IF(AND(I156&gt;0,E156="NotHybrid"),_xlfn.CONCAT(MAX(MIN(ROUNDDOWN(I156/D156,0),8),4),INDEX(resources!$G:$G,MATCH(B156,resources!$A:$A,0))),INDEX(resources!$G:$G,MATCH(B156,resources!$A:$A,0))),"n/a")</f>
        <v>n/a</v>
      </c>
      <c r="T156" s="103" t="str">
        <f t="shared" si="25"/>
        <v>n/a</v>
      </c>
      <c r="U156" s="103" t="str">
        <f t="shared" si="26"/>
        <v>n/a</v>
      </c>
      <c r="V156" s="103">
        <f t="shared" si="27"/>
        <v>0</v>
      </c>
      <c r="W156" s="103">
        <f t="shared" si="28"/>
        <v>0</v>
      </c>
      <c r="X156" s="119">
        <f t="shared" si="29"/>
        <v>1</v>
      </c>
      <c r="Y156" s="119">
        <f t="shared" si="30"/>
        <v>1</v>
      </c>
      <c r="Z156" s="168">
        <f>MIN((IFERROR(IF(AND($V156&lt;=Z$1,$W156&gt;=Z$1),INDEX(Reliability!E$23:E$50,MATCH($S156,Reliability!$C$23:$C$50,0)),0),0)*IF($T156="n/a",$D156*$Y156,$G156)+IFERROR(IF(AND($V156&lt;=Z$1,$W156&gt;=Z$1),INDEX(Reliability!E$23:E$50,MATCH($T156,Reliability!$C$23:$C$50,0)),0),0)*$H156*$X156*$Y156),$D156)*$R156</f>
        <v>0</v>
      </c>
      <c r="AA156" s="168">
        <f>MIN((IFERROR(IF(AND($V156&lt;=AA$1,$W156&gt;=AA$1),INDEX(Reliability!F$23:F$50,MATCH($S156,Reliability!$C$23:$C$50,0)),0),0)*IF($T156="n/a",$D156*$Y156,$G156)+IFERROR(IF(AND($V156&lt;=AA$1,$W156&gt;=AA$1),INDEX(Reliability!F$23:F$50,MATCH($T156,Reliability!$C$23:$C$50,0)),0),0)*$H156*$X156*$Y156),$D156)*$R156</f>
        <v>0</v>
      </c>
      <c r="AB156" s="168">
        <f>MIN((IFERROR(IF(AND($V156&lt;=AB$1,$W156&gt;=AB$1),INDEX(Reliability!G$23:G$50,MATCH($S156,Reliability!$C$23:$C$50,0)),0),0)*IF($T156="n/a",$D156*$Y156,$G156)+IFERROR(IF(AND($V156&lt;=AB$1,$W156&gt;=AB$1),INDEX(Reliability!G$23:G$50,MATCH($T156,Reliability!$C$23:$C$50,0)),0),0)*$H156*$X156*$Y156),$D156)*$R156</f>
        <v>0</v>
      </c>
      <c r="AC156" s="168">
        <f>MIN((IFERROR(IF(AND($V156&lt;=AC$1,$W156&gt;=AC$1),INDEX(Reliability!H$23:H$50,MATCH($S156,Reliability!$C$23:$C$50,0)),0),0)*IF($T156="n/a",$D156*$Y156,$G156)+IFERROR(IF(AND($V156&lt;=AC$1,$W156&gt;=AC$1),INDEX(Reliability!H$23:H$50,MATCH($T156,Reliability!$C$23:$C$50,0)),0),0)*$H156*$X156*$Y156),$D156)*$R156</f>
        <v>0</v>
      </c>
      <c r="AD156" s="168">
        <f>MIN((IFERROR(IF(AND($V156&lt;=AD$1,$W156&gt;=AD$1),INDEX(Reliability!I$23:I$50,MATCH($S156,Reliability!$C$23:$C$50,0)),0),0)*IF($T156="n/a",$D156*$Y156,$G156)+IFERROR(IF(AND($V156&lt;=AD$1,$W156&gt;=AD$1),INDEX(Reliability!I$23:I$50,MATCH($T156,Reliability!$C$23:$C$50,0)),0),0)*$H156*$X156*$Y156),$D156)*$R156</f>
        <v>0</v>
      </c>
      <c r="AE156" s="168">
        <f>MIN((IFERROR(IF(AND($V156&lt;=AE$1,$W156&gt;=AE$1),INDEX(Reliability!J$23:J$50,MATCH($S156,Reliability!$C$23:$C$50,0)),0),0)*IF($T156="n/a",$D156*$Y156,$G156)+IFERROR(IF(AND($V156&lt;=AE$1,$W156&gt;=AE$1),INDEX(Reliability!J$23:J$50,MATCH($T156,Reliability!$C$23:$C$50,0)),0),0)*$H156*$X156*$Y156),$D156)*$R156</f>
        <v>0</v>
      </c>
      <c r="AF156" s="168">
        <f>MIN((IFERROR(IF(AND($V156&lt;=AF$1,$W156&gt;=AF$1),INDEX(Reliability!K$23:K$50,MATCH($S156,Reliability!$C$23:$C$50,0)),0),0)*IF($T156="n/a",$D156*$Y156,$G156)+IFERROR(IF(AND($V156&lt;=AF$1,$W156&gt;=AF$1),INDEX(Reliability!K$23:K$50,MATCH($T156,Reliability!$C$23:$C$50,0)),0),0)*$H156*$X156*$Y156),$D156)*$R156</f>
        <v>0</v>
      </c>
      <c r="AG156" s="168">
        <f>MIN((IFERROR(IF(AND($V156&lt;=AG$1,$W156&gt;=AG$1),INDEX(Reliability!L$23:L$50,MATCH($S156,Reliability!$C$23:$C$50,0)),0),0)*IF($T156="n/a",$D156*$Y156,$G156)+IFERROR(IF(AND($V156&lt;=AG$1,$W156&gt;=AG$1),INDEX(Reliability!L$23:L$50,MATCH($T156,Reliability!$C$23:$C$50,0)),0),0)*$H156*$X156*$Y156),$D156)*$R156</f>
        <v>0</v>
      </c>
      <c r="AH156" s="168">
        <f>MIN((IFERROR(IF(AND($V156&lt;=AH$1,$W156&gt;=AH$1),INDEX(Reliability!M$23:M$50,MATCH($S156,Reliability!$C$23:$C$50,0)),0),0)*IF($T156="n/a",$D156*$Y156,$G156)+IFERROR(IF(AND($V156&lt;=AH$1,$W156&gt;=AH$1),INDEX(Reliability!M$23:M$50,MATCH($T156,Reliability!$C$23:$C$50,0)),0),0)*$H156*$X156*$Y156),$D156)*$R156</f>
        <v>0</v>
      </c>
      <c r="AI156" s="168">
        <f>MIN((IFERROR(IF(AND($V156&lt;=AI$1,$W156&gt;=AI$1),INDEX(Reliability!N$23:N$50,MATCH($S156,Reliability!$C$23:$C$50,0)),0),0)*IF($T156="n/a",$D156*$Y156,$G156)+IFERROR(IF(AND($V156&lt;=AI$1,$W156&gt;=AI$1),INDEX(Reliability!N$23:N$50,MATCH($T156,Reliability!$C$23:$C$50,0)),0),0)*$H156*$X156*$Y156),$D156)*$R156</f>
        <v>0</v>
      </c>
      <c r="AJ156" s="168">
        <f>MIN((IFERROR(IF(AND($V156&lt;=AJ$1,$W156&gt;=AJ$1),INDEX(Reliability!O$23:O$50,MATCH($S156,Reliability!$C$23:$C$50,0)),0),0)*IF($T156="n/a",$D156*$Y156,$G156)+IFERROR(IF(AND($V156&lt;=AJ$1,$W156&gt;=AJ$1),INDEX(Reliability!O$23:O$50,MATCH($T156,Reliability!$C$23:$C$50,0)),0),0)*$H156*$X156*$Y156),$D156)*$R156</f>
        <v>0</v>
      </c>
      <c r="AK156" s="168">
        <f>MIN((IFERROR(IF(AND($V156&lt;=AK$1,$W156&gt;=AK$1),INDEX(Reliability!P$23:P$50,MATCH($S156,Reliability!$C$23:$C$50,0)),0),0)*IF($T156="n/a",$D156*$Y156,$G156)+IFERROR(IF(AND($V156&lt;=AK$1,$W156&gt;=AK$1),INDEX(Reliability!P$23:P$50,MATCH($T156,Reliability!$C$23:$C$50,0)),0),0)*$H156*$X156*$Y156),$D156)*$R156</f>
        <v>0</v>
      </c>
      <c r="AM156" s="167">
        <f t="shared" si="31"/>
        <v>0</v>
      </c>
      <c r="AN156">
        <f>unique_contracts!C156</f>
        <v>0</v>
      </c>
    </row>
    <row r="157" spans="2:40" x14ac:dyDescent="0.25">
      <c r="B157" s="121">
        <f>unique_contracts!B157</f>
        <v>0</v>
      </c>
      <c r="C157" s="103">
        <f>unique_contracts!D157</f>
        <v>0</v>
      </c>
      <c r="D157" s="120">
        <f>unique_contracts!J157</f>
        <v>0</v>
      </c>
      <c r="E157" s="103">
        <f>unique_contracts!M157</f>
        <v>0</v>
      </c>
      <c r="F157" s="103">
        <f>unique_contracts!N157</f>
        <v>0</v>
      </c>
      <c r="G157" s="103">
        <f>unique_contracts!P157</f>
        <v>0</v>
      </c>
      <c r="H157" s="103">
        <f>unique_contracts!R157</f>
        <v>0</v>
      </c>
      <c r="I157" s="103">
        <f>unique_contracts!V157</f>
        <v>0</v>
      </c>
      <c r="J157" s="121">
        <f>unique_contracts!AB157</f>
        <v>0</v>
      </c>
      <c r="K157" s="103">
        <f>unique_contracts!AM157</f>
        <v>0</v>
      </c>
      <c r="L157" s="103">
        <f>unique_contracts!AN157</f>
        <v>0</v>
      </c>
      <c r="M157" s="103">
        <f>unique_contracts!AO157</f>
        <v>0</v>
      </c>
      <c r="N157" s="103">
        <f>unique_contracts!AP157</f>
        <v>0</v>
      </c>
      <c r="O157" s="103">
        <f>unique_contracts!AQ157</f>
        <v>0</v>
      </c>
      <c r="P157" s="103">
        <f>unique_contracts!AR157</f>
        <v>0</v>
      </c>
      <c r="Q157" s="103">
        <f>unique_contracts!BP157</f>
        <v>0</v>
      </c>
      <c r="R157" s="103">
        <f t="shared" si="24"/>
        <v>0</v>
      </c>
      <c r="S157" s="103" t="str">
        <f>IFERROR(IF(AND(I157&gt;0,E157="NotHybrid"),_xlfn.CONCAT(MAX(MIN(ROUNDDOWN(I157/D157,0),8),4),INDEX(resources!$G:$G,MATCH(B157,resources!$A:$A,0))),INDEX(resources!$G:$G,MATCH(B157,resources!$A:$A,0))),"n/a")</f>
        <v>n/a</v>
      </c>
      <c r="T157" s="103" t="str">
        <f t="shared" si="25"/>
        <v>n/a</v>
      </c>
      <c r="U157" s="103" t="str">
        <f t="shared" si="26"/>
        <v>n/a</v>
      </c>
      <c r="V157" s="103">
        <f t="shared" si="27"/>
        <v>0</v>
      </c>
      <c r="W157" s="103">
        <f t="shared" si="28"/>
        <v>0</v>
      </c>
      <c r="X157" s="119">
        <f t="shared" si="29"/>
        <v>1</v>
      </c>
      <c r="Y157" s="119">
        <f t="shared" si="30"/>
        <v>1</v>
      </c>
      <c r="Z157" s="168">
        <f>MIN((IFERROR(IF(AND($V157&lt;=Z$1,$W157&gt;=Z$1),INDEX(Reliability!E$23:E$50,MATCH($S157,Reliability!$C$23:$C$50,0)),0),0)*IF($T157="n/a",$D157*$Y157,$G157)+IFERROR(IF(AND($V157&lt;=Z$1,$W157&gt;=Z$1),INDEX(Reliability!E$23:E$50,MATCH($T157,Reliability!$C$23:$C$50,0)),0),0)*$H157*$X157*$Y157),$D157)*$R157</f>
        <v>0</v>
      </c>
      <c r="AA157" s="168">
        <f>MIN((IFERROR(IF(AND($V157&lt;=AA$1,$W157&gt;=AA$1),INDEX(Reliability!F$23:F$50,MATCH($S157,Reliability!$C$23:$C$50,0)),0),0)*IF($T157="n/a",$D157*$Y157,$G157)+IFERROR(IF(AND($V157&lt;=AA$1,$W157&gt;=AA$1),INDEX(Reliability!F$23:F$50,MATCH($T157,Reliability!$C$23:$C$50,0)),0),0)*$H157*$X157*$Y157),$D157)*$R157</f>
        <v>0</v>
      </c>
      <c r="AB157" s="168">
        <f>MIN((IFERROR(IF(AND($V157&lt;=AB$1,$W157&gt;=AB$1),INDEX(Reliability!G$23:G$50,MATCH($S157,Reliability!$C$23:$C$50,0)),0),0)*IF($T157="n/a",$D157*$Y157,$G157)+IFERROR(IF(AND($V157&lt;=AB$1,$W157&gt;=AB$1),INDEX(Reliability!G$23:G$50,MATCH($T157,Reliability!$C$23:$C$50,0)),0),0)*$H157*$X157*$Y157),$D157)*$R157</f>
        <v>0</v>
      </c>
      <c r="AC157" s="168">
        <f>MIN((IFERROR(IF(AND($V157&lt;=AC$1,$W157&gt;=AC$1),INDEX(Reliability!H$23:H$50,MATCH($S157,Reliability!$C$23:$C$50,0)),0),0)*IF($T157="n/a",$D157*$Y157,$G157)+IFERROR(IF(AND($V157&lt;=AC$1,$W157&gt;=AC$1),INDEX(Reliability!H$23:H$50,MATCH($T157,Reliability!$C$23:$C$50,0)),0),0)*$H157*$X157*$Y157),$D157)*$R157</f>
        <v>0</v>
      </c>
      <c r="AD157" s="168">
        <f>MIN((IFERROR(IF(AND($V157&lt;=AD$1,$W157&gt;=AD$1),INDEX(Reliability!I$23:I$50,MATCH($S157,Reliability!$C$23:$C$50,0)),0),0)*IF($T157="n/a",$D157*$Y157,$G157)+IFERROR(IF(AND($V157&lt;=AD$1,$W157&gt;=AD$1),INDEX(Reliability!I$23:I$50,MATCH($T157,Reliability!$C$23:$C$50,0)),0),0)*$H157*$X157*$Y157),$D157)*$R157</f>
        <v>0</v>
      </c>
      <c r="AE157" s="168">
        <f>MIN((IFERROR(IF(AND($V157&lt;=AE$1,$W157&gt;=AE$1),INDEX(Reliability!J$23:J$50,MATCH($S157,Reliability!$C$23:$C$50,0)),0),0)*IF($T157="n/a",$D157*$Y157,$G157)+IFERROR(IF(AND($V157&lt;=AE$1,$W157&gt;=AE$1),INDEX(Reliability!J$23:J$50,MATCH($T157,Reliability!$C$23:$C$50,0)),0),0)*$H157*$X157*$Y157),$D157)*$R157</f>
        <v>0</v>
      </c>
      <c r="AF157" s="168">
        <f>MIN((IFERROR(IF(AND($V157&lt;=AF$1,$W157&gt;=AF$1),INDEX(Reliability!K$23:K$50,MATCH($S157,Reliability!$C$23:$C$50,0)),0),0)*IF($T157="n/a",$D157*$Y157,$G157)+IFERROR(IF(AND($V157&lt;=AF$1,$W157&gt;=AF$1),INDEX(Reliability!K$23:K$50,MATCH($T157,Reliability!$C$23:$C$50,0)),0),0)*$H157*$X157*$Y157),$D157)*$R157</f>
        <v>0</v>
      </c>
      <c r="AG157" s="168">
        <f>MIN((IFERROR(IF(AND($V157&lt;=AG$1,$W157&gt;=AG$1),INDEX(Reliability!L$23:L$50,MATCH($S157,Reliability!$C$23:$C$50,0)),0),0)*IF($T157="n/a",$D157*$Y157,$G157)+IFERROR(IF(AND($V157&lt;=AG$1,$W157&gt;=AG$1),INDEX(Reliability!L$23:L$50,MATCH($T157,Reliability!$C$23:$C$50,0)),0),0)*$H157*$X157*$Y157),$D157)*$R157</f>
        <v>0</v>
      </c>
      <c r="AH157" s="168">
        <f>MIN((IFERROR(IF(AND($V157&lt;=AH$1,$W157&gt;=AH$1),INDEX(Reliability!M$23:M$50,MATCH($S157,Reliability!$C$23:$C$50,0)),0),0)*IF($T157="n/a",$D157*$Y157,$G157)+IFERROR(IF(AND($V157&lt;=AH$1,$W157&gt;=AH$1),INDEX(Reliability!M$23:M$50,MATCH($T157,Reliability!$C$23:$C$50,0)),0),0)*$H157*$X157*$Y157),$D157)*$R157</f>
        <v>0</v>
      </c>
      <c r="AI157" s="168">
        <f>MIN((IFERROR(IF(AND($V157&lt;=AI$1,$W157&gt;=AI$1),INDEX(Reliability!N$23:N$50,MATCH($S157,Reliability!$C$23:$C$50,0)),0),0)*IF($T157="n/a",$D157*$Y157,$G157)+IFERROR(IF(AND($V157&lt;=AI$1,$W157&gt;=AI$1),INDEX(Reliability!N$23:N$50,MATCH($T157,Reliability!$C$23:$C$50,0)),0),0)*$H157*$X157*$Y157),$D157)*$R157</f>
        <v>0</v>
      </c>
      <c r="AJ157" s="168">
        <f>MIN((IFERROR(IF(AND($V157&lt;=AJ$1,$W157&gt;=AJ$1),INDEX(Reliability!O$23:O$50,MATCH($S157,Reliability!$C$23:$C$50,0)),0),0)*IF($T157="n/a",$D157*$Y157,$G157)+IFERROR(IF(AND($V157&lt;=AJ$1,$W157&gt;=AJ$1),INDEX(Reliability!O$23:O$50,MATCH($T157,Reliability!$C$23:$C$50,0)),0),0)*$H157*$X157*$Y157),$D157)*$R157</f>
        <v>0</v>
      </c>
      <c r="AK157" s="168">
        <f>MIN((IFERROR(IF(AND($V157&lt;=AK$1,$W157&gt;=AK$1),INDEX(Reliability!P$23:P$50,MATCH($S157,Reliability!$C$23:$C$50,0)),0),0)*IF($T157="n/a",$D157*$Y157,$G157)+IFERROR(IF(AND($V157&lt;=AK$1,$W157&gt;=AK$1),INDEX(Reliability!P$23:P$50,MATCH($T157,Reliability!$C$23:$C$50,0)),0),0)*$H157*$X157*$Y157),$D157)*$R157</f>
        <v>0</v>
      </c>
      <c r="AM157" s="167">
        <f t="shared" si="31"/>
        <v>0</v>
      </c>
      <c r="AN157">
        <f>unique_contracts!C157</f>
        <v>0</v>
      </c>
    </row>
    <row r="158" spans="2:40" x14ac:dyDescent="0.25">
      <c r="B158" s="121">
        <f>unique_contracts!B158</f>
        <v>0</v>
      </c>
      <c r="C158" s="103">
        <f>unique_contracts!D158</f>
        <v>0</v>
      </c>
      <c r="D158" s="120">
        <f>unique_contracts!J158</f>
        <v>0</v>
      </c>
      <c r="E158" s="103">
        <f>unique_contracts!M158</f>
        <v>0</v>
      </c>
      <c r="F158" s="103">
        <f>unique_contracts!N158</f>
        <v>0</v>
      </c>
      <c r="G158" s="103">
        <f>unique_contracts!P158</f>
        <v>0</v>
      </c>
      <c r="H158" s="103">
        <f>unique_contracts!R158</f>
        <v>0</v>
      </c>
      <c r="I158" s="103">
        <f>unique_contracts!V158</f>
        <v>0</v>
      </c>
      <c r="J158" s="121">
        <f>unique_contracts!AB158</f>
        <v>0</v>
      </c>
      <c r="K158" s="103">
        <f>unique_contracts!AM158</f>
        <v>0</v>
      </c>
      <c r="L158" s="103">
        <f>unique_contracts!AN158</f>
        <v>0</v>
      </c>
      <c r="M158" s="103">
        <f>unique_contracts!AO158</f>
        <v>0</v>
      </c>
      <c r="N158" s="103">
        <f>unique_contracts!AP158</f>
        <v>0</v>
      </c>
      <c r="O158" s="103">
        <f>unique_contracts!AQ158</f>
        <v>0</v>
      </c>
      <c r="P158" s="103">
        <f>unique_contracts!AR158</f>
        <v>0</v>
      </c>
      <c r="Q158" s="103">
        <f>unique_contracts!BP158</f>
        <v>0</v>
      </c>
      <c r="R158" s="103">
        <f t="shared" si="24"/>
        <v>0</v>
      </c>
      <c r="S158" s="103" t="str">
        <f>IFERROR(IF(AND(I158&gt;0,E158="NotHybrid"),_xlfn.CONCAT(MAX(MIN(ROUNDDOWN(I158/D158,0),8),4),INDEX(resources!$G:$G,MATCH(B158,resources!$A:$A,0))),INDEX(resources!$G:$G,MATCH(B158,resources!$A:$A,0))),"n/a")</f>
        <v>n/a</v>
      </c>
      <c r="T158" s="103" t="str">
        <f t="shared" si="25"/>
        <v>n/a</v>
      </c>
      <c r="U158" s="103" t="str">
        <f t="shared" si="26"/>
        <v>n/a</v>
      </c>
      <c r="V158" s="103">
        <f t="shared" si="27"/>
        <v>0</v>
      </c>
      <c r="W158" s="103">
        <f t="shared" si="28"/>
        <v>0</v>
      </c>
      <c r="X158" s="119">
        <f t="shared" si="29"/>
        <v>1</v>
      </c>
      <c r="Y158" s="119">
        <f t="shared" si="30"/>
        <v>1</v>
      </c>
      <c r="Z158" s="168">
        <f>MIN((IFERROR(IF(AND($V158&lt;=Z$1,$W158&gt;=Z$1),INDEX(Reliability!E$23:E$50,MATCH($S158,Reliability!$C$23:$C$50,0)),0),0)*IF($T158="n/a",$D158*$Y158,$G158)+IFERROR(IF(AND($V158&lt;=Z$1,$W158&gt;=Z$1),INDEX(Reliability!E$23:E$50,MATCH($T158,Reliability!$C$23:$C$50,0)),0),0)*$H158*$X158*$Y158),$D158)*$R158</f>
        <v>0</v>
      </c>
      <c r="AA158" s="168">
        <f>MIN((IFERROR(IF(AND($V158&lt;=AA$1,$W158&gt;=AA$1),INDEX(Reliability!F$23:F$50,MATCH($S158,Reliability!$C$23:$C$50,0)),0),0)*IF($T158="n/a",$D158*$Y158,$G158)+IFERROR(IF(AND($V158&lt;=AA$1,$W158&gt;=AA$1),INDEX(Reliability!F$23:F$50,MATCH($T158,Reliability!$C$23:$C$50,0)),0),0)*$H158*$X158*$Y158),$D158)*$R158</f>
        <v>0</v>
      </c>
      <c r="AB158" s="168">
        <f>MIN((IFERROR(IF(AND($V158&lt;=AB$1,$W158&gt;=AB$1),INDEX(Reliability!G$23:G$50,MATCH($S158,Reliability!$C$23:$C$50,0)),0),0)*IF($T158="n/a",$D158*$Y158,$G158)+IFERROR(IF(AND($V158&lt;=AB$1,$W158&gt;=AB$1),INDEX(Reliability!G$23:G$50,MATCH($T158,Reliability!$C$23:$C$50,0)),0),0)*$H158*$X158*$Y158),$D158)*$R158</f>
        <v>0</v>
      </c>
      <c r="AC158" s="168">
        <f>MIN((IFERROR(IF(AND($V158&lt;=AC$1,$W158&gt;=AC$1),INDEX(Reliability!H$23:H$50,MATCH($S158,Reliability!$C$23:$C$50,0)),0),0)*IF($T158="n/a",$D158*$Y158,$G158)+IFERROR(IF(AND($V158&lt;=AC$1,$W158&gt;=AC$1),INDEX(Reliability!H$23:H$50,MATCH($T158,Reliability!$C$23:$C$50,0)),0),0)*$H158*$X158*$Y158),$D158)*$R158</f>
        <v>0</v>
      </c>
      <c r="AD158" s="168">
        <f>MIN((IFERROR(IF(AND($V158&lt;=AD$1,$W158&gt;=AD$1),INDEX(Reliability!I$23:I$50,MATCH($S158,Reliability!$C$23:$C$50,0)),0),0)*IF($T158="n/a",$D158*$Y158,$G158)+IFERROR(IF(AND($V158&lt;=AD$1,$W158&gt;=AD$1),INDEX(Reliability!I$23:I$50,MATCH($T158,Reliability!$C$23:$C$50,0)),0),0)*$H158*$X158*$Y158),$D158)*$R158</f>
        <v>0</v>
      </c>
      <c r="AE158" s="168">
        <f>MIN((IFERROR(IF(AND($V158&lt;=AE$1,$W158&gt;=AE$1),INDEX(Reliability!J$23:J$50,MATCH($S158,Reliability!$C$23:$C$50,0)),0),0)*IF($T158="n/a",$D158*$Y158,$G158)+IFERROR(IF(AND($V158&lt;=AE$1,$W158&gt;=AE$1),INDEX(Reliability!J$23:J$50,MATCH($T158,Reliability!$C$23:$C$50,0)),0),0)*$H158*$X158*$Y158),$D158)*$R158</f>
        <v>0</v>
      </c>
      <c r="AF158" s="168">
        <f>MIN((IFERROR(IF(AND($V158&lt;=AF$1,$W158&gt;=AF$1),INDEX(Reliability!K$23:K$50,MATCH($S158,Reliability!$C$23:$C$50,0)),0),0)*IF($T158="n/a",$D158*$Y158,$G158)+IFERROR(IF(AND($V158&lt;=AF$1,$W158&gt;=AF$1),INDEX(Reliability!K$23:K$50,MATCH($T158,Reliability!$C$23:$C$50,0)),0),0)*$H158*$X158*$Y158),$D158)*$R158</f>
        <v>0</v>
      </c>
      <c r="AG158" s="168">
        <f>MIN((IFERROR(IF(AND($V158&lt;=AG$1,$W158&gt;=AG$1),INDEX(Reliability!L$23:L$50,MATCH($S158,Reliability!$C$23:$C$50,0)),0),0)*IF($T158="n/a",$D158*$Y158,$G158)+IFERROR(IF(AND($V158&lt;=AG$1,$W158&gt;=AG$1),INDEX(Reliability!L$23:L$50,MATCH($T158,Reliability!$C$23:$C$50,0)),0),0)*$H158*$X158*$Y158),$D158)*$R158</f>
        <v>0</v>
      </c>
      <c r="AH158" s="168">
        <f>MIN((IFERROR(IF(AND($V158&lt;=AH$1,$W158&gt;=AH$1),INDEX(Reliability!M$23:M$50,MATCH($S158,Reliability!$C$23:$C$50,0)),0),0)*IF($T158="n/a",$D158*$Y158,$G158)+IFERROR(IF(AND($V158&lt;=AH$1,$W158&gt;=AH$1),INDEX(Reliability!M$23:M$50,MATCH($T158,Reliability!$C$23:$C$50,0)),0),0)*$H158*$X158*$Y158),$D158)*$R158</f>
        <v>0</v>
      </c>
      <c r="AI158" s="168">
        <f>MIN((IFERROR(IF(AND($V158&lt;=AI$1,$W158&gt;=AI$1),INDEX(Reliability!N$23:N$50,MATCH($S158,Reliability!$C$23:$C$50,0)),0),0)*IF($T158="n/a",$D158*$Y158,$G158)+IFERROR(IF(AND($V158&lt;=AI$1,$W158&gt;=AI$1),INDEX(Reliability!N$23:N$50,MATCH($T158,Reliability!$C$23:$C$50,0)),0),0)*$H158*$X158*$Y158),$D158)*$R158</f>
        <v>0</v>
      </c>
      <c r="AJ158" s="168">
        <f>MIN((IFERROR(IF(AND($V158&lt;=AJ$1,$W158&gt;=AJ$1),INDEX(Reliability!O$23:O$50,MATCH($S158,Reliability!$C$23:$C$50,0)),0),0)*IF($T158="n/a",$D158*$Y158,$G158)+IFERROR(IF(AND($V158&lt;=AJ$1,$W158&gt;=AJ$1),INDEX(Reliability!O$23:O$50,MATCH($T158,Reliability!$C$23:$C$50,0)),0),0)*$H158*$X158*$Y158),$D158)*$R158</f>
        <v>0</v>
      </c>
      <c r="AK158" s="168">
        <f>MIN((IFERROR(IF(AND($V158&lt;=AK$1,$W158&gt;=AK$1),INDEX(Reliability!P$23:P$50,MATCH($S158,Reliability!$C$23:$C$50,0)),0),0)*IF($T158="n/a",$D158*$Y158,$G158)+IFERROR(IF(AND($V158&lt;=AK$1,$W158&gt;=AK$1),INDEX(Reliability!P$23:P$50,MATCH($T158,Reliability!$C$23:$C$50,0)),0),0)*$H158*$X158*$Y158),$D158)*$R158</f>
        <v>0</v>
      </c>
      <c r="AM158" s="167">
        <f t="shared" si="31"/>
        <v>0</v>
      </c>
      <c r="AN158">
        <f>unique_contracts!C158</f>
        <v>0</v>
      </c>
    </row>
    <row r="159" spans="2:40" x14ac:dyDescent="0.25">
      <c r="B159" s="121">
        <f>unique_contracts!B159</f>
        <v>0</v>
      </c>
      <c r="C159" s="103">
        <f>unique_contracts!D159</f>
        <v>0</v>
      </c>
      <c r="D159" s="120">
        <f>unique_contracts!J159</f>
        <v>0</v>
      </c>
      <c r="E159" s="103">
        <f>unique_contracts!M159</f>
        <v>0</v>
      </c>
      <c r="F159" s="103">
        <f>unique_contracts!N159</f>
        <v>0</v>
      </c>
      <c r="G159" s="103">
        <f>unique_contracts!P159</f>
        <v>0</v>
      </c>
      <c r="H159" s="103">
        <f>unique_contracts!R159</f>
        <v>0</v>
      </c>
      <c r="I159" s="103">
        <f>unique_contracts!V159</f>
        <v>0</v>
      </c>
      <c r="J159" s="121">
        <f>unique_contracts!AB159</f>
        <v>0</v>
      </c>
      <c r="K159" s="103">
        <f>unique_contracts!AM159</f>
        <v>0</v>
      </c>
      <c r="L159" s="103">
        <f>unique_contracts!AN159</f>
        <v>0</v>
      </c>
      <c r="M159" s="103">
        <f>unique_contracts!AO159</f>
        <v>0</v>
      </c>
      <c r="N159" s="103">
        <f>unique_contracts!AP159</f>
        <v>0</v>
      </c>
      <c r="O159" s="103">
        <f>unique_contracts!AQ159</f>
        <v>0</v>
      </c>
      <c r="P159" s="103">
        <f>unique_contracts!AR159</f>
        <v>0</v>
      </c>
      <c r="Q159" s="103">
        <f>unique_contracts!BP159</f>
        <v>0</v>
      </c>
      <c r="R159" s="103">
        <f t="shared" si="24"/>
        <v>0</v>
      </c>
      <c r="S159" s="103" t="str">
        <f>IFERROR(IF(AND(I159&gt;0,E159="NotHybrid"),_xlfn.CONCAT(MAX(MIN(ROUNDDOWN(I159/D159,0),8),4),INDEX(resources!$G:$G,MATCH(B159,resources!$A:$A,0))),INDEX(resources!$G:$G,MATCH(B159,resources!$A:$A,0))),"n/a")</f>
        <v>n/a</v>
      </c>
      <c r="T159" s="103" t="str">
        <f t="shared" si="25"/>
        <v>n/a</v>
      </c>
      <c r="U159" s="103" t="str">
        <f t="shared" si="26"/>
        <v>n/a</v>
      </c>
      <c r="V159" s="103">
        <f t="shared" si="27"/>
        <v>0</v>
      </c>
      <c r="W159" s="103">
        <f t="shared" si="28"/>
        <v>0</v>
      </c>
      <c r="X159" s="119">
        <f t="shared" si="29"/>
        <v>1</v>
      </c>
      <c r="Y159" s="119">
        <f t="shared" si="30"/>
        <v>1</v>
      </c>
      <c r="Z159" s="168">
        <f>MIN((IFERROR(IF(AND($V159&lt;=Z$1,$W159&gt;=Z$1),INDEX(Reliability!E$23:E$50,MATCH($S159,Reliability!$C$23:$C$50,0)),0),0)*IF($T159="n/a",$D159*$Y159,$G159)+IFERROR(IF(AND($V159&lt;=Z$1,$W159&gt;=Z$1),INDEX(Reliability!E$23:E$50,MATCH($T159,Reliability!$C$23:$C$50,0)),0),0)*$H159*$X159*$Y159),$D159)*$R159</f>
        <v>0</v>
      </c>
      <c r="AA159" s="168">
        <f>MIN((IFERROR(IF(AND($V159&lt;=AA$1,$W159&gt;=AA$1),INDEX(Reliability!F$23:F$50,MATCH($S159,Reliability!$C$23:$C$50,0)),0),0)*IF($T159="n/a",$D159*$Y159,$G159)+IFERROR(IF(AND($V159&lt;=AA$1,$W159&gt;=AA$1),INDEX(Reliability!F$23:F$50,MATCH($T159,Reliability!$C$23:$C$50,0)),0),0)*$H159*$X159*$Y159),$D159)*$R159</f>
        <v>0</v>
      </c>
      <c r="AB159" s="168">
        <f>MIN((IFERROR(IF(AND($V159&lt;=AB$1,$W159&gt;=AB$1),INDEX(Reliability!G$23:G$50,MATCH($S159,Reliability!$C$23:$C$50,0)),0),0)*IF($T159="n/a",$D159*$Y159,$G159)+IFERROR(IF(AND($V159&lt;=AB$1,$W159&gt;=AB$1),INDEX(Reliability!G$23:G$50,MATCH($T159,Reliability!$C$23:$C$50,0)),0),0)*$H159*$X159*$Y159),$D159)*$R159</f>
        <v>0</v>
      </c>
      <c r="AC159" s="168">
        <f>MIN((IFERROR(IF(AND($V159&lt;=AC$1,$W159&gt;=AC$1),INDEX(Reliability!H$23:H$50,MATCH($S159,Reliability!$C$23:$C$50,0)),0),0)*IF($T159="n/a",$D159*$Y159,$G159)+IFERROR(IF(AND($V159&lt;=AC$1,$W159&gt;=AC$1),INDEX(Reliability!H$23:H$50,MATCH($T159,Reliability!$C$23:$C$50,0)),0),0)*$H159*$X159*$Y159),$D159)*$R159</f>
        <v>0</v>
      </c>
      <c r="AD159" s="168">
        <f>MIN((IFERROR(IF(AND($V159&lt;=AD$1,$W159&gt;=AD$1),INDEX(Reliability!I$23:I$50,MATCH($S159,Reliability!$C$23:$C$50,0)),0),0)*IF($T159="n/a",$D159*$Y159,$G159)+IFERROR(IF(AND($V159&lt;=AD$1,$W159&gt;=AD$1),INDEX(Reliability!I$23:I$50,MATCH($T159,Reliability!$C$23:$C$50,0)),0),0)*$H159*$X159*$Y159),$D159)*$R159</f>
        <v>0</v>
      </c>
      <c r="AE159" s="168">
        <f>MIN((IFERROR(IF(AND($V159&lt;=AE$1,$W159&gt;=AE$1),INDEX(Reliability!J$23:J$50,MATCH($S159,Reliability!$C$23:$C$50,0)),0),0)*IF($T159="n/a",$D159*$Y159,$G159)+IFERROR(IF(AND($V159&lt;=AE$1,$W159&gt;=AE$1),INDEX(Reliability!J$23:J$50,MATCH($T159,Reliability!$C$23:$C$50,0)),0),0)*$H159*$X159*$Y159),$D159)*$R159</f>
        <v>0</v>
      </c>
      <c r="AF159" s="168">
        <f>MIN((IFERROR(IF(AND($V159&lt;=AF$1,$W159&gt;=AF$1),INDEX(Reliability!K$23:K$50,MATCH($S159,Reliability!$C$23:$C$50,0)),0),0)*IF($T159="n/a",$D159*$Y159,$G159)+IFERROR(IF(AND($V159&lt;=AF$1,$W159&gt;=AF$1),INDEX(Reliability!K$23:K$50,MATCH($T159,Reliability!$C$23:$C$50,0)),0),0)*$H159*$X159*$Y159),$D159)*$R159</f>
        <v>0</v>
      </c>
      <c r="AG159" s="168">
        <f>MIN((IFERROR(IF(AND($V159&lt;=AG$1,$W159&gt;=AG$1),INDEX(Reliability!L$23:L$50,MATCH($S159,Reliability!$C$23:$C$50,0)),0),0)*IF($T159="n/a",$D159*$Y159,$G159)+IFERROR(IF(AND($V159&lt;=AG$1,$W159&gt;=AG$1),INDEX(Reliability!L$23:L$50,MATCH($T159,Reliability!$C$23:$C$50,0)),0),0)*$H159*$X159*$Y159),$D159)*$R159</f>
        <v>0</v>
      </c>
      <c r="AH159" s="168">
        <f>MIN((IFERROR(IF(AND($V159&lt;=AH$1,$W159&gt;=AH$1),INDEX(Reliability!M$23:M$50,MATCH($S159,Reliability!$C$23:$C$50,0)),0),0)*IF($T159="n/a",$D159*$Y159,$G159)+IFERROR(IF(AND($V159&lt;=AH$1,$W159&gt;=AH$1),INDEX(Reliability!M$23:M$50,MATCH($T159,Reliability!$C$23:$C$50,0)),0),0)*$H159*$X159*$Y159),$D159)*$R159</f>
        <v>0</v>
      </c>
      <c r="AI159" s="168">
        <f>MIN((IFERROR(IF(AND($V159&lt;=AI$1,$W159&gt;=AI$1),INDEX(Reliability!N$23:N$50,MATCH($S159,Reliability!$C$23:$C$50,0)),0),0)*IF($T159="n/a",$D159*$Y159,$G159)+IFERROR(IF(AND($V159&lt;=AI$1,$W159&gt;=AI$1),INDEX(Reliability!N$23:N$50,MATCH($T159,Reliability!$C$23:$C$50,0)),0),0)*$H159*$X159*$Y159),$D159)*$R159</f>
        <v>0</v>
      </c>
      <c r="AJ159" s="168">
        <f>MIN((IFERROR(IF(AND($V159&lt;=AJ$1,$W159&gt;=AJ$1),INDEX(Reliability!O$23:O$50,MATCH($S159,Reliability!$C$23:$C$50,0)),0),0)*IF($T159="n/a",$D159*$Y159,$G159)+IFERROR(IF(AND($V159&lt;=AJ$1,$W159&gt;=AJ$1),INDEX(Reliability!O$23:O$50,MATCH($T159,Reliability!$C$23:$C$50,0)),0),0)*$H159*$X159*$Y159),$D159)*$R159</f>
        <v>0</v>
      </c>
      <c r="AK159" s="168">
        <f>MIN((IFERROR(IF(AND($V159&lt;=AK$1,$W159&gt;=AK$1),INDEX(Reliability!P$23:P$50,MATCH($S159,Reliability!$C$23:$C$50,0)),0),0)*IF($T159="n/a",$D159*$Y159,$G159)+IFERROR(IF(AND($V159&lt;=AK$1,$W159&gt;=AK$1),INDEX(Reliability!P$23:P$50,MATCH($T159,Reliability!$C$23:$C$50,0)),0),0)*$H159*$X159*$Y159),$D159)*$R159</f>
        <v>0</v>
      </c>
      <c r="AM159" s="167">
        <f t="shared" si="31"/>
        <v>0</v>
      </c>
      <c r="AN159">
        <f>unique_contracts!C159</f>
        <v>0</v>
      </c>
    </row>
    <row r="160" spans="2:40" x14ac:dyDescent="0.25">
      <c r="B160" s="121">
        <f>unique_contracts!B160</f>
        <v>0</v>
      </c>
      <c r="C160" s="103">
        <f>unique_contracts!D160</f>
        <v>0</v>
      </c>
      <c r="D160" s="120">
        <f>unique_contracts!J160</f>
        <v>0</v>
      </c>
      <c r="E160" s="103">
        <f>unique_contracts!M160</f>
        <v>0</v>
      </c>
      <c r="F160" s="103">
        <f>unique_contracts!N160</f>
        <v>0</v>
      </c>
      <c r="G160" s="103">
        <f>unique_contracts!P160</f>
        <v>0</v>
      </c>
      <c r="H160" s="103">
        <f>unique_contracts!R160</f>
        <v>0</v>
      </c>
      <c r="I160" s="103">
        <f>unique_contracts!V160</f>
        <v>0</v>
      </c>
      <c r="J160" s="121">
        <f>unique_contracts!AB160</f>
        <v>0</v>
      </c>
      <c r="K160" s="103">
        <f>unique_contracts!AM160</f>
        <v>0</v>
      </c>
      <c r="L160" s="103">
        <f>unique_contracts!AN160</f>
        <v>0</v>
      </c>
      <c r="M160" s="103">
        <f>unique_contracts!AO160</f>
        <v>0</v>
      </c>
      <c r="N160" s="103">
        <f>unique_contracts!AP160</f>
        <v>0</v>
      </c>
      <c r="O160" s="103">
        <f>unique_contracts!AQ160</f>
        <v>0</v>
      </c>
      <c r="P160" s="103">
        <f>unique_contracts!AR160</f>
        <v>0</v>
      </c>
      <c r="Q160" s="103">
        <f>unique_contracts!BP160</f>
        <v>0</v>
      </c>
      <c r="R160" s="103">
        <f t="shared" si="24"/>
        <v>0</v>
      </c>
      <c r="S160" s="103" t="str">
        <f>IFERROR(IF(AND(I160&gt;0,E160="NotHybrid"),_xlfn.CONCAT(MAX(MIN(ROUNDDOWN(I160/D160,0),8),4),INDEX(resources!$G:$G,MATCH(B160,resources!$A:$A,0))),INDEX(resources!$G:$G,MATCH(B160,resources!$A:$A,0))),"n/a")</f>
        <v>n/a</v>
      </c>
      <c r="T160" s="103" t="str">
        <f t="shared" si="25"/>
        <v>n/a</v>
      </c>
      <c r="U160" s="103" t="str">
        <f t="shared" si="26"/>
        <v>n/a</v>
      </c>
      <c r="V160" s="103">
        <f t="shared" si="27"/>
        <v>0</v>
      </c>
      <c r="W160" s="103">
        <f t="shared" si="28"/>
        <v>0</v>
      </c>
      <c r="X160" s="119">
        <f t="shared" si="29"/>
        <v>1</v>
      </c>
      <c r="Y160" s="119">
        <f t="shared" si="30"/>
        <v>1</v>
      </c>
      <c r="Z160" s="168">
        <f>MIN((IFERROR(IF(AND($V160&lt;=Z$1,$W160&gt;=Z$1),INDEX(Reliability!E$23:E$50,MATCH($S160,Reliability!$C$23:$C$50,0)),0),0)*IF($T160="n/a",$D160*$Y160,$G160)+IFERROR(IF(AND($V160&lt;=Z$1,$W160&gt;=Z$1),INDEX(Reliability!E$23:E$50,MATCH($T160,Reliability!$C$23:$C$50,0)),0),0)*$H160*$X160*$Y160),$D160)*$R160</f>
        <v>0</v>
      </c>
      <c r="AA160" s="168">
        <f>MIN((IFERROR(IF(AND($V160&lt;=AA$1,$W160&gt;=AA$1),INDEX(Reliability!F$23:F$50,MATCH($S160,Reliability!$C$23:$C$50,0)),0),0)*IF($T160="n/a",$D160*$Y160,$G160)+IFERROR(IF(AND($V160&lt;=AA$1,$W160&gt;=AA$1),INDEX(Reliability!F$23:F$50,MATCH($T160,Reliability!$C$23:$C$50,0)),0),0)*$H160*$X160*$Y160),$D160)*$R160</f>
        <v>0</v>
      </c>
      <c r="AB160" s="168">
        <f>MIN((IFERROR(IF(AND($V160&lt;=AB$1,$W160&gt;=AB$1),INDEX(Reliability!G$23:G$50,MATCH($S160,Reliability!$C$23:$C$50,0)),0),0)*IF($T160="n/a",$D160*$Y160,$G160)+IFERROR(IF(AND($V160&lt;=AB$1,$W160&gt;=AB$1),INDEX(Reliability!G$23:G$50,MATCH($T160,Reliability!$C$23:$C$50,0)),0),0)*$H160*$X160*$Y160),$D160)*$R160</f>
        <v>0</v>
      </c>
      <c r="AC160" s="168">
        <f>MIN((IFERROR(IF(AND($V160&lt;=AC$1,$W160&gt;=AC$1),INDEX(Reliability!H$23:H$50,MATCH($S160,Reliability!$C$23:$C$50,0)),0),0)*IF($T160="n/a",$D160*$Y160,$G160)+IFERROR(IF(AND($V160&lt;=AC$1,$W160&gt;=AC$1),INDEX(Reliability!H$23:H$50,MATCH($T160,Reliability!$C$23:$C$50,0)),0),0)*$H160*$X160*$Y160),$D160)*$R160</f>
        <v>0</v>
      </c>
      <c r="AD160" s="168">
        <f>MIN((IFERROR(IF(AND($V160&lt;=AD$1,$W160&gt;=AD$1),INDEX(Reliability!I$23:I$50,MATCH($S160,Reliability!$C$23:$C$50,0)),0),0)*IF($T160="n/a",$D160*$Y160,$G160)+IFERROR(IF(AND($V160&lt;=AD$1,$W160&gt;=AD$1),INDEX(Reliability!I$23:I$50,MATCH($T160,Reliability!$C$23:$C$50,0)),0),0)*$H160*$X160*$Y160),$D160)*$R160</f>
        <v>0</v>
      </c>
      <c r="AE160" s="168">
        <f>MIN((IFERROR(IF(AND($V160&lt;=AE$1,$W160&gt;=AE$1),INDEX(Reliability!J$23:J$50,MATCH($S160,Reliability!$C$23:$C$50,0)),0),0)*IF($T160="n/a",$D160*$Y160,$G160)+IFERROR(IF(AND($V160&lt;=AE$1,$W160&gt;=AE$1),INDEX(Reliability!J$23:J$50,MATCH($T160,Reliability!$C$23:$C$50,0)),0),0)*$H160*$X160*$Y160),$D160)*$R160</f>
        <v>0</v>
      </c>
      <c r="AF160" s="168">
        <f>MIN((IFERROR(IF(AND($V160&lt;=AF$1,$W160&gt;=AF$1),INDEX(Reliability!K$23:K$50,MATCH($S160,Reliability!$C$23:$C$50,0)),0),0)*IF($T160="n/a",$D160*$Y160,$G160)+IFERROR(IF(AND($V160&lt;=AF$1,$W160&gt;=AF$1),INDEX(Reliability!K$23:K$50,MATCH($T160,Reliability!$C$23:$C$50,0)),0),0)*$H160*$X160*$Y160),$D160)*$R160</f>
        <v>0</v>
      </c>
      <c r="AG160" s="168">
        <f>MIN((IFERROR(IF(AND($V160&lt;=AG$1,$W160&gt;=AG$1),INDEX(Reliability!L$23:L$50,MATCH($S160,Reliability!$C$23:$C$50,0)),0),0)*IF($T160="n/a",$D160*$Y160,$G160)+IFERROR(IF(AND($V160&lt;=AG$1,$W160&gt;=AG$1),INDEX(Reliability!L$23:L$50,MATCH($T160,Reliability!$C$23:$C$50,0)),0),0)*$H160*$X160*$Y160),$D160)*$R160</f>
        <v>0</v>
      </c>
      <c r="AH160" s="168">
        <f>MIN((IFERROR(IF(AND($V160&lt;=AH$1,$W160&gt;=AH$1),INDEX(Reliability!M$23:M$50,MATCH($S160,Reliability!$C$23:$C$50,0)),0),0)*IF($T160="n/a",$D160*$Y160,$G160)+IFERROR(IF(AND($V160&lt;=AH$1,$W160&gt;=AH$1),INDEX(Reliability!M$23:M$50,MATCH($T160,Reliability!$C$23:$C$50,0)),0),0)*$H160*$X160*$Y160),$D160)*$R160</f>
        <v>0</v>
      </c>
      <c r="AI160" s="168">
        <f>MIN((IFERROR(IF(AND($V160&lt;=AI$1,$W160&gt;=AI$1),INDEX(Reliability!N$23:N$50,MATCH($S160,Reliability!$C$23:$C$50,0)),0),0)*IF($T160="n/a",$D160*$Y160,$G160)+IFERROR(IF(AND($V160&lt;=AI$1,$W160&gt;=AI$1),INDEX(Reliability!N$23:N$50,MATCH($T160,Reliability!$C$23:$C$50,0)),0),0)*$H160*$X160*$Y160),$D160)*$R160</f>
        <v>0</v>
      </c>
      <c r="AJ160" s="168">
        <f>MIN((IFERROR(IF(AND($V160&lt;=AJ$1,$W160&gt;=AJ$1),INDEX(Reliability!O$23:O$50,MATCH($S160,Reliability!$C$23:$C$50,0)),0),0)*IF($T160="n/a",$D160*$Y160,$G160)+IFERROR(IF(AND($V160&lt;=AJ$1,$W160&gt;=AJ$1),INDEX(Reliability!O$23:O$50,MATCH($T160,Reliability!$C$23:$C$50,0)),0),0)*$H160*$X160*$Y160),$D160)*$R160</f>
        <v>0</v>
      </c>
      <c r="AK160" s="168">
        <f>MIN((IFERROR(IF(AND($V160&lt;=AK$1,$W160&gt;=AK$1),INDEX(Reliability!P$23:P$50,MATCH($S160,Reliability!$C$23:$C$50,0)),0),0)*IF($T160="n/a",$D160*$Y160,$G160)+IFERROR(IF(AND($V160&lt;=AK$1,$W160&gt;=AK$1),INDEX(Reliability!P$23:P$50,MATCH($T160,Reliability!$C$23:$C$50,0)),0),0)*$H160*$X160*$Y160),$D160)*$R160</f>
        <v>0</v>
      </c>
      <c r="AM160" s="167">
        <f t="shared" si="31"/>
        <v>0</v>
      </c>
      <c r="AN160">
        <f>unique_contracts!C160</f>
        <v>0</v>
      </c>
    </row>
    <row r="161" spans="2:40" x14ac:dyDescent="0.25">
      <c r="B161" s="121">
        <f>unique_contracts!B161</f>
        <v>0</v>
      </c>
      <c r="C161" s="103">
        <f>unique_contracts!D161</f>
        <v>0</v>
      </c>
      <c r="D161" s="120">
        <f>unique_contracts!J161</f>
        <v>0</v>
      </c>
      <c r="E161" s="103">
        <f>unique_contracts!M161</f>
        <v>0</v>
      </c>
      <c r="F161" s="103">
        <f>unique_contracts!N161</f>
        <v>0</v>
      </c>
      <c r="G161" s="103">
        <f>unique_contracts!P161</f>
        <v>0</v>
      </c>
      <c r="H161" s="103">
        <f>unique_contracts!R161</f>
        <v>0</v>
      </c>
      <c r="I161" s="103">
        <f>unique_contracts!V161</f>
        <v>0</v>
      </c>
      <c r="J161" s="121">
        <f>unique_contracts!AB161</f>
        <v>0</v>
      </c>
      <c r="K161" s="103">
        <f>unique_contracts!AM161</f>
        <v>0</v>
      </c>
      <c r="L161" s="103">
        <f>unique_contracts!AN161</f>
        <v>0</v>
      </c>
      <c r="M161" s="103">
        <f>unique_contracts!AO161</f>
        <v>0</v>
      </c>
      <c r="N161" s="103">
        <f>unique_contracts!AP161</f>
        <v>0</v>
      </c>
      <c r="O161" s="103">
        <f>unique_contracts!AQ161</f>
        <v>0</v>
      </c>
      <c r="P161" s="103">
        <f>unique_contracts!AR161</f>
        <v>0</v>
      </c>
      <c r="Q161" s="103">
        <f>unique_contracts!BP161</f>
        <v>0</v>
      </c>
      <c r="R161" s="103">
        <f t="shared" si="24"/>
        <v>0</v>
      </c>
      <c r="S161" s="103" t="str">
        <f>IFERROR(IF(AND(I161&gt;0,E161="NotHybrid"),_xlfn.CONCAT(MAX(MIN(ROUNDDOWN(I161/D161,0),8),4),INDEX(resources!$G:$G,MATCH(B161,resources!$A:$A,0))),INDEX(resources!$G:$G,MATCH(B161,resources!$A:$A,0))),"n/a")</f>
        <v>n/a</v>
      </c>
      <c r="T161" s="103" t="str">
        <f t="shared" si="25"/>
        <v>n/a</v>
      </c>
      <c r="U161" s="103" t="str">
        <f t="shared" si="26"/>
        <v>n/a</v>
      </c>
      <c r="V161" s="103">
        <f t="shared" si="27"/>
        <v>0</v>
      </c>
      <c r="W161" s="103">
        <f t="shared" si="28"/>
        <v>0</v>
      </c>
      <c r="X161" s="119">
        <f t="shared" si="29"/>
        <v>1</v>
      </c>
      <c r="Y161" s="119">
        <f t="shared" si="30"/>
        <v>1</v>
      </c>
      <c r="Z161" s="168">
        <f>MIN((IFERROR(IF(AND($V161&lt;=Z$1,$W161&gt;=Z$1),INDEX(Reliability!E$23:E$50,MATCH($S161,Reliability!$C$23:$C$50,0)),0),0)*IF($T161="n/a",$D161*$Y161,$G161)+IFERROR(IF(AND($V161&lt;=Z$1,$W161&gt;=Z$1),INDEX(Reliability!E$23:E$50,MATCH($T161,Reliability!$C$23:$C$50,0)),0),0)*$H161*$X161*$Y161),$D161)*$R161</f>
        <v>0</v>
      </c>
      <c r="AA161" s="168">
        <f>MIN((IFERROR(IF(AND($V161&lt;=AA$1,$W161&gt;=AA$1),INDEX(Reliability!F$23:F$50,MATCH($S161,Reliability!$C$23:$C$50,0)),0),0)*IF($T161="n/a",$D161*$Y161,$G161)+IFERROR(IF(AND($V161&lt;=AA$1,$W161&gt;=AA$1),INDEX(Reliability!F$23:F$50,MATCH($T161,Reliability!$C$23:$C$50,0)),0),0)*$H161*$X161*$Y161),$D161)*$R161</f>
        <v>0</v>
      </c>
      <c r="AB161" s="168">
        <f>MIN((IFERROR(IF(AND($V161&lt;=AB$1,$W161&gt;=AB$1),INDEX(Reliability!G$23:G$50,MATCH($S161,Reliability!$C$23:$C$50,0)),0),0)*IF($T161="n/a",$D161*$Y161,$G161)+IFERROR(IF(AND($V161&lt;=AB$1,$W161&gt;=AB$1),INDEX(Reliability!G$23:G$50,MATCH($T161,Reliability!$C$23:$C$50,0)),0),0)*$H161*$X161*$Y161),$D161)*$R161</f>
        <v>0</v>
      </c>
      <c r="AC161" s="168">
        <f>MIN((IFERROR(IF(AND($V161&lt;=AC$1,$W161&gt;=AC$1),INDEX(Reliability!H$23:H$50,MATCH($S161,Reliability!$C$23:$C$50,0)),0),0)*IF($T161="n/a",$D161*$Y161,$G161)+IFERROR(IF(AND($V161&lt;=AC$1,$W161&gt;=AC$1),INDEX(Reliability!H$23:H$50,MATCH($T161,Reliability!$C$23:$C$50,0)),0),0)*$H161*$X161*$Y161),$D161)*$R161</f>
        <v>0</v>
      </c>
      <c r="AD161" s="168">
        <f>MIN((IFERROR(IF(AND($V161&lt;=AD$1,$W161&gt;=AD$1),INDEX(Reliability!I$23:I$50,MATCH($S161,Reliability!$C$23:$C$50,0)),0),0)*IF($T161="n/a",$D161*$Y161,$G161)+IFERROR(IF(AND($V161&lt;=AD$1,$W161&gt;=AD$1),INDEX(Reliability!I$23:I$50,MATCH($T161,Reliability!$C$23:$C$50,0)),0),0)*$H161*$X161*$Y161),$D161)*$R161</f>
        <v>0</v>
      </c>
      <c r="AE161" s="168">
        <f>MIN((IFERROR(IF(AND($V161&lt;=AE$1,$W161&gt;=AE$1),INDEX(Reliability!J$23:J$50,MATCH($S161,Reliability!$C$23:$C$50,0)),0),0)*IF($T161="n/a",$D161*$Y161,$G161)+IFERROR(IF(AND($V161&lt;=AE$1,$W161&gt;=AE$1),INDEX(Reliability!J$23:J$50,MATCH($T161,Reliability!$C$23:$C$50,0)),0),0)*$H161*$X161*$Y161),$D161)*$R161</f>
        <v>0</v>
      </c>
      <c r="AF161" s="168">
        <f>MIN((IFERROR(IF(AND($V161&lt;=AF$1,$W161&gt;=AF$1),INDEX(Reliability!K$23:K$50,MATCH($S161,Reliability!$C$23:$C$50,0)),0),0)*IF($T161="n/a",$D161*$Y161,$G161)+IFERROR(IF(AND($V161&lt;=AF$1,$W161&gt;=AF$1),INDEX(Reliability!K$23:K$50,MATCH($T161,Reliability!$C$23:$C$50,0)),0),0)*$H161*$X161*$Y161),$D161)*$R161</f>
        <v>0</v>
      </c>
      <c r="AG161" s="168">
        <f>MIN((IFERROR(IF(AND($V161&lt;=AG$1,$W161&gt;=AG$1),INDEX(Reliability!L$23:L$50,MATCH($S161,Reliability!$C$23:$C$50,0)),0),0)*IF($T161="n/a",$D161*$Y161,$G161)+IFERROR(IF(AND($V161&lt;=AG$1,$W161&gt;=AG$1),INDEX(Reliability!L$23:L$50,MATCH($T161,Reliability!$C$23:$C$50,0)),0),0)*$H161*$X161*$Y161),$D161)*$R161</f>
        <v>0</v>
      </c>
      <c r="AH161" s="168">
        <f>MIN((IFERROR(IF(AND($V161&lt;=AH$1,$W161&gt;=AH$1),INDEX(Reliability!M$23:M$50,MATCH($S161,Reliability!$C$23:$C$50,0)),0),0)*IF($T161="n/a",$D161*$Y161,$G161)+IFERROR(IF(AND($V161&lt;=AH$1,$W161&gt;=AH$1),INDEX(Reliability!M$23:M$50,MATCH($T161,Reliability!$C$23:$C$50,0)),0),0)*$H161*$X161*$Y161),$D161)*$R161</f>
        <v>0</v>
      </c>
      <c r="AI161" s="168">
        <f>MIN((IFERROR(IF(AND($V161&lt;=AI$1,$W161&gt;=AI$1),INDEX(Reliability!N$23:N$50,MATCH($S161,Reliability!$C$23:$C$50,0)),0),0)*IF($T161="n/a",$D161*$Y161,$G161)+IFERROR(IF(AND($V161&lt;=AI$1,$W161&gt;=AI$1),INDEX(Reliability!N$23:N$50,MATCH($T161,Reliability!$C$23:$C$50,0)),0),0)*$H161*$X161*$Y161),$D161)*$R161</f>
        <v>0</v>
      </c>
      <c r="AJ161" s="168">
        <f>MIN((IFERROR(IF(AND($V161&lt;=AJ$1,$W161&gt;=AJ$1),INDEX(Reliability!O$23:O$50,MATCH($S161,Reliability!$C$23:$C$50,0)),0),0)*IF($T161="n/a",$D161*$Y161,$G161)+IFERROR(IF(AND($V161&lt;=AJ$1,$W161&gt;=AJ$1),INDEX(Reliability!O$23:O$50,MATCH($T161,Reliability!$C$23:$C$50,0)),0),0)*$H161*$X161*$Y161),$D161)*$R161</f>
        <v>0</v>
      </c>
      <c r="AK161" s="168">
        <f>MIN((IFERROR(IF(AND($V161&lt;=AK$1,$W161&gt;=AK$1),INDEX(Reliability!P$23:P$50,MATCH($S161,Reliability!$C$23:$C$50,0)),0),0)*IF($T161="n/a",$D161*$Y161,$G161)+IFERROR(IF(AND($V161&lt;=AK$1,$W161&gt;=AK$1),INDEX(Reliability!P$23:P$50,MATCH($T161,Reliability!$C$23:$C$50,0)),0),0)*$H161*$X161*$Y161),$D161)*$R161</f>
        <v>0</v>
      </c>
      <c r="AM161" s="167">
        <f t="shared" si="31"/>
        <v>0</v>
      </c>
      <c r="AN161">
        <f>unique_contracts!C161</f>
        <v>0</v>
      </c>
    </row>
    <row r="162" spans="2:40" x14ac:dyDescent="0.25">
      <c r="B162" s="121">
        <f>unique_contracts!B162</f>
        <v>0</v>
      </c>
      <c r="C162" s="103">
        <f>unique_contracts!D162</f>
        <v>0</v>
      </c>
      <c r="D162" s="120">
        <f>unique_contracts!J162</f>
        <v>0</v>
      </c>
      <c r="E162" s="103">
        <f>unique_contracts!M162</f>
        <v>0</v>
      </c>
      <c r="F162" s="103">
        <f>unique_contracts!N162</f>
        <v>0</v>
      </c>
      <c r="G162" s="103">
        <f>unique_contracts!P162</f>
        <v>0</v>
      </c>
      <c r="H162" s="103">
        <f>unique_contracts!R162</f>
        <v>0</v>
      </c>
      <c r="I162" s="103">
        <f>unique_contracts!V162</f>
        <v>0</v>
      </c>
      <c r="J162" s="121">
        <f>unique_contracts!AB162</f>
        <v>0</v>
      </c>
      <c r="K162" s="103">
        <f>unique_contracts!AM162</f>
        <v>0</v>
      </c>
      <c r="L162" s="103">
        <f>unique_contracts!AN162</f>
        <v>0</v>
      </c>
      <c r="M162" s="103">
        <f>unique_contracts!AO162</f>
        <v>0</v>
      </c>
      <c r="N162" s="103">
        <f>unique_contracts!AP162</f>
        <v>0</v>
      </c>
      <c r="O162" s="103">
        <f>unique_contracts!AQ162</f>
        <v>0</v>
      </c>
      <c r="P162" s="103">
        <f>unique_contracts!AR162</f>
        <v>0</v>
      </c>
      <c r="Q162" s="103">
        <f>unique_contracts!BP162</f>
        <v>0</v>
      </c>
      <c r="R162" s="103">
        <f t="shared" si="24"/>
        <v>0</v>
      </c>
      <c r="S162" s="103" t="str">
        <f>IFERROR(IF(AND(I162&gt;0,E162="NotHybrid"),_xlfn.CONCAT(MAX(MIN(ROUNDDOWN(I162/D162,0),8),4),INDEX(resources!$G:$G,MATCH(B162,resources!$A:$A,0))),INDEX(resources!$G:$G,MATCH(B162,resources!$A:$A,0))),"n/a")</f>
        <v>n/a</v>
      </c>
      <c r="T162" s="103" t="str">
        <f t="shared" si="25"/>
        <v>n/a</v>
      </c>
      <c r="U162" s="103" t="str">
        <f t="shared" si="26"/>
        <v>n/a</v>
      </c>
      <c r="V162" s="103">
        <f t="shared" si="27"/>
        <v>0</v>
      </c>
      <c r="W162" s="103">
        <f t="shared" si="28"/>
        <v>0</v>
      </c>
      <c r="X162" s="119">
        <f t="shared" si="29"/>
        <v>1</v>
      </c>
      <c r="Y162" s="119">
        <f t="shared" si="30"/>
        <v>1</v>
      </c>
      <c r="Z162" s="168">
        <f>MIN((IFERROR(IF(AND($V162&lt;=Z$1,$W162&gt;=Z$1),INDEX(Reliability!E$23:E$50,MATCH($S162,Reliability!$C$23:$C$50,0)),0),0)*IF($T162="n/a",$D162*$Y162,$G162)+IFERROR(IF(AND($V162&lt;=Z$1,$W162&gt;=Z$1),INDEX(Reliability!E$23:E$50,MATCH($T162,Reliability!$C$23:$C$50,0)),0),0)*$H162*$X162*$Y162),$D162)*$R162</f>
        <v>0</v>
      </c>
      <c r="AA162" s="168">
        <f>MIN((IFERROR(IF(AND($V162&lt;=AA$1,$W162&gt;=AA$1),INDEX(Reliability!F$23:F$50,MATCH($S162,Reliability!$C$23:$C$50,0)),0),0)*IF($T162="n/a",$D162*$Y162,$G162)+IFERROR(IF(AND($V162&lt;=AA$1,$W162&gt;=AA$1),INDEX(Reliability!F$23:F$50,MATCH($T162,Reliability!$C$23:$C$50,0)),0),0)*$H162*$X162*$Y162),$D162)*$R162</f>
        <v>0</v>
      </c>
      <c r="AB162" s="168">
        <f>MIN((IFERROR(IF(AND($V162&lt;=AB$1,$W162&gt;=AB$1),INDEX(Reliability!G$23:G$50,MATCH($S162,Reliability!$C$23:$C$50,0)),0),0)*IF($T162="n/a",$D162*$Y162,$G162)+IFERROR(IF(AND($V162&lt;=AB$1,$W162&gt;=AB$1),INDEX(Reliability!G$23:G$50,MATCH($T162,Reliability!$C$23:$C$50,0)),0),0)*$H162*$X162*$Y162),$D162)*$R162</f>
        <v>0</v>
      </c>
      <c r="AC162" s="168">
        <f>MIN((IFERROR(IF(AND($V162&lt;=AC$1,$W162&gt;=AC$1),INDEX(Reliability!H$23:H$50,MATCH($S162,Reliability!$C$23:$C$50,0)),0),0)*IF($T162="n/a",$D162*$Y162,$G162)+IFERROR(IF(AND($V162&lt;=AC$1,$W162&gt;=AC$1),INDEX(Reliability!H$23:H$50,MATCH($T162,Reliability!$C$23:$C$50,0)),0),0)*$H162*$X162*$Y162),$D162)*$R162</f>
        <v>0</v>
      </c>
      <c r="AD162" s="168">
        <f>MIN((IFERROR(IF(AND($V162&lt;=AD$1,$W162&gt;=AD$1),INDEX(Reliability!I$23:I$50,MATCH($S162,Reliability!$C$23:$C$50,0)),0),0)*IF($T162="n/a",$D162*$Y162,$G162)+IFERROR(IF(AND($V162&lt;=AD$1,$W162&gt;=AD$1),INDEX(Reliability!I$23:I$50,MATCH($T162,Reliability!$C$23:$C$50,0)),0),0)*$H162*$X162*$Y162),$D162)*$R162</f>
        <v>0</v>
      </c>
      <c r="AE162" s="168">
        <f>MIN((IFERROR(IF(AND($V162&lt;=AE$1,$W162&gt;=AE$1),INDEX(Reliability!J$23:J$50,MATCH($S162,Reliability!$C$23:$C$50,0)),0),0)*IF($T162="n/a",$D162*$Y162,$G162)+IFERROR(IF(AND($V162&lt;=AE$1,$W162&gt;=AE$1),INDEX(Reliability!J$23:J$50,MATCH($T162,Reliability!$C$23:$C$50,0)),0),0)*$H162*$X162*$Y162),$D162)*$R162</f>
        <v>0</v>
      </c>
      <c r="AF162" s="168">
        <f>MIN((IFERROR(IF(AND($V162&lt;=AF$1,$W162&gt;=AF$1),INDEX(Reliability!K$23:K$50,MATCH($S162,Reliability!$C$23:$C$50,0)),0),0)*IF($T162="n/a",$D162*$Y162,$G162)+IFERROR(IF(AND($V162&lt;=AF$1,$W162&gt;=AF$1),INDEX(Reliability!K$23:K$50,MATCH($T162,Reliability!$C$23:$C$50,0)),0),0)*$H162*$X162*$Y162),$D162)*$R162</f>
        <v>0</v>
      </c>
      <c r="AG162" s="168">
        <f>MIN((IFERROR(IF(AND($V162&lt;=AG$1,$W162&gt;=AG$1),INDEX(Reliability!L$23:L$50,MATCH($S162,Reliability!$C$23:$C$50,0)),0),0)*IF($T162="n/a",$D162*$Y162,$G162)+IFERROR(IF(AND($V162&lt;=AG$1,$W162&gt;=AG$1),INDEX(Reliability!L$23:L$50,MATCH($T162,Reliability!$C$23:$C$50,0)),0),0)*$H162*$X162*$Y162),$D162)*$R162</f>
        <v>0</v>
      </c>
      <c r="AH162" s="168">
        <f>MIN((IFERROR(IF(AND($V162&lt;=AH$1,$W162&gt;=AH$1),INDEX(Reliability!M$23:M$50,MATCH($S162,Reliability!$C$23:$C$50,0)),0),0)*IF($T162="n/a",$D162*$Y162,$G162)+IFERROR(IF(AND($V162&lt;=AH$1,$W162&gt;=AH$1),INDEX(Reliability!M$23:M$50,MATCH($T162,Reliability!$C$23:$C$50,0)),0),0)*$H162*$X162*$Y162),$D162)*$R162</f>
        <v>0</v>
      </c>
      <c r="AI162" s="168">
        <f>MIN((IFERROR(IF(AND($V162&lt;=AI$1,$W162&gt;=AI$1),INDEX(Reliability!N$23:N$50,MATCH($S162,Reliability!$C$23:$C$50,0)),0),0)*IF($T162="n/a",$D162*$Y162,$G162)+IFERROR(IF(AND($V162&lt;=AI$1,$W162&gt;=AI$1),INDEX(Reliability!N$23:N$50,MATCH($T162,Reliability!$C$23:$C$50,0)),0),0)*$H162*$X162*$Y162),$D162)*$R162</f>
        <v>0</v>
      </c>
      <c r="AJ162" s="168">
        <f>MIN((IFERROR(IF(AND($V162&lt;=AJ$1,$W162&gt;=AJ$1),INDEX(Reliability!O$23:O$50,MATCH($S162,Reliability!$C$23:$C$50,0)),0),0)*IF($T162="n/a",$D162*$Y162,$G162)+IFERROR(IF(AND($V162&lt;=AJ$1,$W162&gt;=AJ$1),INDEX(Reliability!O$23:O$50,MATCH($T162,Reliability!$C$23:$C$50,0)),0),0)*$H162*$X162*$Y162),$D162)*$R162</f>
        <v>0</v>
      </c>
      <c r="AK162" s="168">
        <f>MIN((IFERROR(IF(AND($V162&lt;=AK$1,$W162&gt;=AK$1),INDEX(Reliability!P$23:P$50,MATCH($S162,Reliability!$C$23:$C$50,0)),0),0)*IF($T162="n/a",$D162*$Y162,$G162)+IFERROR(IF(AND($V162&lt;=AK$1,$W162&gt;=AK$1),INDEX(Reliability!P$23:P$50,MATCH($T162,Reliability!$C$23:$C$50,0)),0),0)*$H162*$X162*$Y162),$D162)*$R162</f>
        <v>0</v>
      </c>
      <c r="AM162" s="167">
        <f t="shared" si="31"/>
        <v>0</v>
      </c>
      <c r="AN162">
        <f>unique_contracts!C162</f>
        <v>0</v>
      </c>
    </row>
    <row r="163" spans="2:40" x14ac:dyDescent="0.25">
      <c r="B163" s="121">
        <f>unique_contracts!B163</f>
        <v>0</v>
      </c>
      <c r="C163" s="103">
        <f>unique_contracts!D163</f>
        <v>0</v>
      </c>
      <c r="D163" s="120">
        <f>unique_contracts!J163</f>
        <v>0</v>
      </c>
      <c r="E163" s="103">
        <f>unique_contracts!M163</f>
        <v>0</v>
      </c>
      <c r="F163" s="103">
        <f>unique_contracts!N163</f>
        <v>0</v>
      </c>
      <c r="G163" s="103">
        <f>unique_contracts!P163</f>
        <v>0</v>
      </c>
      <c r="H163" s="103">
        <f>unique_contracts!R163</f>
        <v>0</v>
      </c>
      <c r="I163" s="103">
        <f>unique_contracts!V163</f>
        <v>0</v>
      </c>
      <c r="J163" s="121">
        <f>unique_contracts!AB163</f>
        <v>0</v>
      </c>
      <c r="K163" s="103">
        <f>unique_contracts!AM163</f>
        <v>0</v>
      </c>
      <c r="L163" s="103">
        <f>unique_contracts!AN163</f>
        <v>0</v>
      </c>
      <c r="M163" s="103">
        <f>unique_contracts!AO163</f>
        <v>0</v>
      </c>
      <c r="N163" s="103">
        <f>unique_contracts!AP163</f>
        <v>0</v>
      </c>
      <c r="O163" s="103">
        <f>unique_contracts!AQ163</f>
        <v>0</v>
      </c>
      <c r="P163" s="103">
        <f>unique_contracts!AR163</f>
        <v>0</v>
      </c>
      <c r="Q163" s="103">
        <f>unique_contracts!BP163</f>
        <v>0</v>
      </c>
      <c r="R163" s="103">
        <f t="shared" si="24"/>
        <v>0</v>
      </c>
      <c r="S163" s="103" t="str">
        <f>IFERROR(IF(AND(I163&gt;0,E163="NotHybrid"),_xlfn.CONCAT(MAX(MIN(ROUNDDOWN(I163/D163,0),8),4),INDEX(resources!$G:$G,MATCH(B163,resources!$A:$A,0))),INDEX(resources!$G:$G,MATCH(B163,resources!$A:$A,0))),"n/a")</f>
        <v>n/a</v>
      </c>
      <c r="T163" s="103" t="str">
        <f t="shared" si="25"/>
        <v>n/a</v>
      </c>
      <c r="U163" s="103" t="str">
        <f t="shared" si="26"/>
        <v>n/a</v>
      </c>
      <c r="V163" s="103">
        <f t="shared" si="27"/>
        <v>0</v>
      </c>
      <c r="W163" s="103">
        <f t="shared" si="28"/>
        <v>0</v>
      </c>
      <c r="X163" s="119">
        <f t="shared" si="29"/>
        <v>1</v>
      </c>
      <c r="Y163" s="119">
        <f t="shared" si="30"/>
        <v>1</v>
      </c>
      <c r="Z163" s="168">
        <f>MIN((IFERROR(IF(AND($V163&lt;=Z$1,$W163&gt;=Z$1),INDEX(Reliability!E$23:E$50,MATCH($S163,Reliability!$C$23:$C$50,0)),0),0)*IF($T163="n/a",$D163*$Y163,$G163)+IFERROR(IF(AND($V163&lt;=Z$1,$W163&gt;=Z$1),INDEX(Reliability!E$23:E$50,MATCH($T163,Reliability!$C$23:$C$50,0)),0),0)*$H163*$X163*$Y163),$D163)*$R163</f>
        <v>0</v>
      </c>
      <c r="AA163" s="168">
        <f>MIN((IFERROR(IF(AND($V163&lt;=AA$1,$W163&gt;=AA$1),INDEX(Reliability!F$23:F$50,MATCH($S163,Reliability!$C$23:$C$50,0)),0),0)*IF($T163="n/a",$D163*$Y163,$G163)+IFERROR(IF(AND($V163&lt;=AA$1,$W163&gt;=AA$1),INDEX(Reliability!F$23:F$50,MATCH($T163,Reliability!$C$23:$C$50,0)),0),0)*$H163*$X163*$Y163),$D163)*$R163</f>
        <v>0</v>
      </c>
      <c r="AB163" s="168">
        <f>MIN((IFERROR(IF(AND($V163&lt;=AB$1,$W163&gt;=AB$1),INDEX(Reliability!G$23:G$50,MATCH($S163,Reliability!$C$23:$C$50,0)),0),0)*IF($T163="n/a",$D163*$Y163,$G163)+IFERROR(IF(AND($V163&lt;=AB$1,$W163&gt;=AB$1),INDEX(Reliability!G$23:G$50,MATCH($T163,Reliability!$C$23:$C$50,0)),0),0)*$H163*$X163*$Y163),$D163)*$R163</f>
        <v>0</v>
      </c>
      <c r="AC163" s="168">
        <f>MIN((IFERROR(IF(AND($V163&lt;=AC$1,$W163&gt;=AC$1),INDEX(Reliability!H$23:H$50,MATCH($S163,Reliability!$C$23:$C$50,0)),0),0)*IF($T163="n/a",$D163*$Y163,$G163)+IFERROR(IF(AND($V163&lt;=AC$1,$W163&gt;=AC$1),INDEX(Reliability!H$23:H$50,MATCH($T163,Reliability!$C$23:$C$50,0)),0),0)*$H163*$X163*$Y163),$D163)*$R163</f>
        <v>0</v>
      </c>
      <c r="AD163" s="168">
        <f>MIN((IFERROR(IF(AND($V163&lt;=AD$1,$W163&gt;=AD$1),INDEX(Reliability!I$23:I$50,MATCH($S163,Reliability!$C$23:$C$50,0)),0),0)*IF($T163="n/a",$D163*$Y163,$G163)+IFERROR(IF(AND($V163&lt;=AD$1,$W163&gt;=AD$1),INDEX(Reliability!I$23:I$50,MATCH($T163,Reliability!$C$23:$C$50,0)),0),0)*$H163*$X163*$Y163),$D163)*$R163</f>
        <v>0</v>
      </c>
      <c r="AE163" s="168">
        <f>MIN((IFERROR(IF(AND($V163&lt;=AE$1,$W163&gt;=AE$1),INDEX(Reliability!J$23:J$50,MATCH($S163,Reliability!$C$23:$C$50,0)),0),0)*IF($T163="n/a",$D163*$Y163,$G163)+IFERROR(IF(AND($V163&lt;=AE$1,$W163&gt;=AE$1),INDEX(Reliability!J$23:J$50,MATCH($T163,Reliability!$C$23:$C$50,0)),0),0)*$H163*$X163*$Y163),$D163)*$R163</f>
        <v>0</v>
      </c>
      <c r="AF163" s="168">
        <f>MIN((IFERROR(IF(AND($V163&lt;=AF$1,$W163&gt;=AF$1),INDEX(Reliability!K$23:K$50,MATCH($S163,Reliability!$C$23:$C$50,0)),0),0)*IF($T163="n/a",$D163*$Y163,$G163)+IFERROR(IF(AND($V163&lt;=AF$1,$W163&gt;=AF$1),INDEX(Reliability!K$23:K$50,MATCH($T163,Reliability!$C$23:$C$50,0)),0),0)*$H163*$X163*$Y163),$D163)*$R163</f>
        <v>0</v>
      </c>
      <c r="AG163" s="168">
        <f>MIN((IFERROR(IF(AND($V163&lt;=AG$1,$W163&gt;=AG$1),INDEX(Reliability!L$23:L$50,MATCH($S163,Reliability!$C$23:$C$50,0)),0),0)*IF($T163="n/a",$D163*$Y163,$G163)+IFERROR(IF(AND($V163&lt;=AG$1,$W163&gt;=AG$1),INDEX(Reliability!L$23:L$50,MATCH($T163,Reliability!$C$23:$C$50,0)),0),0)*$H163*$X163*$Y163),$D163)*$R163</f>
        <v>0</v>
      </c>
      <c r="AH163" s="168">
        <f>MIN((IFERROR(IF(AND($V163&lt;=AH$1,$W163&gt;=AH$1),INDEX(Reliability!M$23:M$50,MATCH($S163,Reliability!$C$23:$C$50,0)),0),0)*IF($T163="n/a",$D163*$Y163,$G163)+IFERROR(IF(AND($V163&lt;=AH$1,$W163&gt;=AH$1),INDEX(Reliability!M$23:M$50,MATCH($T163,Reliability!$C$23:$C$50,0)),0),0)*$H163*$X163*$Y163),$D163)*$R163</f>
        <v>0</v>
      </c>
      <c r="AI163" s="168">
        <f>MIN((IFERROR(IF(AND($V163&lt;=AI$1,$W163&gt;=AI$1),INDEX(Reliability!N$23:N$50,MATCH($S163,Reliability!$C$23:$C$50,0)),0),0)*IF($T163="n/a",$D163*$Y163,$G163)+IFERROR(IF(AND($V163&lt;=AI$1,$W163&gt;=AI$1),INDEX(Reliability!N$23:N$50,MATCH($T163,Reliability!$C$23:$C$50,0)),0),0)*$H163*$X163*$Y163),$D163)*$R163</f>
        <v>0</v>
      </c>
      <c r="AJ163" s="168">
        <f>MIN((IFERROR(IF(AND($V163&lt;=AJ$1,$W163&gt;=AJ$1),INDEX(Reliability!O$23:O$50,MATCH($S163,Reliability!$C$23:$C$50,0)),0),0)*IF($T163="n/a",$D163*$Y163,$G163)+IFERROR(IF(AND($V163&lt;=AJ$1,$W163&gt;=AJ$1),INDEX(Reliability!O$23:O$50,MATCH($T163,Reliability!$C$23:$C$50,0)),0),0)*$H163*$X163*$Y163),$D163)*$R163</f>
        <v>0</v>
      </c>
      <c r="AK163" s="168">
        <f>MIN((IFERROR(IF(AND($V163&lt;=AK$1,$W163&gt;=AK$1),INDEX(Reliability!P$23:P$50,MATCH($S163,Reliability!$C$23:$C$50,0)),0),0)*IF($T163="n/a",$D163*$Y163,$G163)+IFERROR(IF(AND($V163&lt;=AK$1,$W163&gt;=AK$1),INDEX(Reliability!P$23:P$50,MATCH($T163,Reliability!$C$23:$C$50,0)),0),0)*$H163*$X163*$Y163),$D163)*$R163</f>
        <v>0</v>
      </c>
      <c r="AM163" s="167">
        <f t="shared" si="31"/>
        <v>0</v>
      </c>
      <c r="AN163">
        <f>unique_contracts!C163</f>
        <v>0</v>
      </c>
    </row>
    <row r="164" spans="2:40" x14ac:dyDescent="0.25">
      <c r="B164" s="121">
        <f>unique_contracts!B164</f>
        <v>0</v>
      </c>
      <c r="C164" s="103">
        <f>unique_contracts!D164</f>
        <v>0</v>
      </c>
      <c r="D164" s="120">
        <f>unique_contracts!J164</f>
        <v>0</v>
      </c>
      <c r="E164" s="103">
        <f>unique_contracts!M164</f>
        <v>0</v>
      </c>
      <c r="F164" s="103">
        <f>unique_contracts!N164</f>
        <v>0</v>
      </c>
      <c r="G164" s="103">
        <f>unique_contracts!P164</f>
        <v>0</v>
      </c>
      <c r="H164" s="103">
        <f>unique_contracts!R164</f>
        <v>0</v>
      </c>
      <c r="I164" s="103">
        <f>unique_contracts!V164</f>
        <v>0</v>
      </c>
      <c r="J164" s="121">
        <f>unique_contracts!AB164</f>
        <v>0</v>
      </c>
      <c r="K164" s="103">
        <f>unique_contracts!AM164</f>
        <v>0</v>
      </c>
      <c r="L164" s="103">
        <f>unique_contracts!AN164</f>
        <v>0</v>
      </c>
      <c r="M164" s="103">
        <f>unique_contracts!AO164</f>
        <v>0</v>
      </c>
      <c r="N164" s="103">
        <f>unique_contracts!AP164</f>
        <v>0</v>
      </c>
      <c r="O164" s="103">
        <f>unique_contracts!AQ164</f>
        <v>0</v>
      </c>
      <c r="P164" s="103">
        <f>unique_contracts!AR164</f>
        <v>0</v>
      </c>
      <c r="Q164" s="103">
        <f>unique_contracts!BP164</f>
        <v>0</v>
      </c>
      <c r="R164" s="103">
        <f t="shared" si="24"/>
        <v>0</v>
      </c>
      <c r="S164" s="103" t="str">
        <f>IFERROR(IF(AND(I164&gt;0,E164="NotHybrid"),_xlfn.CONCAT(MAX(MIN(ROUNDDOWN(I164/D164,0),8),4),INDEX(resources!$G:$G,MATCH(B164,resources!$A:$A,0))),INDEX(resources!$G:$G,MATCH(B164,resources!$A:$A,0))),"n/a")</f>
        <v>n/a</v>
      </c>
      <c r="T164" s="103" t="str">
        <f t="shared" si="25"/>
        <v>n/a</v>
      </c>
      <c r="U164" s="103" t="str">
        <f t="shared" si="26"/>
        <v>n/a</v>
      </c>
      <c r="V164" s="103">
        <f t="shared" si="27"/>
        <v>0</v>
      </c>
      <c r="W164" s="103">
        <f t="shared" si="28"/>
        <v>0</v>
      </c>
      <c r="X164" s="119">
        <f t="shared" si="29"/>
        <v>1</v>
      </c>
      <c r="Y164" s="119">
        <f t="shared" si="30"/>
        <v>1</v>
      </c>
      <c r="Z164" s="168">
        <f>MIN((IFERROR(IF(AND($V164&lt;=Z$1,$W164&gt;=Z$1),INDEX(Reliability!E$23:E$50,MATCH($S164,Reliability!$C$23:$C$50,0)),0),0)*IF($T164="n/a",$D164*$Y164,$G164)+IFERROR(IF(AND($V164&lt;=Z$1,$W164&gt;=Z$1),INDEX(Reliability!E$23:E$50,MATCH($T164,Reliability!$C$23:$C$50,0)),0),0)*$H164*$X164*$Y164),$D164)*$R164</f>
        <v>0</v>
      </c>
      <c r="AA164" s="168">
        <f>MIN((IFERROR(IF(AND($V164&lt;=AA$1,$W164&gt;=AA$1),INDEX(Reliability!F$23:F$50,MATCH($S164,Reliability!$C$23:$C$50,0)),0),0)*IF($T164="n/a",$D164*$Y164,$G164)+IFERROR(IF(AND($V164&lt;=AA$1,$W164&gt;=AA$1),INDEX(Reliability!F$23:F$50,MATCH($T164,Reliability!$C$23:$C$50,0)),0),0)*$H164*$X164*$Y164),$D164)*$R164</f>
        <v>0</v>
      </c>
      <c r="AB164" s="168">
        <f>MIN((IFERROR(IF(AND($V164&lt;=AB$1,$W164&gt;=AB$1),INDEX(Reliability!G$23:G$50,MATCH($S164,Reliability!$C$23:$C$50,0)),0),0)*IF($T164="n/a",$D164*$Y164,$G164)+IFERROR(IF(AND($V164&lt;=AB$1,$W164&gt;=AB$1),INDEX(Reliability!G$23:G$50,MATCH($T164,Reliability!$C$23:$C$50,0)),0),0)*$H164*$X164*$Y164),$D164)*$R164</f>
        <v>0</v>
      </c>
      <c r="AC164" s="168">
        <f>MIN((IFERROR(IF(AND($V164&lt;=AC$1,$W164&gt;=AC$1),INDEX(Reliability!H$23:H$50,MATCH($S164,Reliability!$C$23:$C$50,0)),0),0)*IF($T164="n/a",$D164*$Y164,$G164)+IFERROR(IF(AND($V164&lt;=AC$1,$W164&gt;=AC$1),INDEX(Reliability!H$23:H$50,MATCH($T164,Reliability!$C$23:$C$50,0)),0),0)*$H164*$X164*$Y164),$D164)*$R164</f>
        <v>0</v>
      </c>
      <c r="AD164" s="168">
        <f>MIN((IFERROR(IF(AND($V164&lt;=AD$1,$W164&gt;=AD$1),INDEX(Reliability!I$23:I$50,MATCH($S164,Reliability!$C$23:$C$50,0)),0),0)*IF($T164="n/a",$D164*$Y164,$G164)+IFERROR(IF(AND($V164&lt;=AD$1,$W164&gt;=AD$1),INDEX(Reliability!I$23:I$50,MATCH($T164,Reliability!$C$23:$C$50,0)),0),0)*$H164*$X164*$Y164),$D164)*$R164</f>
        <v>0</v>
      </c>
      <c r="AE164" s="168">
        <f>MIN((IFERROR(IF(AND($V164&lt;=AE$1,$W164&gt;=AE$1),INDEX(Reliability!J$23:J$50,MATCH($S164,Reliability!$C$23:$C$50,0)),0),0)*IF($T164="n/a",$D164*$Y164,$G164)+IFERROR(IF(AND($V164&lt;=AE$1,$W164&gt;=AE$1),INDEX(Reliability!J$23:J$50,MATCH($T164,Reliability!$C$23:$C$50,0)),0),0)*$H164*$X164*$Y164),$D164)*$R164</f>
        <v>0</v>
      </c>
      <c r="AF164" s="168">
        <f>MIN((IFERROR(IF(AND($V164&lt;=AF$1,$W164&gt;=AF$1),INDEX(Reliability!K$23:K$50,MATCH($S164,Reliability!$C$23:$C$50,0)),0),0)*IF($T164="n/a",$D164*$Y164,$G164)+IFERROR(IF(AND($V164&lt;=AF$1,$W164&gt;=AF$1),INDEX(Reliability!K$23:K$50,MATCH($T164,Reliability!$C$23:$C$50,0)),0),0)*$H164*$X164*$Y164),$D164)*$R164</f>
        <v>0</v>
      </c>
      <c r="AG164" s="168">
        <f>MIN((IFERROR(IF(AND($V164&lt;=AG$1,$W164&gt;=AG$1),INDEX(Reliability!L$23:L$50,MATCH($S164,Reliability!$C$23:$C$50,0)),0),0)*IF($T164="n/a",$D164*$Y164,$G164)+IFERROR(IF(AND($V164&lt;=AG$1,$W164&gt;=AG$1),INDEX(Reliability!L$23:L$50,MATCH($T164,Reliability!$C$23:$C$50,0)),0),0)*$H164*$X164*$Y164),$D164)*$R164</f>
        <v>0</v>
      </c>
      <c r="AH164" s="168">
        <f>MIN((IFERROR(IF(AND($V164&lt;=AH$1,$W164&gt;=AH$1),INDEX(Reliability!M$23:M$50,MATCH($S164,Reliability!$C$23:$C$50,0)),0),0)*IF($T164="n/a",$D164*$Y164,$G164)+IFERROR(IF(AND($V164&lt;=AH$1,$W164&gt;=AH$1),INDEX(Reliability!M$23:M$50,MATCH($T164,Reliability!$C$23:$C$50,0)),0),0)*$H164*$X164*$Y164),$D164)*$R164</f>
        <v>0</v>
      </c>
      <c r="AI164" s="168">
        <f>MIN((IFERROR(IF(AND($V164&lt;=AI$1,$W164&gt;=AI$1),INDEX(Reliability!N$23:N$50,MATCH($S164,Reliability!$C$23:$C$50,0)),0),0)*IF($T164="n/a",$D164*$Y164,$G164)+IFERROR(IF(AND($V164&lt;=AI$1,$W164&gt;=AI$1),INDEX(Reliability!N$23:N$50,MATCH($T164,Reliability!$C$23:$C$50,0)),0),0)*$H164*$X164*$Y164),$D164)*$R164</f>
        <v>0</v>
      </c>
      <c r="AJ164" s="168">
        <f>MIN((IFERROR(IF(AND($V164&lt;=AJ$1,$W164&gt;=AJ$1),INDEX(Reliability!O$23:O$50,MATCH($S164,Reliability!$C$23:$C$50,0)),0),0)*IF($T164="n/a",$D164*$Y164,$G164)+IFERROR(IF(AND($V164&lt;=AJ$1,$W164&gt;=AJ$1),INDEX(Reliability!O$23:O$50,MATCH($T164,Reliability!$C$23:$C$50,0)),0),0)*$H164*$X164*$Y164),$D164)*$R164</f>
        <v>0</v>
      </c>
      <c r="AK164" s="168">
        <f>MIN((IFERROR(IF(AND($V164&lt;=AK$1,$W164&gt;=AK$1),INDEX(Reliability!P$23:P$50,MATCH($S164,Reliability!$C$23:$C$50,0)),0),0)*IF($T164="n/a",$D164*$Y164,$G164)+IFERROR(IF(AND($V164&lt;=AK$1,$W164&gt;=AK$1),INDEX(Reliability!P$23:P$50,MATCH($T164,Reliability!$C$23:$C$50,0)),0),0)*$H164*$X164*$Y164),$D164)*$R164</f>
        <v>0</v>
      </c>
      <c r="AM164" s="167">
        <f t="shared" si="31"/>
        <v>0</v>
      </c>
      <c r="AN164">
        <f>unique_contracts!C164</f>
        <v>0</v>
      </c>
    </row>
    <row r="165" spans="2:40" x14ac:dyDescent="0.25">
      <c r="B165" s="121">
        <f>unique_contracts!B165</f>
        <v>0</v>
      </c>
      <c r="C165" s="103">
        <f>unique_contracts!D165</f>
        <v>0</v>
      </c>
      <c r="D165" s="120">
        <f>unique_contracts!J165</f>
        <v>0</v>
      </c>
      <c r="E165" s="103">
        <f>unique_contracts!M165</f>
        <v>0</v>
      </c>
      <c r="F165" s="103">
        <f>unique_contracts!N165</f>
        <v>0</v>
      </c>
      <c r="G165" s="103">
        <f>unique_contracts!P165</f>
        <v>0</v>
      </c>
      <c r="H165" s="103">
        <f>unique_contracts!R165</f>
        <v>0</v>
      </c>
      <c r="I165" s="103">
        <f>unique_contracts!V165</f>
        <v>0</v>
      </c>
      <c r="J165" s="121">
        <f>unique_contracts!AB165</f>
        <v>0</v>
      </c>
      <c r="K165" s="103">
        <f>unique_contracts!AM165</f>
        <v>0</v>
      </c>
      <c r="L165" s="103">
        <f>unique_contracts!AN165</f>
        <v>0</v>
      </c>
      <c r="M165" s="103">
        <f>unique_contracts!AO165</f>
        <v>0</v>
      </c>
      <c r="N165" s="103">
        <f>unique_contracts!AP165</f>
        <v>0</v>
      </c>
      <c r="O165" s="103">
        <f>unique_contracts!AQ165</f>
        <v>0</v>
      </c>
      <c r="P165" s="103">
        <f>unique_contracts!AR165</f>
        <v>0</v>
      </c>
      <c r="Q165" s="103">
        <f>unique_contracts!BP165</f>
        <v>0</v>
      </c>
      <c r="R165" s="103">
        <f t="shared" si="24"/>
        <v>0</v>
      </c>
      <c r="S165" s="103" t="str">
        <f>IFERROR(IF(AND(I165&gt;0,E165="NotHybrid"),_xlfn.CONCAT(MAX(MIN(ROUNDDOWN(I165/D165,0),8),4),INDEX(resources!$G:$G,MATCH(B165,resources!$A:$A,0))),INDEX(resources!$G:$G,MATCH(B165,resources!$A:$A,0))),"n/a")</f>
        <v>n/a</v>
      </c>
      <c r="T165" s="103" t="str">
        <f t="shared" si="25"/>
        <v>n/a</v>
      </c>
      <c r="U165" s="103" t="str">
        <f t="shared" si="26"/>
        <v>n/a</v>
      </c>
      <c r="V165" s="103">
        <f t="shared" si="27"/>
        <v>0</v>
      </c>
      <c r="W165" s="103">
        <f t="shared" si="28"/>
        <v>0</v>
      </c>
      <c r="X165" s="119">
        <f t="shared" si="29"/>
        <v>1</v>
      </c>
      <c r="Y165" s="119">
        <f t="shared" si="30"/>
        <v>1</v>
      </c>
      <c r="Z165" s="168">
        <f>MIN((IFERROR(IF(AND($V165&lt;=Z$1,$W165&gt;=Z$1),INDEX(Reliability!E$23:E$50,MATCH($S165,Reliability!$C$23:$C$50,0)),0),0)*IF($T165="n/a",$D165*$Y165,$G165)+IFERROR(IF(AND($V165&lt;=Z$1,$W165&gt;=Z$1),INDEX(Reliability!E$23:E$50,MATCH($T165,Reliability!$C$23:$C$50,0)),0),0)*$H165*$X165*$Y165),$D165)*$R165</f>
        <v>0</v>
      </c>
      <c r="AA165" s="168">
        <f>MIN((IFERROR(IF(AND($V165&lt;=AA$1,$W165&gt;=AA$1),INDEX(Reliability!F$23:F$50,MATCH($S165,Reliability!$C$23:$C$50,0)),0),0)*IF($T165="n/a",$D165*$Y165,$G165)+IFERROR(IF(AND($V165&lt;=AA$1,$W165&gt;=AA$1),INDEX(Reliability!F$23:F$50,MATCH($T165,Reliability!$C$23:$C$50,0)),0),0)*$H165*$X165*$Y165),$D165)*$R165</f>
        <v>0</v>
      </c>
      <c r="AB165" s="168">
        <f>MIN((IFERROR(IF(AND($V165&lt;=AB$1,$W165&gt;=AB$1),INDEX(Reliability!G$23:G$50,MATCH($S165,Reliability!$C$23:$C$50,0)),0),0)*IF($T165="n/a",$D165*$Y165,$G165)+IFERROR(IF(AND($V165&lt;=AB$1,$W165&gt;=AB$1),INDEX(Reliability!G$23:G$50,MATCH($T165,Reliability!$C$23:$C$50,0)),0),0)*$H165*$X165*$Y165),$D165)*$R165</f>
        <v>0</v>
      </c>
      <c r="AC165" s="168">
        <f>MIN((IFERROR(IF(AND($V165&lt;=AC$1,$W165&gt;=AC$1),INDEX(Reliability!H$23:H$50,MATCH($S165,Reliability!$C$23:$C$50,0)),0),0)*IF($T165="n/a",$D165*$Y165,$G165)+IFERROR(IF(AND($V165&lt;=AC$1,$W165&gt;=AC$1),INDEX(Reliability!H$23:H$50,MATCH($T165,Reliability!$C$23:$C$50,0)),0),0)*$H165*$X165*$Y165),$D165)*$R165</f>
        <v>0</v>
      </c>
      <c r="AD165" s="168">
        <f>MIN((IFERROR(IF(AND($V165&lt;=AD$1,$W165&gt;=AD$1),INDEX(Reliability!I$23:I$50,MATCH($S165,Reliability!$C$23:$C$50,0)),0),0)*IF($T165="n/a",$D165*$Y165,$G165)+IFERROR(IF(AND($V165&lt;=AD$1,$W165&gt;=AD$1),INDEX(Reliability!I$23:I$50,MATCH($T165,Reliability!$C$23:$C$50,0)),0),0)*$H165*$X165*$Y165),$D165)*$R165</f>
        <v>0</v>
      </c>
      <c r="AE165" s="168">
        <f>MIN((IFERROR(IF(AND($V165&lt;=AE$1,$W165&gt;=AE$1),INDEX(Reliability!J$23:J$50,MATCH($S165,Reliability!$C$23:$C$50,0)),0),0)*IF($T165="n/a",$D165*$Y165,$G165)+IFERROR(IF(AND($V165&lt;=AE$1,$W165&gt;=AE$1),INDEX(Reliability!J$23:J$50,MATCH($T165,Reliability!$C$23:$C$50,0)),0),0)*$H165*$X165*$Y165),$D165)*$R165</f>
        <v>0</v>
      </c>
      <c r="AF165" s="168">
        <f>MIN((IFERROR(IF(AND($V165&lt;=AF$1,$W165&gt;=AF$1),INDEX(Reliability!K$23:K$50,MATCH($S165,Reliability!$C$23:$C$50,0)),0),0)*IF($T165="n/a",$D165*$Y165,$G165)+IFERROR(IF(AND($V165&lt;=AF$1,$W165&gt;=AF$1),INDEX(Reliability!K$23:K$50,MATCH($T165,Reliability!$C$23:$C$50,0)),0),0)*$H165*$X165*$Y165),$D165)*$R165</f>
        <v>0</v>
      </c>
      <c r="AG165" s="168">
        <f>MIN((IFERROR(IF(AND($V165&lt;=AG$1,$W165&gt;=AG$1),INDEX(Reliability!L$23:L$50,MATCH($S165,Reliability!$C$23:$C$50,0)),0),0)*IF($T165="n/a",$D165*$Y165,$G165)+IFERROR(IF(AND($V165&lt;=AG$1,$W165&gt;=AG$1),INDEX(Reliability!L$23:L$50,MATCH($T165,Reliability!$C$23:$C$50,0)),0),0)*$H165*$X165*$Y165),$D165)*$R165</f>
        <v>0</v>
      </c>
      <c r="AH165" s="168">
        <f>MIN((IFERROR(IF(AND($V165&lt;=AH$1,$W165&gt;=AH$1),INDEX(Reliability!M$23:M$50,MATCH($S165,Reliability!$C$23:$C$50,0)),0),0)*IF($T165="n/a",$D165*$Y165,$G165)+IFERROR(IF(AND($V165&lt;=AH$1,$W165&gt;=AH$1),INDEX(Reliability!M$23:M$50,MATCH($T165,Reliability!$C$23:$C$50,0)),0),0)*$H165*$X165*$Y165),$D165)*$R165</f>
        <v>0</v>
      </c>
      <c r="AI165" s="168">
        <f>MIN((IFERROR(IF(AND($V165&lt;=AI$1,$W165&gt;=AI$1),INDEX(Reliability!N$23:N$50,MATCH($S165,Reliability!$C$23:$C$50,0)),0),0)*IF($T165="n/a",$D165*$Y165,$G165)+IFERROR(IF(AND($V165&lt;=AI$1,$W165&gt;=AI$1),INDEX(Reliability!N$23:N$50,MATCH($T165,Reliability!$C$23:$C$50,0)),0),0)*$H165*$X165*$Y165),$D165)*$R165</f>
        <v>0</v>
      </c>
      <c r="AJ165" s="168">
        <f>MIN((IFERROR(IF(AND($V165&lt;=AJ$1,$W165&gt;=AJ$1),INDEX(Reliability!O$23:O$50,MATCH($S165,Reliability!$C$23:$C$50,0)),0),0)*IF($T165="n/a",$D165*$Y165,$G165)+IFERROR(IF(AND($V165&lt;=AJ$1,$W165&gt;=AJ$1),INDEX(Reliability!O$23:O$50,MATCH($T165,Reliability!$C$23:$C$50,0)),0),0)*$H165*$X165*$Y165),$D165)*$R165</f>
        <v>0</v>
      </c>
      <c r="AK165" s="168">
        <f>MIN((IFERROR(IF(AND($V165&lt;=AK$1,$W165&gt;=AK$1),INDEX(Reliability!P$23:P$50,MATCH($S165,Reliability!$C$23:$C$50,0)),0),0)*IF($T165="n/a",$D165*$Y165,$G165)+IFERROR(IF(AND($V165&lt;=AK$1,$W165&gt;=AK$1),INDEX(Reliability!P$23:P$50,MATCH($T165,Reliability!$C$23:$C$50,0)),0),0)*$H165*$X165*$Y165),$D165)*$R165</f>
        <v>0</v>
      </c>
      <c r="AM165" s="167">
        <f t="shared" si="31"/>
        <v>0</v>
      </c>
      <c r="AN165">
        <f>unique_contracts!C165</f>
        <v>0</v>
      </c>
    </row>
    <row r="166" spans="2:40" x14ac:dyDescent="0.25">
      <c r="B166" s="121">
        <f>unique_contracts!B166</f>
        <v>0</v>
      </c>
      <c r="C166" s="103">
        <f>unique_contracts!D166</f>
        <v>0</v>
      </c>
      <c r="D166" s="120">
        <f>unique_contracts!J166</f>
        <v>0</v>
      </c>
      <c r="E166" s="103">
        <f>unique_contracts!M166</f>
        <v>0</v>
      </c>
      <c r="F166" s="103">
        <f>unique_contracts!N166</f>
        <v>0</v>
      </c>
      <c r="G166" s="103">
        <f>unique_contracts!P166</f>
        <v>0</v>
      </c>
      <c r="H166" s="103">
        <f>unique_contracts!R166</f>
        <v>0</v>
      </c>
      <c r="I166" s="103">
        <f>unique_contracts!V166</f>
        <v>0</v>
      </c>
      <c r="J166" s="121">
        <f>unique_contracts!AB166</f>
        <v>0</v>
      </c>
      <c r="K166" s="103">
        <f>unique_contracts!AM166</f>
        <v>0</v>
      </c>
      <c r="L166" s="103">
        <f>unique_contracts!AN166</f>
        <v>0</v>
      </c>
      <c r="M166" s="103">
        <f>unique_contracts!AO166</f>
        <v>0</v>
      </c>
      <c r="N166" s="103">
        <f>unique_contracts!AP166</f>
        <v>0</v>
      </c>
      <c r="O166" s="103">
        <f>unique_contracts!AQ166</f>
        <v>0</v>
      </c>
      <c r="P166" s="103">
        <f>unique_contracts!AR166</f>
        <v>0</v>
      </c>
      <c r="Q166" s="103">
        <f>unique_contracts!BP166</f>
        <v>0</v>
      </c>
      <c r="R166" s="103">
        <f t="shared" si="24"/>
        <v>0</v>
      </c>
      <c r="S166" s="103" t="str">
        <f>IFERROR(IF(AND(I166&gt;0,E166="NotHybrid"),_xlfn.CONCAT(MAX(MIN(ROUNDDOWN(I166/D166,0),8),4),INDEX(resources!$G:$G,MATCH(B166,resources!$A:$A,0))),INDEX(resources!$G:$G,MATCH(B166,resources!$A:$A,0))),"n/a")</f>
        <v>n/a</v>
      </c>
      <c r="T166" s="103" t="str">
        <f t="shared" si="25"/>
        <v>n/a</v>
      </c>
      <c r="U166" s="103" t="str">
        <f t="shared" si="26"/>
        <v>n/a</v>
      </c>
      <c r="V166" s="103">
        <f t="shared" si="27"/>
        <v>0</v>
      </c>
      <c r="W166" s="103">
        <f t="shared" si="28"/>
        <v>0</v>
      </c>
      <c r="X166" s="119">
        <f t="shared" si="29"/>
        <v>1</v>
      </c>
      <c r="Y166" s="119">
        <f t="shared" si="30"/>
        <v>1</v>
      </c>
      <c r="Z166" s="168">
        <f>MIN((IFERROR(IF(AND($V166&lt;=Z$1,$W166&gt;=Z$1),INDEX(Reliability!E$23:E$50,MATCH($S166,Reliability!$C$23:$C$50,0)),0),0)*IF($T166="n/a",$D166*$Y166,$G166)+IFERROR(IF(AND($V166&lt;=Z$1,$W166&gt;=Z$1),INDEX(Reliability!E$23:E$50,MATCH($T166,Reliability!$C$23:$C$50,0)),0),0)*$H166*$X166*$Y166),$D166)*$R166</f>
        <v>0</v>
      </c>
      <c r="AA166" s="168">
        <f>MIN((IFERROR(IF(AND($V166&lt;=AA$1,$W166&gt;=AA$1),INDEX(Reliability!F$23:F$50,MATCH($S166,Reliability!$C$23:$C$50,0)),0),0)*IF($T166="n/a",$D166*$Y166,$G166)+IFERROR(IF(AND($V166&lt;=AA$1,$W166&gt;=AA$1),INDEX(Reliability!F$23:F$50,MATCH($T166,Reliability!$C$23:$C$50,0)),0),0)*$H166*$X166*$Y166),$D166)*$R166</f>
        <v>0</v>
      </c>
      <c r="AB166" s="168">
        <f>MIN((IFERROR(IF(AND($V166&lt;=AB$1,$W166&gt;=AB$1),INDEX(Reliability!G$23:G$50,MATCH($S166,Reliability!$C$23:$C$50,0)),0),0)*IF($T166="n/a",$D166*$Y166,$G166)+IFERROR(IF(AND($V166&lt;=AB$1,$W166&gt;=AB$1),INDEX(Reliability!G$23:G$50,MATCH($T166,Reliability!$C$23:$C$50,0)),0),0)*$H166*$X166*$Y166),$D166)*$R166</f>
        <v>0</v>
      </c>
      <c r="AC166" s="168">
        <f>MIN((IFERROR(IF(AND($V166&lt;=AC$1,$W166&gt;=AC$1),INDEX(Reliability!H$23:H$50,MATCH($S166,Reliability!$C$23:$C$50,0)),0),0)*IF($T166="n/a",$D166*$Y166,$G166)+IFERROR(IF(AND($V166&lt;=AC$1,$W166&gt;=AC$1),INDEX(Reliability!H$23:H$50,MATCH($T166,Reliability!$C$23:$C$50,0)),0),0)*$H166*$X166*$Y166),$D166)*$R166</f>
        <v>0</v>
      </c>
      <c r="AD166" s="168">
        <f>MIN((IFERROR(IF(AND($V166&lt;=AD$1,$W166&gt;=AD$1),INDEX(Reliability!I$23:I$50,MATCH($S166,Reliability!$C$23:$C$50,0)),0),0)*IF($T166="n/a",$D166*$Y166,$G166)+IFERROR(IF(AND($V166&lt;=AD$1,$W166&gt;=AD$1),INDEX(Reliability!I$23:I$50,MATCH($T166,Reliability!$C$23:$C$50,0)),0),0)*$H166*$X166*$Y166),$D166)*$R166</f>
        <v>0</v>
      </c>
      <c r="AE166" s="168">
        <f>MIN((IFERROR(IF(AND($V166&lt;=AE$1,$W166&gt;=AE$1),INDEX(Reliability!J$23:J$50,MATCH($S166,Reliability!$C$23:$C$50,0)),0),0)*IF($T166="n/a",$D166*$Y166,$G166)+IFERROR(IF(AND($V166&lt;=AE$1,$W166&gt;=AE$1),INDEX(Reliability!J$23:J$50,MATCH($T166,Reliability!$C$23:$C$50,0)),0),0)*$H166*$X166*$Y166),$D166)*$R166</f>
        <v>0</v>
      </c>
      <c r="AF166" s="168">
        <f>MIN((IFERROR(IF(AND($V166&lt;=AF$1,$W166&gt;=AF$1),INDEX(Reliability!K$23:K$50,MATCH($S166,Reliability!$C$23:$C$50,0)),0),0)*IF($T166="n/a",$D166*$Y166,$G166)+IFERROR(IF(AND($V166&lt;=AF$1,$W166&gt;=AF$1),INDEX(Reliability!K$23:K$50,MATCH($T166,Reliability!$C$23:$C$50,0)),0),0)*$H166*$X166*$Y166),$D166)*$R166</f>
        <v>0</v>
      </c>
      <c r="AG166" s="168">
        <f>MIN((IFERROR(IF(AND($V166&lt;=AG$1,$W166&gt;=AG$1),INDEX(Reliability!L$23:L$50,MATCH($S166,Reliability!$C$23:$C$50,0)),0),0)*IF($T166="n/a",$D166*$Y166,$G166)+IFERROR(IF(AND($V166&lt;=AG$1,$W166&gt;=AG$1),INDEX(Reliability!L$23:L$50,MATCH($T166,Reliability!$C$23:$C$50,0)),0),0)*$H166*$X166*$Y166),$D166)*$R166</f>
        <v>0</v>
      </c>
      <c r="AH166" s="168">
        <f>MIN((IFERROR(IF(AND($V166&lt;=AH$1,$W166&gt;=AH$1),INDEX(Reliability!M$23:M$50,MATCH($S166,Reliability!$C$23:$C$50,0)),0),0)*IF($T166="n/a",$D166*$Y166,$G166)+IFERROR(IF(AND($V166&lt;=AH$1,$W166&gt;=AH$1),INDEX(Reliability!M$23:M$50,MATCH($T166,Reliability!$C$23:$C$50,0)),0),0)*$H166*$X166*$Y166),$D166)*$R166</f>
        <v>0</v>
      </c>
      <c r="AI166" s="168">
        <f>MIN((IFERROR(IF(AND($V166&lt;=AI$1,$W166&gt;=AI$1),INDEX(Reliability!N$23:N$50,MATCH($S166,Reliability!$C$23:$C$50,0)),0),0)*IF($T166="n/a",$D166*$Y166,$G166)+IFERROR(IF(AND($V166&lt;=AI$1,$W166&gt;=AI$1),INDEX(Reliability!N$23:N$50,MATCH($T166,Reliability!$C$23:$C$50,0)),0),0)*$H166*$X166*$Y166),$D166)*$R166</f>
        <v>0</v>
      </c>
      <c r="AJ166" s="168">
        <f>MIN((IFERROR(IF(AND($V166&lt;=AJ$1,$W166&gt;=AJ$1),INDEX(Reliability!O$23:O$50,MATCH($S166,Reliability!$C$23:$C$50,0)),0),0)*IF($T166="n/a",$D166*$Y166,$G166)+IFERROR(IF(AND($V166&lt;=AJ$1,$W166&gt;=AJ$1),INDEX(Reliability!O$23:O$50,MATCH($T166,Reliability!$C$23:$C$50,0)),0),0)*$H166*$X166*$Y166),$D166)*$R166</f>
        <v>0</v>
      </c>
      <c r="AK166" s="168">
        <f>MIN((IFERROR(IF(AND($V166&lt;=AK$1,$W166&gt;=AK$1),INDEX(Reliability!P$23:P$50,MATCH($S166,Reliability!$C$23:$C$50,0)),0),0)*IF($T166="n/a",$D166*$Y166,$G166)+IFERROR(IF(AND($V166&lt;=AK$1,$W166&gt;=AK$1),INDEX(Reliability!P$23:P$50,MATCH($T166,Reliability!$C$23:$C$50,0)),0),0)*$H166*$X166*$Y166),$D166)*$R166</f>
        <v>0</v>
      </c>
      <c r="AM166" s="167">
        <f t="shared" si="31"/>
        <v>0</v>
      </c>
      <c r="AN166">
        <f>unique_contracts!C166</f>
        <v>0</v>
      </c>
    </row>
    <row r="167" spans="2:40" x14ac:dyDescent="0.25">
      <c r="B167" s="121">
        <f>unique_contracts!B167</f>
        <v>0</v>
      </c>
      <c r="C167" s="103">
        <f>unique_contracts!D167</f>
        <v>0</v>
      </c>
      <c r="D167" s="120">
        <f>unique_contracts!J167</f>
        <v>0</v>
      </c>
      <c r="E167" s="103">
        <f>unique_contracts!M167</f>
        <v>0</v>
      </c>
      <c r="F167" s="103">
        <f>unique_contracts!N167</f>
        <v>0</v>
      </c>
      <c r="G167" s="103">
        <f>unique_contracts!P167</f>
        <v>0</v>
      </c>
      <c r="H167" s="103">
        <f>unique_contracts!R167</f>
        <v>0</v>
      </c>
      <c r="I167" s="103">
        <f>unique_contracts!V167</f>
        <v>0</v>
      </c>
      <c r="J167" s="121">
        <f>unique_contracts!AB167</f>
        <v>0</v>
      </c>
      <c r="K167" s="103">
        <f>unique_contracts!AM167</f>
        <v>0</v>
      </c>
      <c r="L167" s="103">
        <f>unique_contracts!AN167</f>
        <v>0</v>
      </c>
      <c r="M167" s="103">
        <f>unique_contracts!AO167</f>
        <v>0</v>
      </c>
      <c r="N167" s="103">
        <f>unique_contracts!AP167</f>
        <v>0</v>
      </c>
      <c r="O167" s="103">
        <f>unique_contracts!AQ167</f>
        <v>0</v>
      </c>
      <c r="P167" s="103">
        <f>unique_contracts!AR167</f>
        <v>0</v>
      </c>
      <c r="Q167" s="103">
        <f>unique_contracts!BP167</f>
        <v>0</v>
      </c>
      <c r="R167" s="103">
        <f t="shared" si="24"/>
        <v>0</v>
      </c>
      <c r="S167" s="103" t="str">
        <f>IFERROR(IF(AND(I167&gt;0,E167="NotHybrid"),_xlfn.CONCAT(MAX(MIN(ROUNDDOWN(I167/D167,0),8),4),INDEX(resources!$G:$G,MATCH(B167,resources!$A:$A,0))),INDEX(resources!$G:$G,MATCH(B167,resources!$A:$A,0))),"n/a")</f>
        <v>n/a</v>
      </c>
      <c r="T167" s="103" t="str">
        <f t="shared" si="25"/>
        <v>n/a</v>
      </c>
      <c r="U167" s="103" t="str">
        <f t="shared" si="26"/>
        <v>n/a</v>
      </c>
      <c r="V167" s="103">
        <f t="shared" si="27"/>
        <v>0</v>
      </c>
      <c r="W167" s="103">
        <f t="shared" si="28"/>
        <v>0</v>
      </c>
      <c r="X167" s="119">
        <f t="shared" si="29"/>
        <v>1</v>
      </c>
      <c r="Y167" s="119">
        <f t="shared" si="30"/>
        <v>1</v>
      </c>
      <c r="Z167" s="168">
        <f>MIN((IFERROR(IF(AND($V167&lt;=Z$1,$W167&gt;=Z$1),INDEX(Reliability!E$23:E$50,MATCH($S167,Reliability!$C$23:$C$50,0)),0),0)*IF($T167="n/a",$D167*$Y167,$G167)+IFERROR(IF(AND($V167&lt;=Z$1,$W167&gt;=Z$1),INDEX(Reliability!E$23:E$50,MATCH($T167,Reliability!$C$23:$C$50,0)),0),0)*$H167*$X167*$Y167),$D167)*$R167</f>
        <v>0</v>
      </c>
      <c r="AA167" s="168">
        <f>MIN((IFERROR(IF(AND($V167&lt;=AA$1,$W167&gt;=AA$1),INDEX(Reliability!F$23:F$50,MATCH($S167,Reliability!$C$23:$C$50,0)),0),0)*IF($T167="n/a",$D167*$Y167,$G167)+IFERROR(IF(AND($V167&lt;=AA$1,$W167&gt;=AA$1),INDEX(Reliability!F$23:F$50,MATCH($T167,Reliability!$C$23:$C$50,0)),0),0)*$H167*$X167*$Y167),$D167)*$R167</f>
        <v>0</v>
      </c>
      <c r="AB167" s="168">
        <f>MIN((IFERROR(IF(AND($V167&lt;=AB$1,$W167&gt;=AB$1),INDEX(Reliability!G$23:G$50,MATCH($S167,Reliability!$C$23:$C$50,0)),0),0)*IF($T167="n/a",$D167*$Y167,$G167)+IFERROR(IF(AND($V167&lt;=AB$1,$W167&gt;=AB$1),INDEX(Reliability!G$23:G$50,MATCH($T167,Reliability!$C$23:$C$50,0)),0),0)*$H167*$X167*$Y167),$D167)*$R167</f>
        <v>0</v>
      </c>
      <c r="AC167" s="168">
        <f>MIN((IFERROR(IF(AND($V167&lt;=AC$1,$W167&gt;=AC$1),INDEX(Reliability!H$23:H$50,MATCH($S167,Reliability!$C$23:$C$50,0)),0),0)*IF($T167="n/a",$D167*$Y167,$G167)+IFERROR(IF(AND($V167&lt;=AC$1,$W167&gt;=AC$1),INDEX(Reliability!H$23:H$50,MATCH($T167,Reliability!$C$23:$C$50,0)),0),0)*$H167*$X167*$Y167),$D167)*$R167</f>
        <v>0</v>
      </c>
      <c r="AD167" s="168">
        <f>MIN((IFERROR(IF(AND($V167&lt;=AD$1,$W167&gt;=AD$1),INDEX(Reliability!I$23:I$50,MATCH($S167,Reliability!$C$23:$C$50,0)),0),0)*IF($T167="n/a",$D167*$Y167,$G167)+IFERROR(IF(AND($V167&lt;=AD$1,$W167&gt;=AD$1),INDEX(Reliability!I$23:I$50,MATCH($T167,Reliability!$C$23:$C$50,0)),0),0)*$H167*$X167*$Y167),$D167)*$R167</f>
        <v>0</v>
      </c>
      <c r="AE167" s="168">
        <f>MIN((IFERROR(IF(AND($V167&lt;=AE$1,$W167&gt;=AE$1),INDEX(Reliability!J$23:J$50,MATCH($S167,Reliability!$C$23:$C$50,0)),0),0)*IF($T167="n/a",$D167*$Y167,$G167)+IFERROR(IF(AND($V167&lt;=AE$1,$W167&gt;=AE$1),INDEX(Reliability!J$23:J$50,MATCH($T167,Reliability!$C$23:$C$50,0)),0),0)*$H167*$X167*$Y167),$D167)*$R167</f>
        <v>0</v>
      </c>
      <c r="AF167" s="168">
        <f>MIN((IFERROR(IF(AND($V167&lt;=AF$1,$W167&gt;=AF$1),INDEX(Reliability!K$23:K$50,MATCH($S167,Reliability!$C$23:$C$50,0)),0),0)*IF($T167="n/a",$D167*$Y167,$G167)+IFERROR(IF(AND($V167&lt;=AF$1,$W167&gt;=AF$1),INDEX(Reliability!K$23:K$50,MATCH($T167,Reliability!$C$23:$C$50,0)),0),0)*$H167*$X167*$Y167),$D167)*$R167</f>
        <v>0</v>
      </c>
      <c r="AG167" s="168">
        <f>MIN((IFERROR(IF(AND($V167&lt;=AG$1,$W167&gt;=AG$1),INDEX(Reliability!L$23:L$50,MATCH($S167,Reliability!$C$23:$C$50,0)),0),0)*IF($T167="n/a",$D167*$Y167,$G167)+IFERROR(IF(AND($V167&lt;=AG$1,$W167&gt;=AG$1),INDEX(Reliability!L$23:L$50,MATCH($T167,Reliability!$C$23:$C$50,0)),0),0)*$H167*$X167*$Y167),$D167)*$R167</f>
        <v>0</v>
      </c>
      <c r="AH167" s="168">
        <f>MIN((IFERROR(IF(AND($V167&lt;=AH$1,$W167&gt;=AH$1),INDEX(Reliability!M$23:M$50,MATCH($S167,Reliability!$C$23:$C$50,0)),0),0)*IF($T167="n/a",$D167*$Y167,$G167)+IFERROR(IF(AND($V167&lt;=AH$1,$W167&gt;=AH$1),INDEX(Reliability!M$23:M$50,MATCH($T167,Reliability!$C$23:$C$50,0)),0),0)*$H167*$X167*$Y167),$D167)*$R167</f>
        <v>0</v>
      </c>
      <c r="AI167" s="168">
        <f>MIN((IFERROR(IF(AND($V167&lt;=AI$1,$W167&gt;=AI$1),INDEX(Reliability!N$23:N$50,MATCH($S167,Reliability!$C$23:$C$50,0)),0),0)*IF($T167="n/a",$D167*$Y167,$G167)+IFERROR(IF(AND($V167&lt;=AI$1,$W167&gt;=AI$1),INDEX(Reliability!N$23:N$50,MATCH($T167,Reliability!$C$23:$C$50,0)),0),0)*$H167*$X167*$Y167),$D167)*$R167</f>
        <v>0</v>
      </c>
      <c r="AJ167" s="168">
        <f>MIN((IFERROR(IF(AND($V167&lt;=AJ$1,$W167&gt;=AJ$1),INDEX(Reliability!O$23:O$50,MATCH($S167,Reliability!$C$23:$C$50,0)),0),0)*IF($T167="n/a",$D167*$Y167,$G167)+IFERROR(IF(AND($V167&lt;=AJ$1,$W167&gt;=AJ$1),INDEX(Reliability!O$23:O$50,MATCH($T167,Reliability!$C$23:$C$50,0)),0),0)*$H167*$X167*$Y167),$D167)*$R167</f>
        <v>0</v>
      </c>
      <c r="AK167" s="168">
        <f>MIN((IFERROR(IF(AND($V167&lt;=AK$1,$W167&gt;=AK$1),INDEX(Reliability!P$23:P$50,MATCH($S167,Reliability!$C$23:$C$50,0)),0),0)*IF($T167="n/a",$D167*$Y167,$G167)+IFERROR(IF(AND($V167&lt;=AK$1,$W167&gt;=AK$1),INDEX(Reliability!P$23:P$50,MATCH($T167,Reliability!$C$23:$C$50,0)),0),0)*$H167*$X167*$Y167),$D167)*$R167</f>
        <v>0</v>
      </c>
      <c r="AM167" s="167">
        <f t="shared" si="31"/>
        <v>0</v>
      </c>
      <c r="AN167">
        <f>unique_contracts!C167</f>
        <v>0</v>
      </c>
    </row>
    <row r="168" spans="2:40" x14ac:dyDescent="0.25">
      <c r="B168" s="121">
        <f>unique_contracts!B168</f>
        <v>0</v>
      </c>
      <c r="C168" s="103">
        <f>unique_contracts!D168</f>
        <v>0</v>
      </c>
      <c r="D168" s="120">
        <f>unique_contracts!J168</f>
        <v>0</v>
      </c>
      <c r="E168" s="103">
        <f>unique_contracts!M168</f>
        <v>0</v>
      </c>
      <c r="F168" s="103">
        <f>unique_contracts!N168</f>
        <v>0</v>
      </c>
      <c r="G168" s="103">
        <f>unique_contracts!P168</f>
        <v>0</v>
      </c>
      <c r="H168" s="103">
        <f>unique_contracts!R168</f>
        <v>0</v>
      </c>
      <c r="I168" s="103">
        <f>unique_contracts!V168</f>
        <v>0</v>
      </c>
      <c r="J168" s="121">
        <f>unique_contracts!AB168</f>
        <v>0</v>
      </c>
      <c r="K168" s="103">
        <f>unique_contracts!AM168</f>
        <v>0</v>
      </c>
      <c r="L168" s="103">
        <f>unique_contracts!AN168</f>
        <v>0</v>
      </c>
      <c r="M168" s="103">
        <f>unique_contracts!AO168</f>
        <v>0</v>
      </c>
      <c r="N168" s="103">
        <f>unique_contracts!AP168</f>
        <v>0</v>
      </c>
      <c r="O168" s="103">
        <f>unique_contracts!AQ168</f>
        <v>0</v>
      </c>
      <c r="P168" s="103">
        <f>unique_contracts!AR168</f>
        <v>0</v>
      </c>
      <c r="Q168" s="103">
        <f>unique_contracts!BP168</f>
        <v>0</v>
      </c>
      <c r="R168" s="103">
        <f t="shared" si="24"/>
        <v>0</v>
      </c>
      <c r="S168" s="103" t="str">
        <f>IFERROR(IF(AND(I168&gt;0,E168="NotHybrid"),_xlfn.CONCAT(MAX(MIN(ROUNDDOWN(I168/D168,0),8),4),INDEX(resources!$G:$G,MATCH(B168,resources!$A:$A,0))),INDEX(resources!$G:$G,MATCH(B168,resources!$A:$A,0))),"n/a")</f>
        <v>n/a</v>
      </c>
      <c r="T168" s="103" t="str">
        <f t="shared" si="25"/>
        <v>n/a</v>
      </c>
      <c r="U168" s="103" t="str">
        <f t="shared" si="26"/>
        <v>n/a</v>
      </c>
      <c r="V168" s="103">
        <f t="shared" si="27"/>
        <v>0</v>
      </c>
      <c r="W168" s="103">
        <f t="shared" si="28"/>
        <v>0</v>
      </c>
      <c r="X168" s="119">
        <f t="shared" si="29"/>
        <v>1</v>
      </c>
      <c r="Y168" s="119">
        <f t="shared" si="30"/>
        <v>1</v>
      </c>
      <c r="Z168" s="168">
        <f>MIN((IFERROR(IF(AND($V168&lt;=Z$1,$W168&gt;=Z$1),INDEX(Reliability!E$23:E$50,MATCH($S168,Reliability!$C$23:$C$50,0)),0),0)*IF($T168="n/a",$D168*$Y168,$G168)+IFERROR(IF(AND($V168&lt;=Z$1,$W168&gt;=Z$1),INDEX(Reliability!E$23:E$50,MATCH($T168,Reliability!$C$23:$C$50,0)),0),0)*$H168*$X168*$Y168),$D168)*$R168</f>
        <v>0</v>
      </c>
      <c r="AA168" s="168">
        <f>MIN((IFERROR(IF(AND($V168&lt;=AA$1,$W168&gt;=AA$1),INDEX(Reliability!F$23:F$50,MATCH($S168,Reliability!$C$23:$C$50,0)),0),0)*IF($T168="n/a",$D168*$Y168,$G168)+IFERROR(IF(AND($V168&lt;=AA$1,$W168&gt;=AA$1),INDEX(Reliability!F$23:F$50,MATCH($T168,Reliability!$C$23:$C$50,0)),0),0)*$H168*$X168*$Y168),$D168)*$R168</f>
        <v>0</v>
      </c>
      <c r="AB168" s="168">
        <f>MIN((IFERROR(IF(AND($V168&lt;=AB$1,$W168&gt;=AB$1),INDEX(Reliability!G$23:G$50,MATCH($S168,Reliability!$C$23:$C$50,0)),0),0)*IF($T168="n/a",$D168*$Y168,$G168)+IFERROR(IF(AND($V168&lt;=AB$1,$W168&gt;=AB$1),INDEX(Reliability!G$23:G$50,MATCH($T168,Reliability!$C$23:$C$50,0)),0),0)*$H168*$X168*$Y168),$D168)*$R168</f>
        <v>0</v>
      </c>
      <c r="AC168" s="168">
        <f>MIN((IFERROR(IF(AND($V168&lt;=AC$1,$W168&gt;=AC$1),INDEX(Reliability!H$23:H$50,MATCH($S168,Reliability!$C$23:$C$50,0)),0),0)*IF($T168="n/a",$D168*$Y168,$G168)+IFERROR(IF(AND($V168&lt;=AC$1,$W168&gt;=AC$1),INDEX(Reliability!H$23:H$50,MATCH($T168,Reliability!$C$23:$C$50,0)),0),0)*$H168*$X168*$Y168),$D168)*$R168</f>
        <v>0</v>
      </c>
      <c r="AD168" s="168">
        <f>MIN((IFERROR(IF(AND($V168&lt;=AD$1,$W168&gt;=AD$1),INDEX(Reliability!I$23:I$50,MATCH($S168,Reliability!$C$23:$C$50,0)),0),0)*IF($T168="n/a",$D168*$Y168,$G168)+IFERROR(IF(AND($V168&lt;=AD$1,$W168&gt;=AD$1),INDEX(Reliability!I$23:I$50,MATCH($T168,Reliability!$C$23:$C$50,0)),0),0)*$H168*$X168*$Y168),$D168)*$R168</f>
        <v>0</v>
      </c>
      <c r="AE168" s="168">
        <f>MIN((IFERROR(IF(AND($V168&lt;=AE$1,$W168&gt;=AE$1),INDEX(Reliability!J$23:J$50,MATCH($S168,Reliability!$C$23:$C$50,0)),0),0)*IF($T168="n/a",$D168*$Y168,$G168)+IFERROR(IF(AND($V168&lt;=AE$1,$W168&gt;=AE$1),INDEX(Reliability!J$23:J$50,MATCH($T168,Reliability!$C$23:$C$50,0)),0),0)*$H168*$X168*$Y168),$D168)*$R168</f>
        <v>0</v>
      </c>
      <c r="AF168" s="168">
        <f>MIN((IFERROR(IF(AND($V168&lt;=AF$1,$W168&gt;=AF$1),INDEX(Reliability!K$23:K$50,MATCH($S168,Reliability!$C$23:$C$50,0)),0),0)*IF($T168="n/a",$D168*$Y168,$G168)+IFERROR(IF(AND($V168&lt;=AF$1,$W168&gt;=AF$1),INDEX(Reliability!K$23:K$50,MATCH($T168,Reliability!$C$23:$C$50,0)),0),0)*$H168*$X168*$Y168),$D168)*$R168</f>
        <v>0</v>
      </c>
      <c r="AG168" s="168">
        <f>MIN((IFERROR(IF(AND($V168&lt;=AG$1,$W168&gt;=AG$1),INDEX(Reliability!L$23:L$50,MATCH($S168,Reliability!$C$23:$C$50,0)),0),0)*IF($T168="n/a",$D168*$Y168,$G168)+IFERROR(IF(AND($V168&lt;=AG$1,$W168&gt;=AG$1),INDEX(Reliability!L$23:L$50,MATCH($T168,Reliability!$C$23:$C$50,0)),0),0)*$H168*$X168*$Y168),$D168)*$R168</f>
        <v>0</v>
      </c>
      <c r="AH168" s="168">
        <f>MIN((IFERROR(IF(AND($V168&lt;=AH$1,$W168&gt;=AH$1),INDEX(Reliability!M$23:M$50,MATCH($S168,Reliability!$C$23:$C$50,0)),0),0)*IF($T168="n/a",$D168*$Y168,$G168)+IFERROR(IF(AND($V168&lt;=AH$1,$W168&gt;=AH$1),INDEX(Reliability!M$23:M$50,MATCH($T168,Reliability!$C$23:$C$50,0)),0),0)*$H168*$X168*$Y168),$D168)*$R168</f>
        <v>0</v>
      </c>
      <c r="AI168" s="168">
        <f>MIN((IFERROR(IF(AND($V168&lt;=AI$1,$W168&gt;=AI$1),INDEX(Reliability!N$23:N$50,MATCH($S168,Reliability!$C$23:$C$50,0)),0),0)*IF($T168="n/a",$D168*$Y168,$G168)+IFERROR(IF(AND($V168&lt;=AI$1,$W168&gt;=AI$1),INDEX(Reliability!N$23:N$50,MATCH($T168,Reliability!$C$23:$C$50,0)),0),0)*$H168*$X168*$Y168),$D168)*$R168</f>
        <v>0</v>
      </c>
      <c r="AJ168" s="168">
        <f>MIN((IFERROR(IF(AND($V168&lt;=AJ$1,$W168&gt;=AJ$1),INDEX(Reliability!O$23:O$50,MATCH($S168,Reliability!$C$23:$C$50,0)),0),0)*IF($T168="n/a",$D168*$Y168,$G168)+IFERROR(IF(AND($V168&lt;=AJ$1,$W168&gt;=AJ$1),INDEX(Reliability!O$23:O$50,MATCH($T168,Reliability!$C$23:$C$50,0)),0),0)*$H168*$X168*$Y168),$D168)*$R168</f>
        <v>0</v>
      </c>
      <c r="AK168" s="168">
        <f>MIN((IFERROR(IF(AND($V168&lt;=AK$1,$W168&gt;=AK$1),INDEX(Reliability!P$23:P$50,MATCH($S168,Reliability!$C$23:$C$50,0)),0),0)*IF($T168="n/a",$D168*$Y168,$G168)+IFERROR(IF(AND($V168&lt;=AK$1,$W168&gt;=AK$1),INDEX(Reliability!P$23:P$50,MATCH($T168,Reliability!$C$23:$C$50,0)),0),0)*$H168*$X168*$Y168),$D168)*$R168</f>
        <v>0</v>
      </c>
      <c r="AM168" s="167">
        <f t="shared" si="31"/>
        <v>0</v>
      </c>
      <c r="AN168">
        <f>unique_contracts!C168</f>
        <v>0</v>
      </c>
    </row>
    <row r="169" spans="2:40" x14ac:dyDescent="0.25">
      <c r="B169" s="121">
        <f>unique_contracts!B169</f>
        <v>0</v>
      </c>
      <c r="C169" s="103">
        <f>unique_contracts!D169</f>
        <v>0</v>
      </c>
      <c r="D169" s="120">
        <f>unique_contracts!J169</f>
        <v>0</v>
      </c>
      <c r="E169" s="103">
        <f>unique_contracts!M169</f>
        <v>0</v>
      </c>
      <c r="F169" s="103">
        <f>unique_contracts!N169</f>
        <v>0</v>
      </c>
      <c r="G169" s="103">
        <f>unique_contracts!P169</f>
        <v>0</v>
      </c>
      <c r="H169" s="103">
        <f>unique_contracts!R169</f>
        <v>0</v>
      </c>
      <c r="I169" s="103">
        <f>unique_contracts!V169</f>
        <v>0</v>
      </c>
      <c r="J169" s="121">
        <f>unique_contracts!AB169</f>
        <v>0</v>
      </c>
      <c r="K169" s="103">
        <f>unique_contracts!AM169</f>
        <v>0</v>
      </c>
      <c r="L169" s="103">
        <f>unique_contracts!AN169</f>
        <v>0</v>
      </c>
      <c r="M169" s="103">
        <f>unique_contracts!AO169</f>
        <v>0</v>
      </c>
      <c r="N169" s="103">
        <f>unique_contracts!AP169</f>
        <v>0</v>
      </c>
      <c r="O169" s="103">
        <f>unique_contracts!AQ169</f>
        <v>0</v>
      </c>
      <c r="P169" s="103">
        <f>unique_contracts!AR169</f>
        <v>0</v>
      </c>
      <c r="Q169" s="103">
        <f>unique_contracts!BP169</f>
        <v>0</v>
      </c>
      <c r="R169" s="103">
        <f t="shared" si="24"/>
        <v>0</v>
      </c>
      <c r="S169" s="103" t="str">
        <f>IFERROR(IF(AND(I169&gt;0,E169="NotHybrid"),_xlfn.CONCAT(MAX(MIN(ROUNDDOWN(I169/D169,0),8),4),INDEX(resources!$G:$G,MATCH(B169,resources!$A:$A,0))),INDEX(resources!$G:$G,MATCH(B169,resources!$A:$A,0))),"n/a")</f>
        <v>n/a</v>
      </c>
      <c r="T169" s="103" t="str">
        <f t="shared" si="25"/>
        <v>n/a</v>
      </c>
      <c r="U169" s="103" t="str">
        <f t="shared" si="26"/>
        <v>n/a</v>
      </c>
      <c r="V169" s="103">
        <f t="shared" si="27"/>
        <v>0</v>
      </c>
      <c r="W169" s="103">
        <f t="shared" si="28"/>
        <v>0</v>
      </c>
      <c r="X169" s="119">
        <f t="shared" si="29"/>
        <v>1</v>
      </c>
      <c r="Y169" s="119">
        <f t="shared" si="30"/>
        <v>1</v>
      </c>
      <c r="Z169" s="168">
        <f>MIN((IFERROR(IF(AND($V169&lt;=Z$1,$W169&gt;=Z$1),INDEX(Reliability!E$23:E$50,MATCH($S169,Reliability!$C$23:$C$50,0)),0),0)*IF($T169="n/a",$D169*$Y169,$G169)+IFERROR(IF(AND($V169&lt;=Z$1,$W169&gt;=Z$1),INDEX(Reliability!E$23:E$50,MATCH($T169,Reliability!$C$23:$C$50,0)),0),0)*$H169*$X169*$Y169),$D169)*$R169</f>
        <v>0</v>
      </c>
      <c r="AA169" s="168">
        <f>MIN((IFERROR(IF(AND($V169&lt;=AA$1,$W169&gt;=AA$1),INDEX(Reliability!F$23:F$50,MATCH($S169,Reliability!$C$23:$C$50,0)),0),0)*IF($T169="n/a",$D169*$Y169,$G169)+IFERROR(IF(AND($V169&lt;=AA$1,$W169&gt;=AA$1),INDEX(Reliability!F$23:F$50,MATCH($T169,Reliability!$C$23:$C$50,0)),0),0)*$H169*$X169*$Y169),$D169)*$R169</f>
        <v>0</v>
      </c>
      <c r="AB169" s="168">
        <f>MIN((IFERROR(IF(AND($V169&lt;=AB$1,$W169&gt;=AB$1),INDEX(Reliability!G$23:G$50,MATCH($S169,Reliability!$C$23:$C$50,0)),0),0)*IF($T169="n/a",$D169*$Y169,$G169)+IFERROR(IF(AND($V169&lt;=AB$1,$W169&gt;=AB$1),INDEX(Reliability!G$23:G$50,MATCH($T169,Reliability!$C$23:$C$50,0)),0),0)*$H169*$X169*$Y169),$D169)*$R169</f>
        <v>0</v>
      </c>
      <c r="AC169" s="168">
        <f>MIN((IFERROR(IF(AND($V169&lt;=AC$1,$W169&gt;=AC$1),INDEX(Reliability!H$23:H$50,MATCH($S169,Reliability!$C$23:$C$50,0)),0),0)*IF($T169="n/a",$D169*$Y169,$G169)+IFERROR(IF(AND($V169&lt;=AC$1,$W169&gt;=AC$1),INDEX(Reliability!H$23:H$50,MATCH($T169,Reliability!$C$23:$C$50,0)),0),0)*$H169*$X169*$Y169),$D169)*$R169</f>
        <v>0</v>
      </c>
      <c r="AD169" s="168">
        <f>MIN((IFERROR(IF(AND($V169&lt;=AD$1,$W169&gt;=AD$1),INDEX(Reliability!I$23:I$50,MATCH($S169,Reliability!$C$23:$C$50,0)),0),0)*IF($T169="n/a",$D169*$Y169,$G169)+IFERROR(IF(AND($V169&lt;=AD$1,$W169&gt;=AD$1),INDEX(Reliability!I$23:I$50,MATCH($T169,Reliability!$C$23:$C$50,0)),0),0)*$H169*$X169*$Y169),$D169)*$R169</f>
        <v>0</v>
      </c>
      <c r="AE169" s="168">
        <f>MIN((IFERROR(IF(AND($V169&lt;=AE$1,$W169&gt;=AE$1),INDEX(Reliability!J$23:J$50,MATCH($S169,Reliability!$C$23:$C$50,0)),0),0)*IF($T169="n/a",$D169*$Y169,$G169)+IFERROR(IF(AND($V169&lt;=AE$1,$W169&gt;=AE$1),INDEX(Reliability!J$23:J$50,MATCH($T169,Reliability!$C$23:$C$50,0)),0),0)*$H169*$X169*$Y169),$D169)*$R169</f>
        <v>0</v>
      </c>
      <c r="AF169" s="168">
        <f>MIN((IFERROR(IF(AND($V169&lt;=AF$1,$W169&gt;=AF$1),INDEX(Reliability!K$23:K$50,MATCH($S169,Reliability!$C$23:$C$50,0)),0),0)*IF($T169="n/a",$D169*$Y169,$G169)+IFERROR(IF(AND($V169&lt;=AF$1,$W169&gt;=AF$1),INDEX(Reliability!K$23:K$50,MATCH($T169,Reliability!$C$23:$C$50,0)),0),0)*$H169*$X169*$Y169),$D169)*$R169</f>
        <v>0</v>
      </c>
      <c r="AG169" s="168">
        <f>MIN((IFERROR(IF(AND($V169&lt;=AG$1,$W169&gt;=AG$1),INDEX(Reliability!L$23:L$50,MATCH($S169,Reliability!$C$23:$C$50,0)),0),0)*IF($T169="n/a",$D169*$Y169,$G169)+IFERROR(IF(AND($V169&lt;=AG$1,$W169&gt;=AG$1),INDEX(Reliability!L$23:L$50,MATCH($T169,Reliability!$C$23:$C$50,0)),0),0)*$H169*$X169*$Y169),$D169)*$R169</f>
        <v>0</v>
      </c>
      <c r="AH169" s="168">
        <f>MIN((IFERROR(IF(AND($V169&lt;=AH$1,$W169&gt;=AH$1),INDEX(Reliability!M$23:M$50,MATCH($S169,Reliability!$C$23:$C$50,0)),0),0)*IF($T169="n/a",$D169*$Y169,$G169)+IFERROR(IF(AND($V169&lt;=AH$1,$W169&gt;=AH$1),INDEX(Reliability!M$23:M$50,MATCH($T169,Reliability!$C$23:$C$50,0)),0),0)*$H169*$X169*$Y169),$D169)*$R169</f>
        <v>0</v>
      </c>
      <c r="AI169" s="168">
        <f>MIN((IFERROR(IF(AND($V169&lt;=AI$1,$W169&gt;=AI$1),INDEX(Reliability!N$23:N$50,MATCH($S169,Reliability!$C$23:$C$50,0)),0),0)*IF($T169="n/a",$D169*$Y169,$G169)+IFERROR(IF(AND($V169&lt;=AI$1,$W169&gt;=AI$1),INDEX(Reliability!N$23:N$50,MATCH($T169,Reliability!$C$23:$C$50,0)),0),0)*$H169*$X169*$Y169),$D169)*$R169</f>
        <v>0</v>
      </c>
      <c r="AJ169" s="168">
        <f>MIN((IFERROR(IF(AND($V169&lt;=AJ$1,$W169&gt;=AJ$1),INDEX(Reliability!O$23:O$50,MATCH($S169,Reliability!$C$23:$C$50,0)),0),0)*IF($T169="n/a",$D169*$Y169,$G169)+IFERROR(IF(AND($V169&lt;=AJ$1,$W169&gt;=AJ$1),INDEX(Reliability!O$23:O$50,MATCH($T169,Reliability!$C$23:$C$50,0)),0),0)*$H169*$X169*$Y169),$D169)*$R169</f>
        <v>0</v>
      </c>
      <c r="AK169" s="168">
        <f>MIN((IFERROR(IF(AND($V169&lt;=AK$1,$W169&gt;=AK$1),INDEX(Reliability!P$23:P$50,MATCH($S169,Reliability!$C$23:$C$50,0)),0),0)*IF($T169="n/a",$D169*$Y169,$G169)+IFERROR(IF(AND($V169&lt;=AK$1,$W169&gt;=AK$1),INDEX(Reliability!P$23:P$50,MATCH($T169,Reliability!$C$23:$C$50,0)),0),0)*$H169*$X169*$Y169),$D169)*$R169</f>
        <v>0</v>
      </c>
      <c r="AM169" s="167">
        <f t="shared" si="31"/>
        <v>0</v>
      </c>
      <c r="AN169">
        <f>unique_contracts!C169</f>
        <v>0</v>
      </c>
    </row>
    <row r="170" spans="2:40" x14ac:dyDescent="0.25">
      <c r="B170" s="121">
        <f>unique_contracts!B170</f>
        <v>0</v>
      </c>
      <c r="C170" s="103">
        <f>unique_contracts!D170</f>
        <v>0</v>
      </c>
      <c r="D170" s="120">
        <f>unique_contracts!J170</f>
        <v>0</v>
      </c>
      <c r="E170" s="103">
        <f>unique_contracts!M170</f>
        <v>0</v>
      </c>
      <c r="F170" s="103">
        <f>unique_contracts!N170</f>
        <v>0</v>
      </c>
      <c r="G170" s="103">
        <f>unique_contracts!P170</f>
        <v>0</v>
      </c>
      <c r="H170" s="103">
        <f>unique_contracts!R170</f>
        <v>0</v>
      </c>
      <c r="I170" s="103">
        <f>unique_contracts!V170</f>
        <v>0</v>
      </c>
      <c r="J170" s="121">
        <f>unique_contracts!AB170</f>
        <v>0</v>
      </c>
      <c r="K170" s="103">
        <f>unique_contracts!AM170</f>
        <v>0</v>
      </c>
      <c r="L170" s="103">
        <f>unique_contracts!AN170</f>
        <v>0</v>
      </c>
      <c r="M170" s="103">
        <f>unique_contracts!AO170</f>
        <v>0</v>
      </c>
      <c r="N170" s="103">
        <f>unique_contracts!AP170</f>
        <v>0</v>
      </c>
      <c r="O170" s="103">
        <f>unique_contracts!AQ170</f>
        <v>0</v>
      </c>
      <c r="P170" s="103">
        <f>unique_contracts!AR170</f>
        <v>0</v>
      </c>
      <c r="Q170" s="103">
        <f>unique_contracts!BP170</f>
        <v>0</v>
      </c>
      <c r="R170" s="103">
        <f t="shared" si="24"/>
        <v>0</v>
      </c>
      <c r="S170" s="103" t="str">
        <f>IFERROR(IF(AND(I170&gt;0,E170="NotHybrid"),_xlfn.CONCAT(MAX(MIN(ROUNDDOWN(I170/D170,0),8),4),INDEX(resources!$G:$G,MATCH(B170,resources!$A:$A,0))),INDEX(resources!$G:$G,MATCH(B170,resources!$A:$A,0))),"n/a")</f>
        <v>n/a</v>
      </c>
      <c r="T170" s="103" t="str">
        <f t="shared" si="25"/>
        <v>n/a</v>
      </c>
      <c r="U170" s="103" t="str">
        <f t="shared" si="26"/>
        <v>n/a</v>
      </c>
      <c r="V170" s="103">
        <f t="shared" si="27"/>
        <v>0</v>
      </c>
      <c r="W170" s="103">
        <f t="shared" si="28"/>
        <v>0</v>
      </c>
      <c r="X170" s="119">
        <f t="shared" si="29"/>
        <v>1</v>
      </c>
      <c r="Y170" s="119">
        <f t="shared" si="30"/>
        <v>1</v>
      </c>
      <c r="Z170" s="168">
        <f>MIN((IFERROR(IF(AND($V170&lt;=Z$1,$W170&gt;=Z$1),INDEX(Reliability!E$23:E$50,MATCH($S170,Reliability!$C$23:$C$50,0)),0),0)*IF($T170="n/a",$D170*$Y170,$G170)+IFERROR(IF(AND($V170&lt;=Z$1,$W170&gt;=Z$1),INDEX(Reliability!E$23:E$50,MATCH($T170,Reliability!$C$23:$C$50,0)),0),0)*$H170*$X170*$Y170),$D170)*$R170</f>
        <v>0</v>
      </c>
      <c r="AA170" s="168">
        <f>MIN((IFERROR(IF(AND($V170&lt;=AA$1,$W170&gt;=AA$1),INDEX(Reliability!F$23:F$50,MATCH($S170,Reliability!$C$23:$C$50,0)),0),0)*IF($T170="n/a",$D170*$Y170,$G170)+IFERROR(IF(AND($V170&lt;=AA$1,$W170&gt;=AA$1),INDEX(Reliability!F$23:F$50,MATCH($T170,Reliability!$C$23:$C$50,0)),0),0)*$H170*$X170*$Y170),$D170)*$R170</f>
        <v>0</v>
      </c>
      <c r="AB170" s="168">
        <f>MIN((IFERROR(IF(AND($V170&lt;=AB$1,$W170&gt;=AB$1),INDEX(Reliability!G$23:G$50,MATCH($S170,Reliability!$C$23:$C$50,0)),0),0)*IF($T170="n/a",$D170*$Y170,$G170)+IFERROR(IF(AND($V170&lt;=AB$1,$W170&gt;=AB$1),INDEX(Reliability!G$23:G$50,MATCH($T170,Reliability!$C$23:$C$50,0)),0),0)*$H170*$X170*$Y170),$D170)*$R170</f>
        <v>0</v>
      </c>
      <c r="AC170" s="168">
        <f>MIN((IFERROR(IF(AND($V170&lt;=AC$1,$W170&gt;=AC$1),INDEX(Reliability!H$23:H$50,MATCH($S170,Reliability!$C$23:$C$50,0)),0),0)*IF($T170="n/a",$D170*$Y170,$G170)+IFERROR(IF(AND($V170&lt;=AC$1,$W170&gt;=AC$1),INDEX(Reliability!H$23:H$50,MATCH($T170,Reliability!$C$23:$C$50,0)),0),0)*$H170*$X170*$Y170),$D170)*$R170</f>
        <v>0</v>
      </c>
      <c r="AD170" s="168">
        <f>MIN((IFERROR(IF(AND($V170&lt;=AD$1,$W170&gt;=AD$1),INDEX(Reliability!I$23:I$50,MATCH($S170,Reliability!$C$23:$C$50,0)),0),0)*IF($T170="n/a",$D170*$Y170,$G170)+IFERROR(IF(AND($V170&lt;=AD$1,$W170&gt;=AD$1),INDEX(Reliability!I$23:I$50,MATCH($T170,Reliability!$C$23:$C$50,0)),0),0)*$H170*$X170*$Y170),$D170)*$R170</f>
        <v>0</v>
      </c>
      <c r="AE170" s="168">
        <f>MIN((IFERROR(IF(AND($V170&lt;=AE$1,$W170&gt;=AE$1),INDEX(Reliability!J$23:J$50,MATCH($S170,Reliability!$C$23:$C$50,0)),0),0)*IF($T170="n/a",$D170*$Y170,$G170)+IFERROR(IF(AND($V170&lt;=AE$1,$W170&gt;=AE$1),INDEX(Reliability!J$23:J$50,MATCH($T170,Reliability!$C$23:$C$50,0)),0),0)*$H170*$X170*$Y170),$D170)*$R170</f>
        <v>0</v>
      </c>
      <c r="AF170" s="168">
        <f>MIN((IFERROR(IF(AND($V170&lt;=AF$1,$W170&gt;=AF$1),INDEX(Reliability!K$23:K$50,MATCH($S170,Reliability!$C$23:$C$50,0)),0),0)*IF($T170="n/a",$D170*$Y170,$G170)+IFERROR(IF(AND($V170&lt;=AF$1,$W170&gt;=AF$1),INDEX(Reliability!K$23:K$50,MATCH($T170,Reliability!$C$23:$C$50,0)),0),0)*$H170*$X170*$Y170),$D170)*$R170</f>
        <v>0</v>
      </c>
      <c r="AG170" s="168">
        <f>MIN((IFERROR(IF(AND($V170&lt;=AG$1,$W170&gt;=AG$1),INDEX(Reliability!L$23:L$50,MATCH($S170,Reliability!$C$23:$C$50,0)),0),0)*IF($T170="n/a",$D170*$Y170,$G170)+IFERROR(IF(AND($V170&lt;=AG$1,$W170&gt;=AG$1),INDEX(Reliability!L$23:L$50,MATCH($T170,Reliability!$C$23:$C$50,0)),0),0)*$H170*$X170*$Y170),$D170)*$R170</f>
        <v>0</v>
      </c>
      <c r="AH170" s="168">
        <f>MIN((IFERROR(IF(AND($V170&lt;=AH$1,$W170&gt;=AH$1),INDEX(Reliability!M$23:M$50,MATCH($S170,Reliability!$C$23:$C$50,0)),0),0)*IF($T170="n/a",$D170*$Y170,$G170)+IFERROR(IF(AND($V170&lt;=AH$1,$W170&gt;=AH$1),INDEX(Reliability!M$23:M$50,MATCH($T170,Reliability!$C$23:$C$50,0)),0),0)*$H170*$X170*$Y170),$D170)*$R170</f>
        <v>0</v>
      </c>
      <c r="AI170" s="168">
        <f>MIN((IFERROR(IF(AND($V170&lt;=AI$1,$W170&gt;=AI$1),INDEX(Reliability!N$23:N$50,MATCH($S170,Reliability!$C$23:$C$50,0)),0),0)*IF($T170="n/a",$D170*$Y170,$G170)+IFERROR(IF(AND($V170&lt;=AI$1,$W170&gt;=AI$1),INDEX(Reliability!N$23:N$50,MATCH($T170,Reliability!$C$23:$C$50,0)),0),0)*$H170*$X170*$Y170),$D170)*$R170</f>
        <v>0</v>
      </c>
      <c r="AJ170" s="168">
        <f>MIN((IFERROR(IF(AND($V170&lt;=AJ$1,$W170&gt;=AJ$1),INDEX(Reliability!O$23:O$50,MATCH($S170,Reliability!$C$23:$C$50,0)),0),0)*IF($T170="n/a",$D170*$Y170,$G170)+IFERROR(IF(AND($V170&lt;=AJ$1,$W170&gt;=AJ$1),INDEX(Reliability!O$23:O$50,MATCH($T170,Reliability!$C$23:$C$50,0)),0),0)*$H170*$X170*$Y170),$D170)*$R170</f>
        <v>0</v>
      </c>
      <c r="AK170" s="168">
        <f>MIN((IFERROR(IF(AND($V170&lt;=AK$1,$W170&gt;=AK$1),INDEX(Reliability!P$23:P$50,MATCH($S170,Reliability!$C$23:$C$50,0)),0),0)*IF($T170="n/a",$D170*$Y170,$G170)+IFERROR(IF(AND($V170&lt;=AK$1,$W170&gt;=AK$1),INDEX(Reliability!P$23:P$50,MATCH($T170,Reliability!$C$23:$C$50,0)),0),0)*$H170*$X170*$Y170),$D170)*$R170</f>
        <v>0</v>
      </c>
      <c r="AM170" s="167">
        <f t="shared" si="31"/>
        <v>0</v>
      </c>
      <c r="AN170">
        <f>unique_contracts!C170</f>
        <v>0</v>
      </c>
    </row>
    <row r="171" spans="2:40" x14ac:dyDescent="0.25">
      <c r="B171" s="121">
        <f>unique_contracts!B171</f>
        <v>0</v>
      </c>
      <c r="C171" s="103">
        <f>unique_contracts!D171</f>
        <v>0</v>
      </c>
      <c r="D171" s="120">
        <f>unique_contracts!J171</f>
        <v>0</v>
      </c>
      <c r="E171" s="103">
        <f>unique_contracts!M171</f>
        <v>0</v>
      </c>
      <c r="F171" s="103">
        <f>unique_contracts!N171</f>
        <v>0</v>
      </c>
      <c r="G171" s="103">
        <f>unique_contracts!P171</f>
        <v>0</v>
      </c>
      <c r="H171" s="103">
        <f>unique_contracts!R171</f>
        <v>0</v>
      </c>
      <c r="I171" s="103">
        <f>unique_contracts!V171</f>
        <v>0</v>
      </c>
      <c r="J171" s="121">
        <f>unique_contracts!AB171</f>
        <v>0</v>
      </c>
      <c r="K171" s="103">
        <f>unique_contracts!AM171</f>
        <v>0</v>
      </c>
      <c r="L171" s="103">
        <f>unique_contracts!AN171</f>
        <v>0</v>
      </c>
      <c r="M171" s="103">
        <f>unique_contracts!AO171</f>
        <v>0</v>
      </c>
      <c r="N171" s="103">
        <f>unique_contracts!AP171</f>
        <v>0</v>
      </c>
      <c r="O171" s="103">
        <f>unique_contracts!AQ171</f>
        <v>0</v>
      </c>
      <c r="P171" s="103">
        <f>unique_contracts!AR171</f>
        <v>0</v>
      </c>
      <c r="Q171" s="103">
        <f>unique_contracts!BP171</f>
        <v>0</v>
      </c>
      <c r="R171" s="103">
        <f t="shared" si="24"/>
        <v>0</v>
      </c>
      <c r="S171" s="103" t="str">
        <f>IFERROR(IF(AND(I171&gt;0,E171="NotHybrid"),_xlfn.CONCAT(MAX(MIN(ROUNDDOWN(I171/D171,0),8),4),INDEX(resources!$G:$G,MATCH(B171,resources!$A:$A,0))),INDEX(resources!$G:$G,MATCH(B171,resources!$A:$A,0))),"n/a")</f>
        <v>n/a</v>
      </c>
      <c r="T171" s="103" t="str">
        <f t="shared" si="25"/>
        <v>n/a</v>
      </c>
      <c r="U171" s="103" t="str">
        <f t="shared" si="26"/>
        <v>n/a</v>
      </c>
      <c r="V171" s="103">
        <f t="shared" si="27"/>
        <v>0</v>
      </c>
      <c r="W171" s="103">
        <f t="shared" si="28"/>
        <v>0</v>
      </c>
      <c r="X171" s="119">
        <f t="shared" si="29"/>
        <v>1</v>
      </c>
      <c r="Y171" s="119">
        <f t="shared" si="30"/>
        <v>1</v>
      </c>
      <c r="Z171" s="168">
        <f>MIN((IFERROR(IF(AND($V171&lt;=Z$1,$W171&gt;=Z$1),INDEX(Reliability!E$23:E$50,MATCH($S171,Reliability!$C$23:$C$50,0)),0),0)*IF($T171="n/a",$D171*$Y171,$G171)+IFERROR(IF(AND($V171&lt;=Z$1,$W171&gt;=Z$1),INDEX(Reliability!E$23:E$50,MATCH($T171,Reliability!$C$23:$C$50,0)),0),0)*$H171*$X171*$Y171),$D171)*$R171</f>
        <v>0</v>
      </c>
      <c r="AA171" s="168">
        <f>MIN((IFERROR(IF(AND($V171&lt;=AA$1,$W171&gt;=AA$1),INDEX(Reliability!F$23:F$50,MATCH($S171,Reliability!$C$23:$C$50,0)),0),0)*IF($T171="n/a",$D171*$Y171,$G171)+IFERROR(IF(AND($V171&lt;=AA$1,$W171&gt;=AA$1),INDEX(Reliability!F$23:F$50,MATCH($T171,Reliability!$C$23:$C$50,0)),0),0)*$H171*$X171*$Y171),$D171)*$R171</f>
        <v>0</v>
      </c>
      <c r="AB171" s="168">
        <f>MIN((IFERROR(IF(AND($V171&lt;=AB$1,$W171&gt;=AB$1),INDEX(Reliability!G$23:G$50,MATCH($S171,Reliability!$C$23:$C$50,0)),0),0)*IF($T171="n/a",$D171*$Y171,$G171)+IFERROR(IF(AND($V171&lt;=AB$1,$W171&gt;=AB$1),INDEX(Reliability!G$23:G$50,MATCH($T171,Reliability!$C$23:$C$50,0)),0),0)*$H171*$X171*$Y171),$D171)*$R171</f>
        <v>0</v>
      </c>
      <c r="AC171" s="168">
        <f>MIN((IFERROR(IF(AND($V171&lt;=AC$1,$W171&gt;=AC$1),INDEX(Reliability!H$23:H$50,MATCH($S171,Reliability!$C$23:$C$50,0)),0),0)*IF($T171="n/a",$D171*$Y171,$G171)+IFERROR(IF(AND($V171&lt;=AC$1,$W171&gt;=AC$1),INDEX(Reliability!H$23:H$50,MATCH($T171,Reliability!$C$23:$C$50,0)),0),0)*$H171*$X171*$Y171),$D171)*$R171</f>
        <v>0</v>
      </c>
      <c r="AD171" s="168">
        <f>MIN((IFERROR(IF(AND($V171&lt;=AD$1,$W171&gt;=AD$1),INDEX(Reliability!I$23:I$50,MATCH($S171,Reliability!$C$23:$C$50,0)),0),0)*IF($T171="n/a",$D171*$Y171,$G171)+IFERROR(IF(AND($V171&lt;=AD$1,$W171&gt;=AD$1),INDEX(Reliability!I$23:I$50,MATCH($T171,Reliability!$C$23:$C$50,0)),0),0)*$H171*$X171*$Y171),$D171)*$R171</f>
        <v>0</v>
      </c>
      <c r="AE171" s="168">
        <f>MIN((IFERROR(IF(AND($V171&lt;=AE$1,$W171&gt;=AE$1),INDEX(Reliability!J$23:J$50,MATCH($S171,Reliability!$C$23:$C$50,0)),0),0)*IF($T171="n/a",$D171*$Y171,$G171)+IFERROR(IF(AND($V171&lt;=AE$1,$W171&gt;=AE$1),INDEX(Reliability!J$23:J$50,MATCH($T171,Reliability!$C$23:$C$50,0)),0),0)*$H171*$X171*$Y171),$D171)*$R171</f>
        <v>0</v>
      </c>
      <c r="AF171" s="168">
        <f>MIN((IFERROR(IF(AND($V171&lt;=AF$1,$W171&gt;=AF$1),INDEX(Reliability!K$23:K$50,MATCH($S171,Reliability!$C$23:$C$50,0)),0),0)*IF($T171="n/a",$D171*$Y171,$G171)+IFERROR(IF(AND($V171&lt;=AF$1,$W171&gt;=AF$1),INDEX(Reliability!K$23:K$50,MATCH($T171,Reliability!$C$23:$C$50,0)),0),0)*$H171*$X171*$Y171),$D171)*$R171</f>
        <v>0</v>
      </c>
      <c r="AG171" s="168">
        <f>MIN((IFERROR(IF(AND($V171&lt;=AG$1,$W171&gt;=AG$1),INDEX(Reliability!L$23:L$50,MATCH($S171,Reliability!$C$23:$C$50,0)),0),0)*IF($T171="n/a",$D171*$Y171,$G171)+IFERROR(IF(AND($V171&lt;=AG$1,$W171&gt;=AG$1),INDEX(Reliability!L$23:L$50,MATCH($T171,Reliability!$C$23:$C$50,0)),0),0)*$H171*$X171*$Y171),$D171)*$R171</f>
        <v>0</v>
      </c>
      <c r="AH171" s="168">
        <f>MIN((IFERROR(IF(AND($V171&lt;=AH$1,$W171&gt;=AH$1),INDEX(Reliability!M$23:M$50,MATCH($S171,Reliability!$C$23:$C$50,0)),0),0)*IF($T171="n/a",$D171*$Y171,$G171)+IFERROR(IF(AND($V171&lt;=AH$1,$W171&gt;=AH$1),INDEX(Reliability!M$23:M$50,MATCH($T171,Reliability!$C$23:$C$50,0)),0),0)*$H171*$X171*$Y171),$D171)*$R171</f>
        <v>0</v>
      </c>
      <c r="AI171" s="168">
        <f>MIN((IFERROR(IF(AND($V171&lt;=AI$1,$W171&gt;=AI$1),INDEX(Reliability!N$23:N$50,MATCH($S171,Reliability!$C$23:$C$50,0)),0),0)*IF($T171="n/a",$D171*$Y171,$G171)+IFERROR(IF(AND($V171&lt;=AI$1,$W171&gt;=AI$1),INDEX(Reliability!N$23:N$50,MATCH($T171,Reliability!$C$23:$C$50,0)),0),0)*$H171*$X171*$Y171),$D171)*$R171</f>
        <v>0</v>
      </c>
      <c r="AJ171" s="168">
        <f>MIN((IFERROR(IF(AND($V171&lt;=AJ$1,$W171&gt;=AJ$1),INDEX(Reliability!O$23:O$50,MATCH($S171,Reliability!$C$23:$C$50,0)),0),0)*IF($T171="n/a",$D171*$Y171,$G171)+IFERROR(IF(AND($V171&lt;=AJ$1,$W171&gt;=AJ$1),INDEX(Reliability!O$23:O$50,MATCH($T171,Reliability!$C$23:$C$50,0)),0),0)*$H171*$X171*$Y171),$D171)*$R171</f>
        <v>0</v>
      </c>
      <c r="AK171" s="168">
        <f>MIN((IFERROR(IF(AND($V171&lt;=AK$1,$W171&gt;=AK$1),INDEX(Reliability!P$23:P$50,MATCH($S171,Reliability!$C$23:$C$50,0)),0),0)*IF($T171="n/a",$D171*$Y171,$G171)+IFERROR(IF(AND($V171&lt;=AK$1,$W171&gt;=AK$1),INDEX(Reliability!P$23:P$50,MATCH($T171,Reliability!$C$23:$C$50,0)),0),0)*$H171*$X171*$Y171),$D171)*$R171</f>
        <v>0</v>
      </c>
      <c r="AM171" s="167">
        <f t="shared" si="31"/>
        <v>0</v>
      </c>
      <c r="AN171">
        <f>unique_contracts!C171</f>
        <v>0</v>
      </c>
    </row>
    <row r="172" spans="2:40" x14ac:dyDescent="0.25">
      <c r="B172" s="121">
        <f>unique_contracts!B172</f>
        <v>0</v>
      </c>
      <c r="C172" s="103">
        <f>unique_contracts!D172</f>
        <v>0</v>
      </c>
      <c r="D172" s="120">
        <f>unique_contracts!J172</f>
        <v>0</v>
      </c>
      <c r="E172" s="103">
        <f>unique_contracts!M172</f>
        <v>0</v>
      </c>
      <c r="F172" s="103">
        <f>unique_contracts!N172</f>
        <v>0</v>
      </c>
      <c r="G172" s="103">
        <f>unique_contracts!P172</f>
        <v>0</v>
      </c>
      <c r="H172" s="103">
        <f>unique_contracts!R172</f>
        <v>0</v>
      </c>
      <c r="I172" s="103">
        <f>unique_contracts!V172</f>
        <v>0</v>
      </c>
      <c r="J172" s="121">
        <f>unique_contracts!AB172</f>
        <v>0</v>
      </c>
      <c r="K172" s="103">
        <f>unique_contracts!AM172</f>
        <v>0</v>
      </c>
      <c r="L172" s="103">
        <f>unique_contracts!AN172</f>
        <v>0</v>
      </c>
      <c r="M172" s="103">
        <f>unique_contracts!AO172</f>
        <v>0</v>
      </c>
      <c r="N172" s="103">
        <f>unique_contracts!AP172</f>
        <v>0</v>
      </c>
      <c r="O172" s="103">
        <f>unique_contracts!AQ172</f>
        <v>0</v>
      </c>
      <c r="P172" s="103">
        <f>unique_contracts!AR172</f>
        <v>0</v>
      </c>
      <c r="Q172" s="103">
        <f>unique_contracts!BP172</f>
        <v>0</v>
      </c>
      <c r="R172" s="103">
        <f t="shared" si="24"/>
        <v>0</v>
      </c>
      <c r="S172" s="103" t="str">
        <f>IFERROR(IF(AND(I172&gt;0,E172="NotHybrid"),_xlfn.CONCAT(MAX(MIN(ROUNDDOWN(I172/D172,0),8),4),INDEX(resources!$G:$G,MATCH(B172,resources!$A:$A,0))),INDEX(resources!$G:$G,MATCH(B172,resources!$A:$A,0))),"n/a")</f>
        <v>n/a</v>
      </c>
      <c r="T172" s="103" t="str">
        <f t="shared" si="25"/>
        <v>n/a</v>
      </c>
      <c r="U172" s="103" t="str">
        <f t="shared" si="26"/>
        <v>n/a</v>
      </c>
      <c r="V172" s="103">
        <f t="shared" si="27"/>
        <v>0</v>
      </c>
      <c r="W172" s="103">
        <f t="shared" si="28"/>
        <v>0</v>
      </c>
      <c r="X172" s="119">
        <f t="shared" si="29"/>
        <v>1</v>
      </c>
      <c r="Y172" s="119">
        <f t="shared" si="30"/>
        <v>1</v>
      </c>
      <c r="Z172" s="168">
        <f>MIN((IFERROR(IF(AND($V172&lt;=Z$1,$W172&gt;=Z$1),INDEX(Reliability!E$23:E$50,MATCH($S172,Reliability!$C$23:$C$50,0)),0),0)*IF($T172="n/a",$D172*$Y172,$G172)+IFERROR(IF(AND($V172&lt;=Z$1,$W172&gt;=Z$1),INDEX(Reliability!E$23:E$50,MATCH($T172,Reliability!$C$23:$C$50,0)),0),0)*$H172*$X172*$Y172),$D172)*$R172</f>
        <v>0</v>
      </c>
      <c r="AA172" s="168">
        <f>MIN((IFERROR(IF(AND($V172&lt;=AA$1,$W172&gt;=AA$1),INDEX(Reliability!F$23:F$50,MATCH($S172,Reliability!$C$23:$C$50,0)),0),0)*IF($T172="n/a",$D172*$Y172,$G172)+IFERROR(IF(AND($V172&lt;=AA$1,$W172&gt;=AA$1),INDEX(Reliability!F$23:F$50,MATCH($T172,Reliability!$C$23:$C$50,0)),0),0)*$H172*$X172*$Y172),$D172)*$R172</f>
        <v>0</v>
      </c>
      <c r="AB172" s="168">
        <f>MIN((IFERROR(IF(AND($V172&lt;=AB$1,$W172&gt;=AB$1),INDEX(Reliability!G$23:G$50,MATCH($S172,Reliability!$C$23:$C$50,0)),0),0)*IF($T172="n/a",$D172*$Y172,$G172)+IFERROR(IF(AND($V172&lt;=AB$1,$W172&gt;=AB$1),INDEX(Reliability!G$23:G$50,MATCH($T172,Reliability!$C$23:$C$50,0)),0),0)*$H172*$X172*$Y172),$D172)*$R172</f>
        <v>0</v>
      </c>
      <c r="AC172" s="168">
        <f>MIN((IFERROR(IF(AND($V172&lt;=AC$1,$W172&gt;=AC$1),INDEX(Reliability!H$23:H$50,MATCH($S172,Reliability!$C$23:$C$50,0)),0),0)*IF($T172="n/a",$D172*$Y172,$G172)+IFERROR(IF(AND($V172&lt;=AC$1,$W172&gt;=AC$1),INDEX(Reliability!H$23:H$50,MATCH($T172,Reliability!$C$23:$C$50,0)),0),0)*$H172*$X172*$Y172),$D172)*$R172</f>
        <v>0</v>
      </c>
      <c r="AD172" s="168">
        <f>MIN((IFERROR(IF(AND($V172&lt;=AD$1,$W172&gt;=AD$1),INDEX(Reliability!I$23:I$50,MATCH($S172,Reliability!$C$23:$C$50,0)),0),0)*IF($T172="n/a",$D172*$Y172,$G172)+IFERROR(IF(AND($V172&lt;=AD$1,$W172&gt;=AD$1),INDEX(Reliability!I$23:I$50,MATCH($T172,Reliability!$C$23:$C$50,0)),0),0)*$H172*$X172*$Y172),$D172)*$R172</f>
        <v>0</v>
      </c>
      <c r="AE172" s="168">
        <f>MIN((IFERROR(IF(AND($V172&lt;=AE$1,$W172&gt;=AE$1),INDEX(Reliability!J$23:J$50,MATCH($S172,Reliability!$C$23:$C$50,0)),0),0)*IF($T172="n/a",$D172*$Y172,$G172)+IFERROR(IF(AND($V172&lt;=AE$1,$W172&gt;=AE$1),INDEX(Reliability!J$23:J$50,MATCH($T172,Reliability!$C$23:$C$50,0)),0),0)*$H172*$X172*$Y172),$D172)*$R172</f>
        <v>0</v>
      </c>
      <c r="AF172" s="168">
        <f>MIN((IFERROR(IF(AND($V172&lt;=AF$1,$W172&gt;=AF$1),INDEX(Reliability!K$23:K$50,MATCH($S172,Reliability!$C$23:$C$50,0)),0),0)*IF($T172="n/a",$D172*$Y172,$G172)+IFERROR(IF(AND($V172&lt;=AF$1,$W172&gt;=AF$1),INDEX(Reliability!K$23:K$50,MATCH($T172,Reliability!$C$23:$C$50,0)),0),0)*$H172*$X172*$Y172),$D172)*$R172</f>
        <v>0</v>
      </c>
      <c r="AG172" s="168">
        <f>MIN((IFERROR(IF(AND($V172&lt;=AG$1,$W172&gt;=AG$1),INDEX(Reliability!L$23:L$50,MATCH($S172,Reliability!$C$23:$C$50,0)),0),0)*IF($T172="n/a",$D172*$Y172,$G172)+IFERROR(IF(AND($V172&lt;=AG$1,$W172&gt;=AG$1),INDEX(Reliability!L$23:L$50,MATCH($T172,Reliability!$C$23:$C$50,0)),0),0)*$H172*$X172*$Y172),$D172)*$R172</f>
        <v>0</v>
      </c>
      <c r="AH172" s="168">
        <f>MIN((IFERROR(IF(AND($V172&lt;=AH$1,$W172&gt;=AH$1),INDEX(Reliability!M$23:M$50,MATCH($S172,Reliability!$C$23:$C$50,0)),0),0)*IF($T172="n/a",$D172*$Y172,$G172)+IFERROR(IF(AND($V172&lt;=AH$1,$W172&gt;=AH$1),INDEX(Reliability!M$23:M$50,MATCH($T172,Reliability!$C$23:$C$50,0)),0),0)*$H172*$X172*$Y172),$D172)*$R172</f>
        <v>0</v>
      </c>
      <c r="AI172" s="168">
        <f>MIN((IFERROR(IF(AND($V172&lt;=AI$1,$W172&gt;=AI$1),INDEX(Reliability!N$23:N$50,MATCH($S172,Reliability!$C$23:$C$50,0)),0),0)*IF($T172="n/a",$D172*$Y172,$G172)+IFERROR(IF(AND($V172&lt;=AI$1,$W172&gt;=AI$1),INDEX(Reliability!N$23:N$50,MATCH($T172,Reliability!$C$23:$C$50,0)),0),0)*$H172*$X172*$Y172),$D172)*$R172</f>
        <v>0</v>
      </c>
      <c r="AJ172" s="168">
        <f>MIN((IFERROR(IF(AND($V172&lt;=AJ$1,$W172&gt;=AJ$1),INDEX(Reliability!O$23:O$50,MATCH($S172,Reliability!$C$23:$C$50,0)),0),0)*IF($T172="n/a",$D172*$Y172,$G172)+IFERROR(IF(AND($V172&lt;=AJ$1,$W172&gt;=AJ$1),INDEX(Reliability!O$23:O$50,MATCH($T172,Reliability!$C$23:$C$50,0)),0),0)*$H172*$X172*$Y172),$D172)*$R172</f>
        <v>0</v>
      </c>
      <c r="AK172" s="168">
        <f>MIN((IFERROR(IF(AND($V172&lt;=AK$1,$W172&gt;=AK$1),INDEX(Reliability!P$23:P$50,MATCH($S172,Reliability!$C$23:$C$50,0)),0),0)*IF($T172="n/a",$D172*$Y172,$G172)+IFERROR(IF(AND($V172&lt;=AK$1,$W172&gt;=AK$1),INDEX(Reliability!P$23:P$50,MATCH($T172,Reliability!$C$23:$C$50,0)),0),0)*$H172*$X172*$Y172),$D172)*$R172</f>
        <v>0</v>
      </c>
      <c r="AM172" s="167">
        <f t="shared" si="31"/>
        <v>0</v>
      </c>
      <c r="AN172">
        <f>unique_contracts!C172</f>
        <v>0</v>
      </c>
    </row>
    <row r="173" spans="2:40" x14ac:dyDescent="0.25">
      <c r="B173" s="121">
        <f>unique_contracts!B173</f>
        <v>0</v>
      </c>
      <c r="C173" s="103">
        <f>unique_contracts!D173</f>
        <v>0</v>
      </c>
      <c r="D173" s="120">
        <f>unique_contracts!J173</f>
        <v>0</v>
      </c>
      <c r="E173" s="103">
        <f>unique_contracts!M173</f>
        <v>0</v>
      </c>
      <c r="F173" s="103">
        <f>unique_contracts!N173</f>
        <v>0</v>
      </c>
      <c r="G173" s="103">
        <f>unique_contracts!P173</f>
        <v>0</v>
      </c>
      <c r="H173" s="103">
        <f>unique_contracts!R173</f>
        <v>0</v>
      </c>
      <c r="I173" s="103">
        <f>unique_contracts!V173</f>
        <v>0</v>
      </c>
      <c r="J173" s="121">
        <f>unique_contracts!AB173</f>
        <v>0</v>
      </c>
      <c r="K173" s="103">
        <f>unique_contracts!AM173</f>
        <v>0</v>
      </c>
      <c r="L173" s="103">
        <f>unique_contracts!AN173</f>
        <v>0</v>
      </c>
      <c r="M173" s="103">
        <f>unique_contracts!AO173</f>
        <v>0</v>
      </c>
      <c r="N173" s="103">
        <f>unique_contracts!AP173</f>
        <v>0</v>
      </c>
      <c r="O173" s="103">
        <f>unique_contracts!AQ173</f>
        <v>0</v>
      </c>
      <c r="P173" s="103">
        <f>unique_contracts!AR173</f>
        <v>0</v>
      </c>
      <c r="Q173" s="103">
        <f>unique_contracts!BP173</f>
        <v>0</v>
      </c>
      <c r="R173" s="103">
        <f t="shared" si="24"/>
        <v>0</v>
      </c>
      <c r="S173" s="103" t="str">
        <f>IFERROR(IF(AND(I173&gt;0,E173="NotHybrid"),_xlfn.CONCAT(MAX(MIN(ROUNDDOWN(I173/D173,0),8),4),INDEX(resources!$G:$G,MATCH(B173,resources!$A:$A,0))),INDEX(resources!$G:$G,MATCH(B173,resources!$A:$A,0))),"n/a")</f>
        <v>n/a</v>
      </c>
      <c r="T173" s="103" t="str">
        <f t="shared" si="25"/>
        <v>n/a</v>
      </c>
      <c r="U173" s="103" t="str">
        <f t="shared" si="26"/>
        <v>n/a</v>
      </c>
      <c r="V173" s="103">
        <f t="shared" si="27"/>
        <v>0</v>
      </c>
      <c r="W173" s="103">
        <f t="shared" si="28"/>
        <v>0</v>
      </c>
      <c r="X173" s="119">
        <f t="shared" si="29"/>
        <v>1</v>
      </c>
      <c r="Y173" s="119">
        <f t="shared" si="30"/>
        <v>1</v>
      </c>
      <c r="Z173" s="168">
        <f>MIN((IFERROR(IF(AND($V173&lt;=Z$1,$W173&gt;=Z$1),INDEX(Reliability!E$23:E$50,MATCH($S173,Reliability!$C$23:$C$50,0)),0),0)*IF($T173="n/a",$D173*$Y173,$G173)+IFERROR(IF(AND($V173&lt;=Z$1,$W173&gt;=Z$1),INDEX(Reliability!E$23:E$50,MATCH($T173,Reliability!$C$23:$C$50,0)),0),0)*$H173*$X173*$Y173),$D173)*$R173</f>
        <v>0</v>
      </c>
      <c r="AA173" s="168">
        <f>MIN((IFERROR(IF(AND($V173&lt;=AA$1,$W173&gt;=AA$1),INDEX(Reliability!F$23:F$50,MATCH($S173,Reliability!$C$23:$C$50,0)),0),0)*IF($T173="n/a",$D173*$Y173,$G173)+IFERROR(IF(AND($V173&lt;=AA$1,$W173&gt;=AA$1),INDEX(Reliability!F$23:F$50,MATCH($T173,Reliability!$C$23:$C$50,0)),0),0)*$H173*$X173*$Y173),$D173)*$R173</f>
        <v>0</v>
      </c>
      <c r="AB173" s="168">
        <f>MIN((IFERROR(IF(AND($V173&lt;=AB$1,$W173&gt;=AB$1),INDEX(Reliability!G$23:G$50,MATCH($S173,Reliability!$C$23:$C$50,0)),0),0)*IF($T173="n/a",$D173*$Y173,$G173)+IFERROR(IF(AND($V173&lt;=AB$1,$W173&gt;=AB$1),INDEX(Reliability!G$23:G$50,MATCH($T173,Reliability!$C$23:$C$50,0)),0),0)*$H173*$X173*$Y173),$D173)*$R173</f>
        <v>0</v>
      </c>
      <c r="AC173" s="168">
        <f>MIN((IFERROR(IF(AND($V173&lt;=AC$1,$W173&gt;=AC$1),INDEX(Reliability!H$23:H$50,MATCH($S173,Reliability!$C$23:$C$50,0)),0),0)*IF($T173="n/a",$D173*$Y173,$G173)+IFERROR(IF(AND($V173&lt;=AC$1,$W173&gt;=AC$1),INDEX(Reliability!H$23:H$50,MATCH($T173,Reliability!$C$23:$C$50,0)),0),0)*$H173*$X173*$Y173),$D173)*$R173</f>
        <v>0</v>
      </c>
      <c r="AD173" s="168">
        <f>MIN((IFERROR(IF(AND($V173&lt;=AD$1,$W173&gt;=AD$1),INDEX(Reliability!I$23:I$50,MATCH($S173,Reliability!$C$23:$C$50,0)),0),0)*IF($T173="n/a",$D173*$Y173,$G173)+IFERROR(IF(AND($V173&lt;=AD$1,$W173&gt;=AD$1),INDEX(Reliability!I$23:I$50,MATCH($T173,Reliability!$C$23:$C$50,0)),0),0)*$H173*$X173*$Y173),$D173)*$R173</f>
        <v>0</v>
      </c>
      <c r="AE173" s="168">
        <f>MIN((IFERROR(IF(AND($V173&lt;=AE$1,$W173&gt;=AE$1),INDEX(Reliability!J$23:J$50,MATCH($S173,Reliability!$C$23:$C$50,0)),0),0)*IF($T173="n/a",$D173*$Y173,$G173)+IFERROR(IF(AND($V173&lt;=AE$1,$W173&gt;=AE$1),INDEX(Reliability!J$23:J$50,MATCH($T173,Reliability!$C$23:$C$50,0)),0),0)*$H173*$X173*$Y173),$D173)*$R173</f>
        <v>0</v>
      </c>
      <c r="AF173" s="168">
        <f>MIN((IFERROR(IF(AND($V173&lt;=AF$1,$W173&gt;=AF$1),INDEX(Reliability!K$23:K$50,MATCH($S173,Reliability!$C$23:$C$50,0)),0),0)*IF($T173="n/a",$D173*$Y173,$G173)+IFERROR(IF(AND($V173&lt;=AF$1,$W173&gt;=AF$1),INDEX(Reliability!K$23:K$50,MATCH($T173,Reliability!$C$23:$C$50,0)),0),0)*$H173*$X173*$Y173),$D173)*$R173</f>
        <v>0</v>
      </c>
      <c r="AG173" s="168">
        <f>MIN((IFERROR(IF(AND($V173&lt;=AG$1,$W173&gt;=AG$1),INDEX(Reliability!L$23:L$50,MATCH($S173,Reliability!$C$23:$C$50,0)),0),0)*IF($T173="n/a",$D173*$Y173,$G173)+IFERROR(IF(AND($V173&lt;=AG$1,$W173&gt;=AG$1),INDEX(Reliability!L$23:L$50,MATCH($T173,Reliability!$C$23:$C$50,0)),0),0)*$H173*$X173*$Y173),$D173)*$R173</f>
        <v>0</v>
      </c>
      <c r="AH173" s="168">
        <f>MIN((IFERROR(IF(AND($V173&lt;=AH$1,$W173&gt;=AH$1),INDEX(Reliability!M$23:M$50,MATCH($S173,Reliability!$C$23:$C$50,0)),0),0)*IF($T173="n/a",$D173*$Y173,$G173)+IFERROR(IF(AND($V173&lt;=AH$1,$W173&gt;=AH$1),INDEX(Reliability!M$23:M$50,MATCH($T173,Reliability!$C$23:$C$50,0)),0),0)*$H173*$X173*$Y173),$D173)*$R173</f>
        <v>0</v>
      </c>
      <c r="AI173" s="168">
        <f>MIN((IFERROR(IF(AND($V173&lt;=AI$1,$W173&gt;=AI$1),INDEX(Reliability!N$23:N$50,MATCH($S173,Reliability!$C$23:$C$50,0)),0),0)*IF($T173="n/a",$D173*$Y173,$G173)+IFERROR(IF(AND($V173&lt;=AI$1,$W173&gt;=AI$1),INDEX(Reliability!N$23:N$50,MATCH($T173,Reliability!$C$23:$C$50,0)),0),0)*$H173*$X173*$Y173),$D173)*$R173</f>
        <v>0</v>
      </c>
      <c r="AJ173" s="168">
        <f>MIN((IFERROR(IF(AND($V173&lt;=AJ$1,$W173&gt;=AJ$1),INDEX(Reliability!O$23:O$50,MATCH($S173,Reliability!$C$23:$C$50,0)),0),0)*IF($T173="n/a",$D173*$Y173,$G173)+IFERROR(IF(AND($V173&lt;=AJ$1,$W173&gt;=AJ$1),INDEX(Reliability!O$23:O$50,MATCH($T173,Reliability!$C$23:$C$50,0)),0),0)*$H173*$X173*$Y173),$D173)*$R173</f>
        <v>0</v>
      </c>
      <c r="AK173" s="168">
        <f>MIN((IFERROR(IF(AND($V173&lt;=AK$1,$W173&gt;=AK$1),INDEX(Reliability!P$23:P$50,MATCH($S173,Reliability!$C$23:$C$50,0)),0),0)*IF($T173="n/a",$D173*$Y173,$G173)+IFERROR(IF(AND($V173&lt;=AK$1,$W173&gt;=AK$1),INDEX(Reliability!P$23:P$50,MATCH($T173,Reliability!$C$23:$C$50,0)),0),0)*$H173*$X173*$Y173),$D173)*$R173</f>
        <v>0</v>
      </c>
      <c r="AM173" s="167">
        <f t="shared" si="31"/>
        <v>0</v>
      </c>
      <c r="AN173">
        <f>unique_contracts!C173</f>
        <v>0</v>
      </c>
    </row>
    <row r="174" spans="2:40" x14ac:dyDescent="0.25">
      <c r="B174" s="121">
        <f>unique_contracts!B174</f>
        <v>0</v>
      </c>
      <c r="C174" s="103">
        <f>unique_contracts!D174</f>
        <v>0</v>
      </c>
      <c r="D174" s="120">
        <f>unique_contracts!J174</f>
        <v>0</v>
      </c>
      <c r="E174" s="103">
        <f>unique_contracts!M174</f>
        <v>0</v>
      </c>
      <c r="F174" s="103">
        <f>unique_contracts!N174</f>
        <v>0</v>
      </c>
      <c r="G174" s="103">
        <f>unique_contracts!P174</f>
        <v>0</v>
      </c>
      <c r="H174" s="103">
        <f>unique_contracts!R174</f>
        <v>0</v>
      </c>
      <c r="I174" s="103">
        <f>unique_contracts!V174</f>
        <v>0</v>
      </c>
      <c r="J174" s="121">
        <f>unique_contracts!AB174</f>
        <v>0</v>
      </c>
      <c r="K174" s="103">
        <f>unique_contracts!AM174</f>
        <v>0</v>
      </c>
      <c r="L174" s="103">
        <f>unique_contracts!AN174</f>
        <v>0</v>
      </c>
      <c r="M174" s="103">
        <f>unique_contracts!AO174</f>
        <v>0</v>
      </c>
      <c r="N174" s="103">
        <f>unique_contracts!AP174</f>
        <v>0</v>
      </c>
      <c r="O174" s="103">
        <f>unique_contracts!AQ174</f>
        <v>0</v>
      </c>
      <c r="P174" s="103">
        <f>unique_contracts!AR174</f>
        <v>0</v>
      </c>
      <c r="Q174" s="103">
        <f>unique_contracts!BP174</f>
        <v>0</v>
      </c>
      <c r="R174" s="103">
        <f t="shared" si="24"/>
        <v>0</v>
      </c>
      <c r="S174" s="103" t="str">
        <f>IFERROR(IF(AND(I174&gt;0,E174="NotHybrid"),_xlfn.CONCAT(MAX(MIN(ROUNDDOWN(I174/D174,0),8),4),INDEX(resources!$G:$G,MATCH(B174,resources!$A:$A,0))),INDEX(resources!$G:$G,MATCH(B174,resources!$A:$A,0))),"n/a")</f>
        <v>n/a</v>
      </c>
      <c r="T174" s="103" t="str">
        <f t="shared" si="25"/>
        <v>n/a</v>
      </c>
      <c r="U174" s="103" t="str">
        <f t="shared" si="26"/>
        <v>n/a</v>
      </c>
      <c r="V174" s="103">
        <f t="shared" si="27"/>
        <v>0</v>
      </c>
      <c r="W174" s="103">
        <f t="shared" si="28"/>
        <v>0</v>
      </c>
      <c r="X174" s="119">
        <f t="shared" si="29"/>
        <v>1</v>
      </c>
      <c r="Y174" s="119">
        <f t="shared" si="30"/>
        <v>1</v>
      </c>
      <c r="Z174" s="168">
        <f>MIN((IFERROR(IF(AND($V174&lt;=Z$1,$W174&gt;=Z$1),INDEX(Reliability!E$23:E$50,MATCH($S174,Reliability!$C$23:$C$50,0)),0),0)*IF($T174="n/a",$D174*$Y174,$G174)+IFERROR(IF(AND($V174&lt;=Z$1,$W174&gt;=Z$1),INDEX(Reliability!E$23:E$50,MATCH($T174,Reliability!$C$23:$C$50,0)),0),0)*$H174*$X174*$Y174),$D174)*$R174</f>
        <v>0</v>
      </c>
      <c r="AA174" s="168">
        <f>MIN((IFERROR(IF(AND($V174&lt;=AA$1,$W174&gt;=AA$1),INDEX(Reliability!F$23:F$50,MATCH($S174,Reliability!$C$23:$C$50,0)),0),0)*IF($T174="n/a",$D174*$Y174,$G174)+IFERROR(IF(AND($V174&lt;=AA$1,$W174&gt;=AA$1),INDEX(Reliability!F$23:F$50,MATCH($T174,Reliability!$C$23:$C$50,0)),0),0)*$H174*$X174*$Y174),$D174)*$R174</f>
        <v>0</v>
      </c>
      <c r="AB174" s="168">
        <f>MIN((IFERROR(IF(AND($V174&lt;=AB$1,$W174&gt;=AB$1),INDEX(Reliability!G$23:G$50,MATCH($S174,Reliability!$C$23:$C$50,0)),0),0)*IF($T174="n/a",$D174*$Y174,$G174)+IFERROR(IF(AND($V174&lt;=AB$1,$W174&gt;=AB$1),INDEX(Reliability!G$23:G$50,MATCH($T174,Reliability!$C$23:$C$50,0)),0),0)*$H174*$X174*$Y174),$D174)*$R174</f>
        <v>0</v>
      </c>
      <c r="AC174" s="168">
        <f>MIN((IFERROR(IF(AND($V174&lt;=AC$1,$W174&gt;=AC$1),INDEX(Reliability!H$23:H$50,MATCH($S174,Reliability!$C$23:$C$50,0)),0),0)*IF($T174="n/a",$D174*$Y174,$G174)+IFERROR(IF(AND($V174&lt;=AC$1,$W174&gt;=AC$1),INDEX(Reliability!H$23:H$50,MATCH($T174,Reliability!$C$23:$C$50,0)),0),0)*$H174*$X174*$Y174),$D174)*$R174</f>
        <v>0</v>
      </c>
      <c r="AD174" s="168">
        <f>MIN((IFERROR(IF(AND($V174&lt;=AD$1,$W174&gt;=AD$1),INDEX(Reliability!I$23:I$50,MATCH($S174,Reliability!$C$23:$C$50,0)),0),0)*IF($T174="n/a",$D174*$Y174,$G174)+IFERROR(IF(AND($V174&lt;=AD$1,$W174&gt;=AD$1),INDEX(Reliability!I$23:I$50,MATCH($T174,Reliability!$C$23:$C$50,0)),0),0)*$H174*$X174*$Y174),$D174)*$R174</f>
        <v>0</v>
      </c>
      <c r="AE174" s="168">
        <f>MIN((IFERROR(IF(AND($V174&lt;=AE$1,$W174&gt;=AE$1),INDEX(Reliability!J$23:J$50,MATCH($S174,Reliability!$C$23:$C$50,0)),0),0)*IF($T174="n/a",$D174*$Y174,$G174)+IFERROR(IF(AND($V174&lt;=AE$1,$W174&gt;=AE$1),INDEX(Reliability!J$23:J$50,MATCH($T174,Reliability!$C$23:$C$50,0)),0),0)*$H174*$X174*$Y174),$D174)*$R174</f>
        <v>0</v>
      </c>
      <c r="AF174" s="168">
        <f>MIN((IFERROR(IF(AND($V174&lt;=AF$1,$W174&gt;=AF$1),INDEX(Reliability!K$23:K$50,MATCH($S174,Reliability!$C$23:$C$50,0)),0),0)*IF($T174="n/a",$D174*$Y174,$G174)+IFERROR(IF(AND($V174&lt;=AF$1,$W174&gt;=AF$1),INDEX(Reliability!K$23:K$50,MATCH($T174,Reliability!$C$23:$C$50,0)),0),0)*$H174*$X174*$Y174),$D174)*$R174</f>
        <v>0</v>
      </c>
      <c r="AG174" s="168">
        <f>MIN((IFERROR(IF(AND($V174&lt;=AG$1,$W174&gt;=AG$1),INDEX(Reliability!L$23:L$50,MATCH($S174,Reliability!$C$23:$C$50,0)),0),0)*IF($T174="n/a",$D174*$Y174,$G174)+IFERROR(IF(AND($V174&lt;=AG$1,$W174&gt;=AG$1),INDEX(Reliability!L$23:L$50,MATCH($T174,Reliability!$C$23:$C$50,0)),0),0)*$H174*$X174*$Y174),$D174)*$R174</f>
        <v>0</v>
      </c>
      <c r="AH174" s="168">
        <f>MIN((IFERROR(IF(AND($V174&lt;=AH$1,$W174&gt;=AH$1),INDEX(Reliability!M$23:M$50,MATCH($S174,Reliability!$C$23:$C$50,0)),0),0)*IF($T174="n/a",$D174*$Y174,$G174)+IFERROR(IF(AND($V174&lt;=AH$1,$W174&gt;=AH$1),INDEX(Reliability!M$23:M$50,MATCH($T174,Reliability!$C$23:$C$50,0)),0),0)*$H174*$X174*$Y174),$D174)*$R174</f>
        <v>0</v>
      </c>
      <c r="AI174" s="168">
        <f>MIN((IFERROR(IF(AND($V174&lt;=AI$1,$W174&gt;=AI$1),INDEX(Reliability!N$23:N$50,MATCH($S174,Reliability!$C$23:$C$50,0)),0),0)*IF($T174="n/a",$D174*$Y174,$G174)+IFERROR(IF(AND($V174&lt;=AI$1,$W174&gt;=AI$1),INDEX(Reliability!N$23:N$50,MATCH($T174,Reliability!$C$23:$C$50,0)),0),0)*$H174*$X174*$Y174),$D174)*$R174</f>
        <v>0</v>
      </c>
      <c r="AJ174" s="168">
        <f>MIN((IFERROR(IF(AND($V174&lt;=AJ$1,$W174&gt;=AJ$1),INDEX(Reliability!O$23:O$50,MATCH($S174,Reliability!$C$23:$C$50,0)),0),0)*IF($T174="n/a",$D174*$Y174,$G174)+IFERROR(IF(AND($V174&lt;=AJ$1,$W174&gt;=AJ$1),INDEX(Reliability!O$23:O$50,MATCH($T174,Reliability!$C$23:$C$50,0)),0),0)*$H174*$X174*$Y174),$D174)*$R174</f>
        <v>0</v>
      </c>
      <c r="AK174" s="168">
        <f>MIN((IFERROR(IF(AND($V174&lt;=AK$1,$W174&gt;=AK$1),INDEX(Reliability!P$23:P$50,MATCH($S174,Reliability!$C$23:$C$50,0)),0),0)*IF($T174="n/a",$D174*$Y174,$G174)+IFERROR(IF(AND($V174&lt;=AK$1,$W174&gt;=AK$1),INDEX(Reliability!P$23:P$50,MATCH($T174,Reliability!$C$23:$C$50,0)),0),0)*$H174*$X174*$Y174),$D174)*$R174</f>
        <v>0</v>
      </c>
      <c r="AM174" s="167">
        <f t="shared" si="31"/>
        <v>0</v>
      </c>
      <c r="AN174">
        <f>unique_contracts!C174</f>
        <v>0</v>
      </c>
    </row>
    <row r="175" spans="2:40" x14ac:dyDescent="0.25">
      <c r="B175" s="121">
        <f>unique_contracts!B175</f>
        <v>0</v>
      </c>
      <c r="C175" s="103">
        <f>unique_contracts!D175</f>
        <v>0</v>
      </c>
      <c r="D175" s="120">
        <f>unique_contracts!J175</f>
        <v>0</v>
      </c>
      <c r="E175" s="103">
        <f>unique_contracts!M175</f>
        <v>0</v>
      </c>
      <c r="F175" s="103">
        <f>unique_contracts!N175</f>
        <v>0</v>
      </c>
      <c r="G175" s="103">
        <f>unique_contracts!P175</f>
        <v>0</v>
      </c>
      <c r="H175" s="103">
        <f>unique_contracts!R175</f>
        <v>0</v>
      </c>
      <c r="I175" s="103">
        <f>unique_contracts!V175</f>
        <v>0</v>
      </c>
      <c r="J175" s="121">
        <f>unique_contracts!AB175</f>
        <v>0</v>
      </c>
      <c r="K175" s="103">
        <f>unique_contracts!AM175</f>
        <v>0</v>
      </c>
      <c r="L175" s="103">
        <f>unique_contracts!AN175</f>
        <v>0</v>
      </c>
      <c r="M175" s="103">
        <f>unique_contracts!AO175</f>
        <v>0</v>
      </c>
      <c r="N175" s="103">
        <f>unique_contracts!AP175</f>
        <v>0</v>
      </c>
      <c r="O175" s="103">
        <f>unique_contracts!AQ175</f>
        <v>0</v>
      </c>
      <c r="P175" s="103">
        <f>unique_contracts!AR175</f>
        <v>0</v>
      </c>
      <c r="Q175" s="103">
        <f>unique_contracts!BP175</f>
        <v>0</v>
      </c>
      <c r="R175" s="103">
        <f t="shared" si="24"/>
        <v>0</v>
      </c>
      <c r="S175" s="103" t="str">
        <f>IFERROR(IF(AND(I175&gt;0,E175="NotHybrid"),_xlfn.CONCAT(MAX(MIN(ROUNDDOWN(I175/D175,0),8),4),INDEX(resources!$G:$G,MATCH(B175,resources!$A:$A,0))),INDEX(resources!$G:$G,MATCH(B175,resources!$A:$A,0))),"n/a")</f>
        <v>n/a</v>
      </c>
      <c r="T175" s="103" t="str">
        <f t="shared" si="25"/>
        <v>n/a</v>
      </c>
      <c r="U175" s="103" t="str">
        <f t="shared" si="26"/>
        <v>n/a</v>
      </c>
      <c r="V175" s="103">
        <f t="shared" si="27"/>
        <v>0</v>
      </c>
      <c r="W175" s="103">
        <f t="shared" si="28"/>
        <v>0</v>
      </c>
      <c r="X175" s="119">
        <f t="shared" si="29"/>
        <v>1</v>
      </c>
      <c r="Y175" s="119">
        <f t="shared" si="30"/>
        <v>1</v>
      </c>
      <c r="Z175" s="168">
        <f>MIN((IFERROR(IF(AND($V175&lt;=Z$1,$W175&gt;=Z$1),INDEX(Reliability!E$23:E$50,MATCH($S175,Reliability!$C$23:$C$50,0)),0),0)*IF($T175="n/a",$D175*$Y175,$G175)+IFERROR(IF(AND($V175&lt;=Z$1,$W175&gt;=Z$1),INDEX(Reliability!E$23:E$50,MATCH($T175,Reliability!$C$23:$C$50,0)),0),0)*$H175*$X175*$Y175),$D175)*$R175</f>
        <v>0</v>
      </c>
      <c r="AA175" s="168">
        <f>MIN((IFERROR(IF(AND($V175&lt;=AA$1,$W175&gt;=AA$1),INDEX(Reliability!F$23:F$50,MATCH($S175,Reliability!$C$23:$C$50,0)),0),0)*IF($T175="n/a",$D175*$Y175,$G175)+IFERROR(IF(AND($V175&lt;=AA$1,$W175&gt;=AA$1),INDEX(Reliability!F$23:F$50,MATCH($T175,Reliability!$C$23:$C$50,0)),0),0)*$H175*$X175*$Y175),$D175)*$R175</f>
        <v>0</v>
      </c>
      <c r="AB175" s="168">
        <f>MIN((IFERROR(IF(AND($V175&lt;=AB$1,$W175&gt;=AB$1),INDEX(Reliability!G$23:G$50,MATCH($S175,Reliability!$C$23:$C$50,0)),0),0)*IF($T175="n/a",$D175*$Y175,$G175)+IFERROR(IF(AND($V175&lt;=AB$1,$W175&gt;=AB$1),INDEX(Reliability!G$23:G$50,MATCH($T175,Reliability!$C$23:$C$50,0)),0),0)*$H175*$X175*$Y175),$D175)*$R175</f>
        <v>0</v>
      </c>
      <c r="AC175" s="168">
        <f>MIN((IFERROR(IF(AND($V175&lt;=AC$1,$W175&gt;=AC$1),INDEX(Reliability!H$23:H$50,MATCH($S175,Reliability!$C$23:$C$50,0)),0),0)*IF($T175="n/a",$D175*$Y175,$G175)+IFERROR(IF(AND($V175&lt;=AC$1,$W175&gt;=AC$1),INDEX(Reliability!H$23:H$50,MATCH($T175,Reliability!$C$23:$C$50,0)),0),0)*$H175*$X175*$Y175),$D175)*$R175</f>
        <v>0</v>
      </c>
      <c r="AD175" s="168">
        <f>MIN((IFERROR(IF(AND($V175&lt;=AD$1,$W175&gt;=AD$1),INDEX(Reliability!I$23:I$50,MATCH($S175,Reliability!$C$23:$C$50,0)),0),0)*IF($T175="n/a",$D175*$Y175,$G175)+IFERROR(IF(AND($V175&lt;=AD$1,$W175&gt;=AD$1),INDEX(Reliability!I$23:I$50,MATCH($T175,Reliability!$C$23:$C$50,0)),0),0)*$H175*$X175*$Y175),$D175)*$R175</f>
        <v>0</v>
      </c>
      <c r="AE175" s="168">
        <f>MIN((IFERROR(IF(AND($V175&lt;=AE$1,$W175&gt;=AE$1),INDEX(Reliability!J$23:J$50,MATCH($S175,Reliability!$C$23:$C$50,0)),0),0)*IF($T175="n/a",$D175*$Y175,$G175)+IFERROR(IF(AND($V175&lt;=AE$1,$W175&gt;=AE$1),INDEX(Reliability!J$23:J$50,MATCH($T175,Reliability!$C$23:$C$50,0)),0),0)*$H175*$X175*$Y175),$D175)*$R175</f>
        <v>0</v>
      </c>
      <c r="AF175" s="168">
        <f>MIN((IFERROR(IF(AND($V175&lt;=AF$1,$W175&gt;=AF$1),INDEX(Reliability!K$23:K$50,MATCH($S175,Reliability!$C$23:$C$50,0)),0),0)*IF($T175="n/a",$D175*$Y175,$G175)+IFERROR(IF(AND($V175&lt;=AF$1,$W175&gt;=AF$1),INDEX(Reliability!K$23:K$50,MATCH($T175,Reliability!$C$23:$C$50,0)),0),0)*$H175*$X175*$Y175),$D175)*$R175</f>
        <v>0</v>
      </c>
      <c r="AG175" s="168">
        <f>MIN((IFERROR(IF(AND($V175&lt;=AG$1,$W175&gt;=AG$1),INDEX(Reliability!L$23:L$50,MATCH($S175,Reliability!$C$23:$C$50,0)),0),0)*IF($T175="n/a",$D175*$Y175,$G175)+IFERROR(IF(AND($V175&lt;=AG$1,$W175&gt;=AG$1),INDEX(Reliability!L$23:L$50,MATCH($T175,Reliability!$C$23:$C$50,0)),0),0)*$H175*$X175*$Y175),$D175)*$R175</f>
        <v>0</v>
      </c>
      <c r="AH175" s="168">
        <f>MIN((IFERROR(IF(AND($V175&lt;=AH$1,$W175&gt;=AH$1),INDEX(Reliability!M$23:M$50,MATCH($S175,Reliability!$C$23:$C$50,0)),0),0)*IF($T175="n/a",$D175*$Y175,$G175)+IFERROR(IF(AND($V175&lt;=AH$1,$W175&gt;=AH$1),INDEX(Reliability!M$23:M$50,MATCH($T175,Reliability!$C$23:$C$50,0)),0),0)*$H175*$X175*$Y175),$D175)*$R175</f>
        <v>0</v>
      </c>
      <c r="AI175" s="168">
        <f>MIN((IFERROR(IF(AND($V175&lt;=AI$1,$W175&gt;=AI$1),INDEX(Reliability!N$23:N$50,MATCH($S175,Reliability!$C$23:$C$50,0)),0),0)*IF($T175="n/a",$D175*$Y175,$G175)+IFERROR(IF(AND($V175&lt;=AI$1,$W175&gt;=AI$1),INDEX(Reliability!N$23:N$50,MATCH($T175,Reliability!$C$23:$C$50,0)),0),0)*$H175*$X175*$Y175),$D175)*$R175</f>
        <v>0</v>
      </c>
      <c r="AJ175" s="168">
        <f>MIN((IFERROR(IF(AND($V175&lt;=AJ$1,$W175&gt;=AJ$1),INDEX(Reliability!O$23:O$50,MATCH($S175,Reliability!$C$23:$C$50,0)),0),0)*IF($T175="n/a",$D175*$Y175,$G175)+IFERROR(IF(AND($V175&lt;=AJ$1,$W175&gt;=AJ$1),INDEX(Reliability!O$23:O$50,MATCH($T175,Reliability!$C$23:$C$50,0)),0),0)*$H175*$X175*$Y175),$D175)*$R175</f>
        <v>0</v>
      </c>
      <c r="AK175" s="168">
        <f>MIN((IFERROR(IF(AND($V175&lt;=AK$1,$W175&gt;=AK$1),INDEX(Reliability!P$23:P$50,MATCH($S175,Reliability!$C$23:$C$50,0)),0),0)*IF($T175="n/a",$D175*$Y175,$G175)+IFERROR(IF(AND($V175&lt;=AK$1,$W175&gt;=AK$1),INDEX(Reliability!P$23:P$50,MATCH($T175,Reliability!$C$23:$C$50,0)),0),0)*$H175*$X175*$Y175),$D175)*$R175</f>
        <v>0</v>
      </c>
      <c r="AM175" s="167">
        <f t="shared" si="31"/>
        <v>0</v>
      </c>
      <c r="AN175">
        <f>unique_contracts!C175</f>
        <v>0</v>
      </c>
    </row>
    <row r="176" spans="2:40" x14ac:dyDescent="0.25">
      <c r="B176" s="121">
        <f>unique_contracts!B176</f>
        <v>0</v>
      </c>
      <c r="C176" s="103">
        <f>unique_contracts!D176</f>
        <v>0</v>
      </c>
      <c r="D176" s="120">
        <f>unique_contracts!J176</f>
        <v>0</v>
      </c>
      <c r="E176" s="103">
        <f>unique_contracts!M176</f>
        <v>0</v>
      </c>
      <c r="F176" s="103">
        <f>unique_contracts!N176</f>
        <v>0</v>
      </c>
      <c r="G176" s="103">
        <f>unique_contracts!P176</f>
        <v>0</v>
      </c>
      <c r="H176" s="103">
        <f>unique_contracts!R176</f>
        <v>0</v>
      </c>
      <c r="I176" s="103">
        <f>unique_contracts!V176</f>
        <v>0</v>
      </c>
      <c r="J176" s="121">
        <f>unique_contracts!AB176</f>
        <v>0</v>
      </c>
      <c r="K176" s="103">
        <f>unique_contracts!AM176</f>
        <v>0</v>
      </c>
      <c r="L176" s="103">
        <f>unique_contracts!AN176</f>
        <v>0</v>
      </c>
      <c r="M176" s="103">
        <f>unique_contracts!AO176</f>
        <v>0</v>
      </c>
      <c r="N176" s="103">
        <f>unique_contracts!AP176</f>
        <v>0</v>
      </c>
      <c r="O176" s="103">
        <f>unique_contracts!AQ176</f>
        <v>0</v>
      </c>
      <c r="P176" s="103">
        <f>unique_contracts!AR176</f>
        <v>0</v>
      </c>
      <c r="Q176" s="103">
        <f>unique_contracts!BP176</f>
        <v>0</v>
      </c>
      <c r="R176" s="103">
        <f t="shared" si="24"/>
        <v>0</v>
      </c>
      <c r="S176" s="103" t="str">
        <f>IFERROR(IF(AND(I176&gt;0,E176="NotHybrid"),_xlfn.CONCAT(MAX(MIN(ROUNDDOWN(I176/D176,0),8),4),INDEX(resources!$G:$G,MATCH(B176,resources!$A:$A,0))),INDEX(resources!$G:$G,MATCH(B176,resources!$A:$A,0))),"n/a")</f>
        <v>n/a</v>
      </c>
      <c r="T176" s="103" t="str">
        <f t="shared" si="25"/>
        <v>n/a</v>
      </c>
      <c r="U176" s="103" t="str">
        <f t="shared" si="26"/>
        <v>n/a</v>
      </c>
      <c r="V176" s="103">
        <f t="shared" si="27"/>
        <v>0</v>
      </c>
      <c r="W176" s="103">
        <f t="shared" si="28"/>
        <v>0</v>
      </c>
      <c r="X176" s="119">
        <f t="shared" si="29"/>
        <v>1</v>
      </c>
      <c r="Y176" s="119">
        <f t="shared" si="30"/>
        <v>1</v>
      </c>
      <c r="Z176" s="168">
        <f>MIN((IFERROR(IF(AND($V176&lt;=Z$1,$W176&gt;=Z$1),INDEX(Reliability!E$23:E$50,MATCH($S176,Reliability!$C$23:$C$50,0)),0),0)*IF($T176="n/a",$D176*$Y176,$G176)+IFERROR(IF(AND($V176&lt;=Z$1,$W176&gt;=Z$1),INDEX(Reliability!E$23:E$50,MATCH($T176,Reliability!$C$23:$C$50,0)),0),0)*$H176*$X176*$Y176),$D176)*$R176</f>
        <v>0</v>
      </c>
      <c r="AA176" s="168">
        <f>MIN((IFERROR(IF(AND($V176&lt;=AA$1,$W176&gt;=AA$1),INDEX(Reliability!F$23:F$50,MATCH($S176,Reliability!$C$23:$C$50,0)),0),0)*IF($T176="n/a",$D176*$Y176,$G176)+IFERROR(IF(AND($V176&lt;=AA$1,$W176&gt;=AA$1),INDEX(Reliability!F$23:F$50,MATCH($T176,Reliability!$C$23:$C$50,0)),0),0)*$H176*$X176*$Y176),$D176)*$R176</f>
        <v>0</v>
      </c>
      <c r="AB176" s="168">
        <f>MIN((IFERROR(IF(AND($V176&lt;=AB$1,$W176&gt;=AB$1),INDEX(Reliability!G$23:G$50,MATCH($S176,Reliability!$C$23:$C$50,0)),0),0)*IF($T176="n/a",$D176*$Y176,$G176)+IFERROR(IF(AND($V176&lt;=AB$1,$W176&gt;=AB$1),INDEX(Reliability!G$23:G$50,MATCH($T176,Reliability!$C$23:$C$50,0)),0),0)*$H176*$X176*$Y176),$D176)*$R176</f>
        <v>0</v>
      </c>
      <c r="AC176" s="168">
        <f>MIN((IFERROR(IF(AND($V176&lt;=AC$1,$W176&gt;=AC$1),INDEX(Reliability!H$23:H$50,MATCH($S176,Reliability!$C$23:$C$50,0)),0),0)*IF($T176="n/a",$D176*$Y176,$G176)+IFERROR(IF(AND($V176&lt;=AC$1,$W176&gt;=AC$1),INDEX(Reliability!H$23:H$50,MATCH($T176,Reliability!$C$23:$C$50,0)),0),0)*$H176*$X176*$Y176),$D176)*$R176</f>
        <v>0</v>
      </c>
      <c r="AD176" s="168">
        <f>MIN((IFERROR(IF(AND($V176&lt;=AD$1,$W176&gt;=AD$1),INDEX(Reliability!I$23:I$50,MATCH($S176,Reliability!$C$23:$C$50,0)),0),0)*IF($T176="n/a",$D176*$Y176,$G176)+IFERROR(IF(AND($V176&lt;=AD$1,$W176&gt;=AD$1),INDEX(Reliability!I$23:I$50,MATCH($T176,Reliability!$C$23:$C$50,0)),0),0)*$H176*$X176*$Y176),$D176)*$R176</f>
        <v>0</v>
      </c>
      <c r="AE176" s="168">
        <f>MIN((IFERROR(IF(AND($V176&lt;=AE$1,$W176&gt;=AE$1),INDEX(Reliability!J$23:J$50,MATCH($S176,Reliability!$C$23:$C$50,0)),0),0)*IF($T176="n/a",$D176*$Y176,$G176)+IFERROR(IF(AND($V176&lt;=AE$1,$W176&gt;=AE$1),INDEX(Reliability!J$23:J$50,MATCH($T176,Reliability!$C$23:$C$50,0)),0),0)*$H176*$X176*$Y176),$D176)*$R176</f>
        <v>0</v>
      </c>
      <c r="AF176" s="168">
        <f>MIN((IFERROR(IF(AND($V176&lt;=AF$1,$W176&gt;=AF$1),INDEX(Reliability!K$23:K$50,MATCH($S176,Reliability!$C$23:$C$50,0)),0),0)*IF($T176="n/a",$D176*$Y176,$G176)+IFERROR(IF(AND($V176&lt;=AF$1,$W176&gt;=AF$1),INDEX(Reliability!K$23:K$50,MATCH($T176,Reliability!$C$23:$C$50,0)),0),0)*$H176*$X176*$Y176),$D176)*$R176</f>
        <v>0</v>
      </c>
      <c r="AG176" s="168">
        <f>MIN((IFERROR(IF(AND($V176&lt;=AG$1,$W176&gt;=AG$1),INDEX(Reliability!L$23:L$50,MATCH($S176,Reliability!$C$23:$C$50,0)),0),0)*IF($T176="n/a",$D176*$Y176,$G176)+IFERROR(IF(AND($V176&lt;=AG$1,$W176&gt;=AG$1),INDEX(Reliability!L$23:L$50,MATCH($T176,Reliability!$C$23:$C$50,0)),0),0)*$H176*$X176*$Y176),$D176)*$R176</f>
        <v>0</v>
      </c>
      <c r="AH176" s="168">
        <f>MIN((IFERROR(IF(AND($V176&lt;=AH$1,$W176&gt;=AH$1),INDEX(Reliability!M$23:M$50,MATCH($S176,Reliability!$C$23:$C$50,0)),0),0)*IF($T176="n/a",$D176*$Y176,$G176)+IFERROR(IF(AND($V176&lt;=AH$1,$W176&gt;=AH$1),INDEX(Reliability!M$23:M$50,MATCH($T176,Reliability!$C$23:$C$50,0)),0),0)*$H176*$X176*$Y176),$D176)*$R176</f>
        <v>0</v>
      </c>
      <c r="AI176" s="168">
        <f>MIN((IFERROR(IF(AND($V176&lt;=AI$1,$W176&gt;=AI$1),INDEX(Reliability!N$23:N$50,MATCH($S176,Reliability!$C$23:$C$50,0)),0),0)*IF($T176="n/a",$D176*$Y176,$G176)+IFERROR(IF(AND($V176&lt;=AI$1,$W176&gt;=AI$1),INDEX(Reliability!N$23:N$50,MATCH($T176,Reliability!$C$23:$C$50,0)),0),0)*$H176*$X176*$Y176),$D176)*$R176</f>
        <v>0</v>
      </c>
      <c r="AJ176" s="168">
        <f>MIN((IFERROR(IF(AND($V176&lt;=AJ$1,$W176&gt;=AJ$1),INDEX(Reliability!O$23:O$50,MATCH($S176,Reliability!$C$23:$C$50,0)),0),0)*IF($T176="n/a",$D176*$Y176,$G176)+IFERROR(IF(AND($V176&lt;=AJ$1,$W176&gt;=AJ$1),INDEX(Reliability!O$23:O$50,MATCH($T176,Reliability!$C$23:$C$50,0)),0),0)*$H176*$X176*$Y176),$D176)*$R176</f>
        <v>0</v>
      </c>
      <c r="AK176" s="168">
        <f>MIN((IFERROR(IF(AND($V176&lt;=AK$1,$W176&gt;=AK$1),INDEX(Reliability!P$23:P$50,MATCH($S176,Reliability!$C$23:$C$50,0)),0),0)*IF($T176="n/a",$D176*$Y176,$G176)+IFERROR(IF(AND($V176&lt;=AK$1,$W176&gt;=AK$1),INDEX(Reliability!P$23:P$50,MATCH($T176,Reliability!$C$23:$C$50,0)),0),0)*$H176*$X176*$Y176),$D176)*$R176</f>
        <v>0</v>
      </c>
      <c r="AM176" s="167">
        <f t="shared" si="31"/>
        <v>0</v>
      </c>
      <c r="AN176">
        <f>unique_contracts!C176</f>
        <v>0</v>
      </c>
    </row>
    <row r="177" spans="2:40" x14ac:dyDescent="0.25">
      <c r="B177" s="121">
        <f>unique_contracts!B177</f>
        <v>0</v>
      </c>
      <c r="C177" s="103">
        <f>unique_contracts!D177</f>
        <v>0</v>
      </c>
      <c r="D177" s="120">
        <f>unique_contracts!J177</f>
        <v>0</v>
      </c>
      <c r="E177" s="103">
        <f>unique_contracts!M177</f>
        <v>0</v>
      </c>
      <c r="F177" s="103">
        <f>unique_contracts!N177</f>
        <v>0</v>
      </c>
      <c r="G177" s="103">
        <f>unique_contracts!P177</f>
        <v>0</v>
      </c>
      <c r="H177" s="103">
        <f>unique_contracts!R177</f>
        <v>0</v>
      </c>
      <c r="I177" s="103">
        <f>unique_contracts!V177</f>
        <v>0</v>
      </c>
      <c r="J177" s="121">
        <f>unique_contracts!AB177</f>
        <v>0</v>
      </c>
      <c r="K177" s="103">
        <f>unique_contracts!AM177</f>
        <v>0</v>
      </c>
      <c r="L177" s="103">
        <f>unique_contracts!AN177</f>
        <v>0</v>
      </c>
      <c r="M177" s="103">
        <f>unique_contracts!AO177</f>
        <v>0</v>
      </c>
      <c r="N177" s="103">
        <f>unique_contracts!AP177</f>
        <v>0</v>
      </c>
      <c r="O177" s="103">
        <f>unique_contracts!AQ177</f>
        <v>0</v>
      </c>
      <c r="P177" s="103">
        <f>unique_contracts!AR177</f>
        <v>0</v>
      </c>
      <c r="Q177" s="103">
        <f>unique_contracts!BP177</f>
        <v>0</v>
      </c>
      <c r="R177" s="103">
        <f t="shared" si="24"/>
        <v>0</v>
      </c>
      <c r="S177" s="103" t="str">
        <f>IFERROR(IF(AND(I177&gt;0,E177="NotHybrid"),_xlfn.CONCAT(MAX(MIN(ROUNDDOWN(I177/D177,0),8),4),INDEX(resources!$G:$G,MATCH(B177,resources!$A:$A,0))),INDEX(resources!$G:$G,MATCH(B177,resources!$A:$A,0))),"n/a")</f>
        <v>n/a</v>
      </c>
      <c r="T177" s="103" t="str">
        <f t="shared" si="25"/>
        <v>n/a</v>
      </c>
      <c r="U177" s="103" t="str">
        <f t="shared" si="26"/>
        <v>n/a</v>
      </c>
      <c r="V177" s="103">
        <f t="shared" si="27"/>
        <v>0</v>
      </c>
      <c r="W177" s="103">
        <f t="shared" si="28"/>
        <v>0</v>
      </c>
      <c r="X177" s="119">
        <f t="shared" si="29"/>
        <v>1</v>
      </c>
      <c r="Y177" s="119">
        <f t="shared" si="30"/>
        <v>1</v>
      </c>
      <c r="Z177" s="168">
        <f>MIN((IFERROR(IF(AND($V177&lt;=Z$1,$W177&gt;=Z$1),INDEX(Reliability!E$23:E$50,MATCH($S177,Reliability!$C$23:$C$50,0)),0),0)*IF($T177="n/a",$D177*$Y177,$G177)+IFERROR(IF(AND($V177&lt;=Z$1,$W177&gt;=Z$1),INDEX(Reliability!E$23:E$50,MATCH($T177,Reliability!$C$23:$C$50,0)),0),0)*$H177*$X177*$Y177),$D177)*$R177</f>
        <v>0</v>
      </c>
      <c r="AA177" s="168">
        <f>MIN((IFERROR(IF(AND($V177&lt;=AA$1,$W177&gt;=AA$1),INDEX(Reliability!F$23:F$50,MATCH($S177,Reliability!$C$23:$C$50,0)),0),0)*IF($T177="n/a",$D177*$Y177,$G177)+IFERROR(IF(AND($V177&lt;=AA$1,$W177&gt;=AA$1),INDEX(Reliability!F$23:F$50,MATCH($T177,Reliability!$C$23:$C$50,0)),0),0)*$H177*$X177*$Y177),$D177)*$R177</f>
        <v>0</v>
      </c>
      <c r="AB177" s="168">
        <f>MIN((IFERROR(IF(AND($V177&lt;=AB$1,$W177&gt;=AB$1),INDEX(Reliability!G$23:G$50,MATCH($S177,Reliability!$C$23:$C$50,0)),0),0)*IF($T177="n/a",$D177*$Y177,$G177)+IFERROR(IF(AND($V177&lt;=AB$1,$W177&gt;=AB$1),INDEX(Reliability!G$23:G$50,MATCH($T177,Reliability!$C$23:$C$50,0)),0),0)*$H177*$X177*$Y177),$D177)*$R177</f>
        <v>0</v>
      </c>
      <c r="AC177" s="168">
        <f>MIN((IFERROR(IF(AND($V177&lt;=AC$1,$W177&gt;=AC$1),INDEX(Reliability!H$23:H$50,MATCH($S177,Reliability!$C$23:$C$50,0)),0),0)*IF($T177="n/a",$D177*$Y177,$G177)+IFERROR(IF(AND($V177&lt;=AC$1,$W177&gt;=AC$1),INDEX(Reliability!H$23:H$50,MATCH($T177,Reliability!$C$23:$C$50,0)),0),0)*$H177*$X177*$Y177),$D177)*$R177</f>
        <v>0</v>
      </c>
      <c r="AD177" s="168">
        <f>MIN((IFERROR(IF(AND($V177&lt;=AD$1,$W177&gt;=AD$1),INDEX(Reliability!I$23:I$50,MATCH($S177,Reliability!$C$23:$C$50,0)),0),0)*IF($T177="n/a",$D177*$Y177,$G177)+IFERROR(IF(AND($V177&lt;=AD$1,$W177&gt;=AD$1),INDEX(Reliability!I$23:I$50,MATCH($T177,Reliability!$C$23:$C$50,0)),0),0)*$H177*$X177*$Y177),$D177)*$R177</f>
        <v>0</v>
      </c>
      <c r="AE177" s="168">
        <f>MIN((IFERROR(IF(AND($V177&lt;=AE$1,$W177&gt;=AE$1),INDEX(Reliability!J$23:J$50,MATCH($S177,Reliability!$C$23:$C$50,0)),0),0)*IF($T177="n/a",$D177*$Y177,$G177)+IFERROR(IF(AND($V177&lt;=AE$1,$W177&gt;=AE$1),INDEX(Reliability!J$23:J$50,MATCH($T177,Reliability!$C$23:$C$50,0)),0),0)*$H177*$X177*$Y177),$D177)*$R177</f>
        <v>0</v>
      </c>
      <c r="AF177" s="168">
        <f>MIN((IFERROR(IF(AND($V177&lt;=AF$1,$W177&gt;=AF$1),INDEX(Reliability!K$23:K$50,MATCH($S177,Reliability!$C$23:$C$50,0)),0),0)*IF($T177="n/a",$D177*$Y177,$G177)+IFERROR(IF(AND($V177&lt;=AF$1,$W177&gt;=AF$1),INDEX(Reliability!K$23:K$50,MATCH($T177,Reliability!$C$23:$C$50,0)),0),0)*$H177*$X177*$Y177),$D177)*$R177</f>
        <v>0</v>
      </c>
      <c r="AG177" s="168">
        <f>MIN((IFERROR(IF(AND($V177&lt;=AG$1,$W177&gt;=AG$1),INDEX(Reliability!L$23:L$50,MATCH($S177,Reliability!$C$23:$C$50,0)),0),0)*IF($T177="n/a",$D177*$Y177,$G177)+IFERROR(IF(AND($V177&lt;=AG$1,$W177&gt;=AG$1),INDEX(Reliability!L$23:L$50,MATCH($T177,Reliability!$C$23:$C$50,0)),0),0)*$H177*$X177*$Y177),$D177)*$R177</f>
        <v>0</v>
      </c>
      <c r="AH177" s="168">
        <f>MIN((IFERROR(IF(AND($V177&lt;=AH$1,$W177&gt;=AH$1),INDEX(Reliability!M$23:M$50,MATCH($S177,Reliability!$C$23:$C$50,0)),0),0)*IF($T177="n/a",$D177*$Y177,$G177)+IFERROR(IF(AND($V177&lt;=AH$1,$W177&gt;=AH$1),INDEX(Reliability!M$23:M$50,MATCH($T177,Reliability!$C$23:$C$50,0)),0),0)*$H177*$X177*$Y177),$D177)*$R177</f>
        <v>0</v>
      </c>
      <c r="AI177" s="168">
        <f>MIN((IFERROR(IF(AND($V177&lt;=AI$1,$W177&gt;=AI$1),INDEX(Reliability!N$23:N$50,MATCH($S177,Reliability!$C$23:$C$50,0)),0),0)*IF($T177="n/a",$D177*$Y177,$G177)+IFERROR(IF(AND($V177&lt;=AI$1,$W177&gt;=AI$1),INDEX(Reliability!N$23:N$50,MATCH($T177,Reliability!$C$23:$C$50,0)),0),0)*$H177*$X177*$Y177),$D177)*$R177</f>
        <v>0</v>
      </c>
      <c r="AJ177" s="168">
        <f>MIN((IFERROR(IF(AND($V177&lt;=AJ$1,$W177&gt;=AJ$1),INDEX(Reliability!O$23:O$50,MATCH($S177,Reliability!$C$23:$C$50,0)),0),0)*IF($T177="n/a",$D177*$Y177,$G177)+IFERROR(IF(AND($V177&lt;=AJ$1,$W177&gt;=AJ$1),INDEX(Reliability!O$23:O$50,MATCH($T177,Reliability!$C$23:$C$50,0)),0),0)*$H177*$X177*$Y177),$D177)*$R177</f>
        <v>0</v>
      </c>
      <c r="AK177" s="168">
        <f>MIN((IFERROR(IF(AND($V177&lt;=AK$1,$W177&gt;=AK$1),INDEX(Reliability!P$23:P$50,MATCH($S177,Reliability!$C$23:$C$50,0)),0),0)*IF($T177="n/a",$D177*$Y177,$G177)+IFERROR(IF(AND($V177&lt;=AK$1,$W177&gt;=AK$1),INDEX(Reliability!P$23:P$50,MATCH($T177,Reliability!$C$23:$C$50,0)),0),0)*$H177*$X177*$Y177),$D177)*$R177</f>
        <v>0</v>
      </c>
      <c r="AM177" s="167">
        <f t="shared" si="31"/>
        <v>0</v>
      </c>
      <c r="AN177">
        <f>unique_contracts!C177</f>
        <v>0</v>
      </c>
    </row>
    <row r="178" spans="2:40" x14ac:dyDescent="0.25">
      <c r="B178" s="121">
        <f>unique_contracts!B178</f>
        <v>0</v>
      </c>
      <c r="C178" s="103">
        <f>unique_contracts!D178</f>
        <v>0</v>
      </c>
      <c r="D178" s="120">
        <f>unique_contracts!J178</f>
        <v>0</v>
      </c>
      <c r="E178" s="103">
        <f>unique_contracts!M178</f>
        <v>0</v>
      </c>
      <c r="F178" s="103">
        <f>unique_contracts!N178</f>
        <v>0</v>
      </c>
      <c r="G178" s="103">
        <f>unique_contracts!P178</f>
        <v>0</v>
      </c>
      <c r="H178" s="103">
        <f>unique_contracts!R178</f>
        <v>0</v>
      </c>
      <c r="I178" s="103">
        <f>unique_contracts!V178</f>
        <v>0</v>
      </c>
      <c r="J178" s="121">
        <f>unique_contracts!AB178</f>
        <v>0</v>
      </c>
      <c r="K178" s="103">
        <f>unique_contracts!AM178</f>
        <v>0</v>
      </c>
      <c r="L178" s="103">
        <f>unique_contracts!AN178</f>
        <v>0</v>
      </c>
      <c r="M178" s="103">
        <f>unique_contracts!AO178</f>
        <v>0</v>
      </c>
      <c r="N178" s="103">
        <f>unique_contracts!AP178</f>
        <v>0</v>
      </c>
      <c r="O178" s="103">
        <f>unique_contracts!AQ178</f>
        <v>0</v>
      </c>
      <c r="P178" s="103">
        <f>unique_contracts!AR178</f>
        <v>0</v>
      </c>
      <c r="Q178" s="103">
        <f>unique_contracts!BP178</f>
        <v>0</v>
      </c>
      <c r="R178" s="103">
        <f t="shared" si="24"/>
        <v>0</v>
      </c>
      <c r="S178" s="103" t="str">
        <f>IFERROR(IF(AND(I178&gt;0,E178="NotHybrid"),_xlfn.CONCAT(MAX(MIN(ROUNDDOWN(I178/D178,0),8),4),INDEX(resources!$G:$G,MATCH(B178,resources!$A:$A,0))),INDEX(resources!$G:$G,MATCH(B178,resources!$A:$A,0))),"n/a")</f>
        <v>n/a</v>
      </c>
      <c r="T178" s="103" t="str">
        <f t="shared" si="25"/>
        <v>n/a</v>
      </c>
      <c r="U178" s="103" t="str">
        <f t="shared" si="26"/>
        <v>n/a</v>
      </c>
      <c r="V178" s="103">
        <f t="shared" si="27"/>
        <v>0</v>
      </c>
      <c r="W178" s="103">
        <f t="shared" si="28"/>
        <v>0</v>
      </c>
      <c r="X178" s="119">
        <f t="shared" si="29"/>
        <v>1</v>
      </c>
      <c r="Y178" s="119">
        <f t="shared" si="30"/>
        <v>1</v>
      </c>
      <c r="Z178" s="168">
        <f>MIN((IFERROR(IF(AND($V178&lt;=Z$1,$W178&gt;=Z$1),INDEX(Reliability!E$23:E$50,MATCH($S178,Reliability!$C$23:$C$50,0)),0),0)*IF($T178="n/a",$D178*$Y178,$G178)+IFERROR(IF(AND($V178&lt;=Z$1,$W178&gt;=Z$1),INDEX(Reliability!E$23:E$50,MATCH($T178,Reliability!$C$23:$C$50,0)),0),0)*$H178*$X178*$Y178),$D178)*$R178</f>
        <v>0</v>
      </c>
      <c r="AA178" s="168">
        <f>MIN((IFERROR(IF(AND($V178&lt;=AA$1,$W178&gt;=AA$1),INDEX(Reliability!F$23:F$50,MATCH($S178,Reliability!$C$23:$C$50,0)),0),0)*IF($T178="n/a",$D178*$Y178,$G178)+IFERROR(IF(AND($V178&lt;=AA$1,$W178&gt;=AA$1),INDEX(Reliability!F$23:F$50,MATCH($T178,Reliability!$C$23:$C$50,0)),0),0)*$H178*$X178*$Y178),$D178)*$R178</f>
        <v>0</v>
      </c>
      <c r="AB178" s="168">
        <f>MIN((IFERROR(IF(AND($V178&lt;=AB$1,$W178&gt;=AB$1),INDEX(Reliability!G$23:G$50,MATCH($S178,Reliability!$C$23:$C$50,0)),0),0)*IF($T178="n/a",$D178*$Y178,$G178)+IFERROR(IF(AND($V178&lt;=AB$1,$W178&gt;=AB$1),INDEX(Reliability!G$23:G$50,MATCH($T178,Reliability!$C$23:$C$50,0)),0),0)*$H178*$X178*$Y178),$D178)*$R178</f>
        <v>0</v>
      </c>
      <c r="AC178" s="168">
        <f>MIN((IFERROR(IF(AND($V178&lt;=AC$1,$W178&gt;=AC$1),INDEX(Reliability!H$23:H$50,MATCH($S178,Reliability!$C$23:$C$50,0)),0),0)*IF($T178="n/a",$D178*$Y178,$G178)+IFERROR(IF(AND($V178&lt;=AC$1,$W178&gt;=AC$1),INDEX(Reliability!H$23:H$50,MATCH($T178,Reliability!$C$23:$C$50,0)),0),0)*$H178*$X178*$Y178),$D178)*$R178</f>
        <v>0</v>
      </c>
      <c r="AD178" s="168">
        <f>MIN((IFERROR(IF(AND($V178&lt;=AD$1,$W178&gt;=AD$1),INDEX(Reliability!I$23:I$50,MATCH($S178,Reliability!$C$23:$C$50,0)),0),0)*IF($T178="n/a",$D178*$Y178,$G178)+IFERROR(IF(AND($V178&lt;=AD$1,$W178&gt;=AD$1),INDEX(Reliability!I$23:I$50,MATCH($T178,Reliability!$C$23:$C$50,0)),0),0)*$H178*$X178*$Y178),$D178)*$R178</f>
        <v>0</v>
      </c>
      <c r="AE178" s="168">
        <f>MIN((IFERROR(IF(AND($V178&lt;=AE$1,$W178&gt;=AE$1),INDEX(Reliability!J$23:J$50,MATCH($S178,Reliability!$C$23:$C$50,0)),0),0)*IF($T178="n/a",$D178*$Y178,$G178)+IFERROR(IF(AND($V178&lt;=AE$1,$W178&gt;=AE$1),INDEX(Reliability!J$23:J$50,MATCH($T178,Reliability!$C$23:$C$50,0)),0),0)*$H178*$X178*$Y178),$D178)*$R178</f>
        <v>0</v>
      </c>
      <c r="AF178" s="168">
        <f>MIN((IFERROR(IF(AND($V178&lt;=AF$1,$W178&gt;=AF$1),INDEX(Reliability!K$23:K$50,MATCH($S178,Reliability!$C$23:$C$50,0)),0),0)*IF($T178="n/a",$D178*$Y178,$G178)+IFERROR(IF(AND($V178&lt;=AF$1,$W178&gt;=AF$1),INDEX(Reliability!K$23:K$50,MATCH($T178,Reliability!$C$23:$C$50,0)),0),0)*$H178*$X178*$Y178),$D178)*$R178</f>
        <v>0</v>
      </c>
      <c r="AG178" s="168">
        <f>MIN((IFERROR(IF(AND($V178&lt;=AG$1,$W178&gt;=AG$1),INDEX(Reliability!L$23:L$50,MATCH($S178,Reliability!$C$23:$C$50,0)),0),0)*IF($T178="n/a",$D178*$Y178,$G178)+IFERROR(IF(AND($V178&lt;=AG$1,$W178&gt;=AG$1),INDEX(Reliability!L$23:L$50,MATCH($T178,Reliability!$C$23:$C$50,0)),0),0)*$H178*$X178*$Y178),$D178)*$R178</f>
        <v>0</v>
      </c>
      <c r="AH178" s="168">
        <f>MIN((IFERROR(IF(AND($V178&lt;=AH$1,$W178&gt;=AH$1),INDEX(Reliability!M$23:M$50,MATCH($S178,Reliability!$C$23:$C$50,0)),0),0)*IF($T178="n/a",$D178*$Y178,$G178)+IFERROR(IF(AND($V178&lt;=AH$1,$W178&gt;=AH$1),INDEX(Reliability!M$23:M$50,MATCH($T178,Reliability!$C$23:$C$50,0)),0),0)*$H178*$X178*$Y178),$D178)*$R178</f>
        <v>0</v>
      </c>
      <c r="AI178" s="168">
        <f>MIN((IFERROR(IF(AND($V178&lt;=AI$1,$W178&gt;=AI$1),INDEX(Reliability!N$23:N$50,MATCH($S178,Reliability!$C$23:$C$50,0)),0),0)*IF($T178="n/a",$D178*$Y178,$G178)+IFERROR(IF(AND($V178&lt;=AI$1,$W178&gt;=AI$1),INDEX(Reliability!N$23:N$50,MATCH($T178,Reliability!$C$23:$C$50,0)),0),0)*$H178*$X178*$Y178),$D178)*$R178</f>
        <v>0</v>
      </c>
      <c r="AJ178" s="168">
        <f>MIN((IFERROR(IF(AND($V178&lt;=AJ$1,$W178&gt;=AJ$1),INDEX(Reliability!O$23:O$50,MATCH($S178,Reliability!$C$23:$C$50,0)),0),0)*IF($T178="n/a",$D178*$Y178,$G178)+IFERROR(IF(AND($V178&lt;=AJ$1,$W178&gt;=AJ$1),INDEX(Reliability!O$23:O$50,MATCH($T178,Reliability!$C$23:$C$50,0)),0),0)*$H178*$X178*$Y178),$D178)*$R178</f>
        <v>0</v>
      </c>
      <c r="AK178" s="168">
        <f>MIN((IFERROR(IF(AND($V178&lt;=AK$1,$W178&gt;=AK$1),INDEX(Reliability!P$23:P$50,MATCH($S178,Reliability!$C$23:$C$50,0)),0),0)*IF($T178="n/a",$D178*$Y178,$G178)+IFERROR(IF(AND($V178&lt;=AK$1,$W178&gt;=AK$1),INDEX(Reliability!P$23:P$50,MATCH($T178,Reliability!$C$23:$C$50,0)),0),0)*$H178*$X178*$Y178),$D178)*$R178</f>
        <v>0</v>
      </c>
      <c r="AM178" s="167">
        <f t="shared" si="31"/>
        <v>0</v>
      </c>
      <c r="AN178">
        <f>unique_contracts!C178</f>
        <v>0</v>
      </c>
    </row>
    <row r="179" spans="2:40" x14ac:dyDescent="0.25">
      <c r="B179" s="121">
        <f>unique_contracts!B179</f>
        <v>0</v>
      </c>
      <c r="C179" s="103">
        <f>unique_contracts!D179</f>
        <v>0</v>
      </c>
      <c r="D179" s="120">
        <f>unique_contracts!J179</f>
        <v>0</v>
      </c>
      <c r="E179" s="103">
        <f>unique_contracts!M179</f>
        <v>0</v>
      </c>
      <c r="F179" s="103">
        <f>unique_contracts!N179</f>
        <v>0</v>
      </c>
      <c r="G179" s="103">
        <f>unique_contracts!P179</f>
        <v>0</v>
      </c>
      <c r="H179" s="103">
        <f>unique_contracts!R179</f>
        <v>0</v>
      </c>
      <c r="I179" s="103">
        <f>unique_contracts!V179</f>
        <v>0</v>
      </c>
      <c r="J179" s="121">
        <f>unique_contracts!AB179</f>
        <v>0</v>
      </c>
      <c r="K179" s="103">
        <f>unique_contracts!AM179</f>
        <v>0</v>
      </c>
      <c r="L179" s="103">
        <f>unique_contracts!AN179</f>
        <v>0</v>
      </c>
      <c r="M179" s="103">
        <f>unique_contracts!AO179</f>
        <v>0</v>
      </c>
      <c r="N179" s="103">
        <f>unique_contracts!AP179</f>
        <v>0</v>
      </c>
      <c r="O179" s="103">
        <f>unique_contracts!AQ179</f>
        <v>0</v>
      </c>
      <c r="P179" s="103">
        <f>unique_contracts!AR179</f>
        <v>0</v>
      </c>
      <c r="Q179" s="103">
        <f>unique_contracts!BP179</f>
        <v>0</v>
      </c>
      <c r="R179" s="103">
        <f t="shared" si="24"/>
        <v>0</v>
      </c>
      <c r="S179" s="103" t="str">
        <f>IFERROR(IF(AND(I179&gt;0,E179="NotHybrid"),_xlfn.CONCAT(MAX(MIN(ROUNDDOWN(I179/D179,0),8),4),INDEX(resources!$G:$G,MATCH(B179,resources!$A:$A,0))),INDEX(resources!$G:$G,MATCH(B179,resources!$A:$A,0))),"n/a")</f>
        <v>n/a</v>
      </c>
      <c r="T179" s="103" t="str">
        <f t="shared" si="25"/>
        <v>n/a</v>
      </c>
      <c r="U179" s="103" t="str">
        <f t="shared" si="26"/>
        <v>n/a</v>
      </c>
      <c r="V179" s="103">
        <f t="shared" si="27"/>
        <v>0</v>
      </c>
      <c r="W179" s="103">
        <f t="shared" si="28"/>
        <v>0</v>
      </c>
      <c r="X179" s="119">
        <f t="shared" si="29"/>
        <v>1</v>
      </c>
      <c r="Y179" s="119">
        <f t="shared" si="30"/>
        <v>1</v>
      </c>
      <c r="Z179" s="168">
        <f>MIN((IFERROR(IF(AND($V179&lt;=Z$1,$W179&gt;=Z$1),INDEX(Reliability!E$23:E$50,MATCH($S179,Reliability!$C$23:$C$50,0)),0),0)*IF($T179="n/a",$D179*$Y179,$G179)+IFERROR(IF(AND($V179&lt;=Z$1,$W179&gt;=Z$1),INDEX(Reliability!E$23:E$50,MATCH($T179,Reliability!$C$23:$C$50,0)),0),0)*$H179*$X179*$Y179),$D179)*$R179</f>
        <v>0</v>
      </c>
      <c r="AA179" s="168">
        <f>MIN((IFERROR(IF(AND($V179&lt;=AA$1,$W179&gt;=AA$1),INDEX(Reliability!F$23:F$50,MATCH($S179,Reliability!$C$23:$C$50,0)),0),0)*IF($T179="n/a",$D179*$Y179,$G179)+IFERROR(IF(AND($V179&lt;=AA$1,$W179&gt;=AA$1),INDEX(Reliability!F$23:F$50,MATCH($T179,Reliability!$C$23:$C$50,0)),0),0)*$H179*$X179*$Y179),$D179)*$R179</f>
        <v>0</v>
      </c>
      <c r="AB179" s="168">
        <f>MIN((IFERROR(IF(AND($V179&lt;=AB$1,$W179&gt;=AB$1),INDEX(Reliability!G$23:G$50,MATCH($S179,Reliability!$C$23:$C$50,0)),0),0)*IF($T179="n/a",$D179*$Y179,$G179)+IFERROR(IF(AND($V179&lt;=AB$1,$W179&gt;=AB$1),INDEX(Reliability!G$23:G$50,MATCH($T179,Reliability!$C$23:$C$50,0)),0),0)*$H179*$X179*$Y179),$D179)*$R179</f>
        <v>0</v>
      </c>
      <c r="AC179" s="168">
        <f>MIN((IFERROR(IF(AND($V179&lt;=AC$1,$W179&gt;=AC$1),INDEX(Reliability!H$23:H$50,MATCH($S179,Reliability!$C$23:$C$50,0)),0),0)*IF($T179="n/a",$D179*$Y179,$G179)+IFERROR(IF(AND($V179&lt;=AC$1,$W179&gt;=AC$1),INDEX(Reliability!H$23:H$50,MATCH($T179,Reliability!$C$23:$C$50,0)),0),0)*$H179*$X179*$Y179),$D179)*$R179</f>
        <v>0</v>
      </c>
      <c r="AD179" s="168">
        <f>MIN((IFERROR(IF(AND($V179&lt;=AD$1,$W179&gt;=AD$1),INDEX(Reliability!I$23:I$50,MATCH($S179,Reliability!$C$23:$C$50,0)),0),0)*IF($T179="n/a",$D179*$Y179,$G179)+IFERROR(IF(AND($V179&lt;=AD$1,$W179&gt;=AD$1),INDEX(Reliability!I$23:I$50,MATCH($T179,Reliability!$C$23:$C$50,0)),0),0)*$H179*$X179*$Y179),$D179)*$R179</f>
        <v>0</v>
      </c>
      <c r="AE179" s="168">
        <f>MIN((IFERROR(IF(AND($V179&lt;=AE$1,$W179&gt;=AE$1),INDEX(Reliability!J$23:J$50,MATCH($S179,Reliability!$C$23:$C$50,0)),0),0)*IF($T179="n/a",$D179*$Y179,$G179)+IFERROR(IF(AND($V179&lt;=AE$1,$W179&gt;=AE$1),INDEX(Reliability!J$23:J$50,MATCH($T179,Reliability!$C$23:$C$50,0)),0),0)*$H179*$X179*$Y179),$D179)*$R179</f>
        <v>0</v>
      </c>
      <c r="AF179" s="168">
        <f>MIN((IFERROR(IF(AND($V179&lt;=AF$1,$W179&gt;=AF$1),INDEX(Reliability!K$23:K$50,MATCH($S179,Reliability!$C$23:$C$50,0)),0),0)*IF($T179="n/a",$D179*$Y179,$G179)+IFERROR(IF(AND($V179&lt;=AF$1,$W179&gt;=AF$1),INDEX(Reliability!K$23:K$50,MATCH($T179,Reliability!$C$23:$C$50,0)),0),0)*$H179*$X179*$Y179),$D179)*$R179</f>
        <v>0</v>
      </c>
      <c r="AG179" s="168">
        <f>MIN((IFERROR(IF(AND($V179&lt;=AG$1,$W179&gt;=AG$1),INDEX(Reliability!L$23:L$50,MATCH($S179,Reliability!$C$23:$C$50,0)),0),0)*IF($T179="n/a",$D179*$Y179,$G179)+IFERROR(IF(AND($V179&lt;=AG$1,$W179&gt;=AG$1),INDEX(Reliability!L$23:L$50,MATCH($T179,Reliability!$C$23:$C$50,0)),0),0)*$H179*$X179*$Y179),$D179)*$R179</f>
        <v>0</v>
      </c>
      <c r="AH179" s="168">
        <f>MIN((IFERROR(IF(AND($V179&lt;=AH$1,$W179&gt;=AH$1),INDEX(Reliability!M$23:M$50,MATCH($S179,Reliability!$C$23:$C$50,0)),0),0)*IF($T179="n/a",$D179*$Y179,$G179)+IFERROR(IF(AND($V179&lt;=AH$1,$W179&gt;=AH$1),INDEX(Reliability!M$23:M$50,MATCH($T179,Reliability!$C$23:$C$50,0)),0),0)*$H179*$X179*$Y179),$D179)*$R179</f>
        <v>0</v>
      </c>
      <c r="AI179" s="168">
        <f>MIN((IFERROR(IF(AND($V179&lt;=AI$1,$W179&gt;=AI$1),INDEX(Reliability!N$23:N$50,MATCH($S179,Reliability!$C$23:$C$50,0)),0),0)*IF($T179="n/a",$D179*$Y179,$G179)+IFERROR(IF(AND($V179&lt;=AI$1,$W179&gt;=AI$1),INDEX(Reliability!N$23:N$50,MATCH($T179,Reliability!$C$23:$C$50,0)),0),0)*$H179*$X179*$Y179),$D179)*$R179</f>
        <v>0</v>
      </c>
      <c r="AJ179" s="168">
        <f>MIN((IFERROR(IF(AND($V179&lt;=AJ$1,$W179&gt;=AJ$1),INDEX(Reliability!O$23:O$50,MATCH($S179,Reliability!$C$23:$C$50,0)),0),0)*IF($T179="n/a",$D179*$Y179,$G179)+IFERROR(IF(AND($V179&lt;=AJ$1,$W179&gt;=AJ$1),INDEX(Reliability!O$23:O$50,MATCH($T179,Reliability!$C$23:$C$50,0)),0),0)*$H179*$X179*$Y179),$D179)*$R179</f>
        <v>0</v>
      </c>
      <c r="AK179" s="168">
        <f>MIN((IFERROR(IF(AND($V179&lt;=AK$1,$W179&gt;=AK$1),INDEX(Reliability!P$23:P$50,MATCH($S179,Reliability!$C$23:$C$50,0)),0),0)*IF($T179="n/a",$D179*$Y179,$G179)+IFERROR(IF(AND($V179&lt;=AK$1,$W179&gt;=AK$1),INDEX(Reliability!P$23:P$50,MATCH($T179,Reliability!$C$23:$C$50,0)),0),0)*$H179*$X179*$Y179),$D179)*$R179</f>
        <v>0</v>
      </c>
      <c r="AM179" s="167">
        <f t="shared" si="31"/>
        <v>0</v>
      </c>
      <c r="AN179">
        <f>unique_contracts!C179</f>
        <v>0</v>
      </c>
    </row>
    <row r="180" spans="2:40" x14ac:dyDescent="0.25">
      <c r="B180" s="121">
        <f>unique_contracts!B180</f>
        <v>0</v>
      </c>
      <c r="C180" s="103">
        <f>unique_contracts!D180</f>
        <v>0</v>
      </c>
      <c r="D180" s="120">
        <f>unique_contracts!J180</f>
        <v>0</v>
      </c>
      <c r="E180" s="103">
        <f>unique_contracts!M180</f>
        <v>0</v>
      </c>
      <c r="F180" s="103">
        <f>unique_contracts!N180</f>
        <v>0</v>
      </c>
      <c r="G180" s="103">
        <f>unique_contracts!P180</f>
        <v>0</v>
      </c>
      <c r="H180" s="103">
        <f>unique_contracts!R180</f>
        <v>0</v>
      </c>
      <c r="I180" s="103">
        <f>unique_contracts!V180</f>
        <v>0</v>
      </c>
      <c r="J180" s="121">
        <f>unique_contracts!AB180</f>
        <v>0</v>
      </c>
      <c r="K180" s="103">
        <f>unique_contracts!AM180</f>
        <v>0</v>
      </c>
      <c r="L180" s="103">
        <f>unique_contracts!AN180</f>
        <v>0</v>
      </c>
      <c r="M180" s="103">
        <f>unique_contracts!AO180</f>
        <v>0</v>
      </c>
      <c r="N180" s="103">
        <f>unique_contracts!AP180</f>
        <v>0</v>
      </c>
      <c r="O180" s="103">
        <f>unique_contracts!AQ180</f>
        <v>0</v>
      </c>
      <c r="P180" s="103">
        <f>unique_contracts!AR180</f>
        <v>0</v>
      </c>
      <c r="Q180" s="103">
        <f>unique_contracts!BP180</f>
        <v>0</v>
      </c>
      <c r="R180" s="103">
        <f t="shared" si="24"/>
        <v>0</v>
      </c>
      <c r="S180" s="103" t="str">
        <f>IFERROR(IF(AND(I180&gt;0,E180="NotHybrid"),_xlfn.CONCAT(MAX(MIN(ROUNDDOWN(I180/D180,0),8),4),INDEX(resources!$G:$G,MATCH(B180,resources!$A:$A,0))),INDEX(resources!$G:$G,MATCH(B180,resources!$A:$A,0))),"n/a")</f>
        <v>n/a</v>
      </c>
      <c r="T180" s="103" t="str">
        <f t="shared" si="25"/>
        <v>n/a</v>
      </c>
      <c r="U180" s="103" t="str">
        <f t="shared" si="26"/>
        <v>n/a</v>
      </c>
      <c r="V180" s="103">
        <f t="shared" si="27"/>
        <v>0</v>
      </c>
      <c r="W180" s="103">
        <f t="shared" si="28"/>
        <v>0</v>
      </c>
      <c r="X180" s="119">
        <f t="shared" si="29"/>
        <v>1</v>
      </c>
      <c r="Y180" s="119">
        <f t="shared" si="30"/>
        <v>1</v>
      </c>
      <c r="Z180" s="168">
        <f>MIN((IFERROR(IF(AND($V180&lt;=Z$1,$W180&gt;=Z$1),INDEX(Reliability!E$23:E$50,MATCH($S180,Reliability!$C$23:$C$50,0)),0),0)*IF($T180="n/a",$D180*$Y180,$G180)+IFERROR(IF(AND($V180&lt;=Z$1,$W180&gt;=Z$1),INDEX(Reliability!E$23:E$50,MATCH($T180,Reliability!$C$23:$C$50,0)),0),0)*$H180*$X180*$Y180),$D180)*$R180</f>
        <v>0</v>
      </c>
      <c r="AA180" s="168">
        <f>MIN((IFERROR(IF(AND($V180&lt;=AA$1,$W180&gt;=AA$1),INDEX(Reliability!F$23:F$50,MATCH($S180,Reliability!$C$23:$C$50,0)),0),0)*IF($T180="n/a",$D180*$Y180,$G180)+IFERROR(IF(AND($V180&lt;=AA$1,$W180&gt;=AA$1),INDEX(Reliability!F$23:F$50,MATCH($T180,Reliability!$C$23:$C$50,0)),0),0)*$H180*$X180*$Y180),$D180)*$R180</f>
        <v>0</v>
      </c>
      <c r="AB180" s="168">
        <f>MIN((IFERROR(IF(AND($V180&lt;=AB$1,$W180&gt;=AB$1),INDEX(Reliability!G$23:G$50,MATCH($S180,Reliability!$C$23:$C$50,0)),0),0)*IF($T180="n/a",$D180*$Y180,$G180)+IFERROR(IF(AND($V180&lt;=AB$1,$W180&gt;=AB$1),INDEX(Reliability!G$23:G$50,MATCH($T180,Reliability!$C$23:$C$50,0)),0),0)*$H180*$X180*$Y180),$D180)*$R180</f>
        <v>0</v>
      </c>
      <c r="AC180" s="168">
        <f>MIN((IFERROR(IF(AND($V180&lt;=AC$1,$W180&gt;=AC$1),INDEX(Reliability!H$23:H$50,MATCH($S180,Reliability!$C$23:$C$50,0)),0),0)*IF($T180="n/a",$D180*$Y180,$G180)+IFERROR(IF(AND($V180&lt;=AC$1,$W180&gt;=AC$1),INDEX(Reliability!H$23:H$50,MATCH($T180,Reliability!$C$23:$C$50,0)),0),0)*$H180*$X180*$Y180),$D180)*$R180</f>
        <v>0</v>
      </c>
      <c r="AD180" s="168">
        <f>MIN((IFERROR(IF(AND($V180&lt;=AD$1,$W180&gt;=AD$1),INDEX(Reliability!I$23:I$50,MATCH($S180,Reliability!$C$23:$C$50,0)),0),0)*IF($T180="n/a",$D180*$Y180,$G180)+IFERROR(IF(AND($V180&lt;=AD$1,$W180&gt;=AD$1),INDEX(Reliability!I$23:I$50,MATCH($T180,Reliability!$C$23:$C$50,0)),0),0)*$H180*$X180*$Y180),$D180)*$R180</f>
        <v>0</v>
      </c>
      <c r="AE180" s="168">
        <f>MIN((IFERROR(IF(AND($V180&lt;=AE$1,$W180&gt;=AE$1),INDEX(Reliability!J$23:J$50,MATCH($S180,Reliability!$C$23:$C$50,0)),0),0)*IF($T180="n/a",$D180*$Y180,$G180)+IFERROR(IF(AND($V180&lt;=AE$1,$W180&gt;=AE$1),INDEX(Reliability!J$23:J$50,MATCH($T180,Reliability!$C$23:$C$50,0)),0),0)*$H180*$X180*$Y180),$D180)*$R180</f>
        <v>0</v>
      </c>
      <c r="AF180" s="168">
        <f>MIN((IFERROR(IF(AND($V180&lt;=AF$1,$W180&gt;=AF$1),INDEX(Reliability!K$23:K$50,MATCH($S180,Reliability!$C$23:$C$50,0)),0),0)*IF($T180="n/a",$D180*$Y180,$G180)+IFERROR(IF(AND($V180&lt;=AF$1,$W180&gt;=AF$1),INDEX(Reliability!K$23:K$50,MATCH($T180,Reliability!$C$23:$C$50,0)),0),0)*$H180*$X180*$Y180),$D180)*$R180</f>
        <v>0</v>
      </c>
      <c r="AG180" s="168">
        <f>MIN((IFERROR(IF(AND($V180&lt;=AG$1,$W180&gt;=AG$1),INDEX(Reliability!L$23:L$50,MATCH($S180,Reliability!$C$23:$C$50,0)),0),0)*IF($T180="n/a",$D180*$Y180,$G180)+IFERROR(IF(AND($V180&lt;=AG$1,$W180&gt;=AG$1),INDEX(Reliability!L$23:L$50,MATCH($T180,Reliability!$C$23:$C$50,0)),0),0)*$H180*$X180*$Y180),$D180)*$R180</f>
        <v>0</v>
      </c>
      <c r="AH180" s="168">
        <f>MIN((IFERROR(IF(AND($V180&lt;=AH$1,$W180&gt;=AH$1),INDEX(Reliability!M$23:M$50,MATCH($S180,Reliability!$C$23:$C$50,0)),0),0)*IF($T180="n/a",$D180*$Y180,$G180)+IFERROR(IF(AND($V180&lt;=AH$1,$W180&gt;=AH$1),INDEX(Reliability!M$23:M$50,MATCH($T180,Reliability!$C$23:$C$50,0)),0),0)*$H180*$X180*$Y180),$D180)*$R180</f>
        <v>0</v>
      </c>
      <c r="AI180" s="168">
        <f>MIN((IFERROR(IF(AND($V180&lt;=AI$1,$W180&gt;=AI$1),INDEX(Reliability!N$23:N$50,MATCH($S180,Reliability!$C$23:$C$50,0)),0),0)*IF($T180="n/a",$D180*$Y180,$G180)+IFERROR(IF(AND($V180&lt;=AI$1,$W180&gt;=AI$1),INDEX(Reliability!N$23:N$50,MATCH($T180,Reliability!$C$23:$C$50,0)),0),0)*$H180*$X180*$Y180),$D180)*$R180</f>
        <v>0</v>
      </c>
      <c r="AJ180" s="168">
        <f>MIN((IFERROR(IF(AND($V180&lt;=AJ$1,$W180&gt;=AJ$1),INDEX(Reliability!O$23:O$50,MATCH($S180,Reliability!$C$23:$C$50,0)),0),0)*IF($T180="n/a",$D180*$Y180,$G180)+IFERROR(IF(AND($V180&lt;=AJ$1,$W180&gt;=AJ$1),INDEX(Reliability!O$23:O$50,MATCH($T180,Reliability!$C$23:$C$50,0)),0),0)*$H180*$X180*$Y180),$D180)*$R180</f>
        <v>0</v>
      </c>
      <c r="AK180" s="168">
        <f>MIN((IFERROR(IF(AND($V180&lt;=AK$1,$W180&gt;=AK$1),INDEX(Reliability!P$23:P$50,MATCH($S180,Reliability!$C$23:$C$50,0)),0),0)*IF($T180="n/a",$D180*$Y180,$G180)+IFERROR(IF(AND($V180&lt;=AK$1,$W180&gt;=AK$1),INDEX(Reliability!P$23:P$50,MATCH($T180,Reliability!$C$23:$C$50,0)),0),0)*$H180*$X180*$Y180),$D180)*$R180</f>
        <v>0</v>
      </c>
      <c r="AM180" s="167">
        <f t="shared" si="31"/>
        <v>0</v>
      </c>
      <c r="AN180">
        <f>unique_contracts!C180</f>
        <v>0</v>
      </c>
    </row>
    <row r="181" spans="2:40" x14ac:dyDescent="0.25">
      <c r="B181" s="121">
        <f>unique_contracts!B181</f>
        <v>0</v>
      </c>
      <c r="C181" s="103">
        <f>unique_contracts!D181</f>
        <v>0</v>
      </c>
      <c r="D181" s="120">
        <f>unique_contracts!J181</f>
        <v>0</v>
      </c>
      <c r="E181" s="103">
        <f>unique_contracts!M181</f>
        <v>0</v>
      </c>
      <c r="F181" s="103">
        <f>unique_contracts!N181</f>
        <v>0</v>
      </c>
      <c r="G181" s="103">
        <f>unique_contracts!P181</f>
        <v>0</v>
      </c>
      <c r="H181" s="103">
        <f>unique_contracts!R181</f>
        <v>0</v>
      </c>
      <c r="I181" s="103">
        <f>unique_contracts!V181</f>
        <v>0</v>
      </c>
      <c r="J181" s="121">
        <f>unique_contracts!AB181</f>
        <v>0</v>
      </c>
      <c r="K181" s="103">
        <f>unique_contracts!AM181</f>
        <v>0</v>
      </c>
      <c r="L181" s="103">
        <f>unique_contracts!AN181</f>
        <v>0</v>
      </c>
      <c r="M181" s="103">
        <f>unique_contracts!AO181</f>
        <v>0</v>
      </c>
      <c r="N181" s="103">
        <f>unique_contracts!AP181</f>
        <v>0</v>
      </c>
      <c r="O181" s="103">
        <f>unique_contracts!AQ181</f>
        <v>0</v>
      </c>
      <c r="P181" s="103">
        <f>unique_contracts!AR181</f>
        <v>0</v>
      </c>
      <c r="Q181" s="103">
        <f>unique_contracts!BP181</f>
        <v>0</v>
      </c>
      <c r="R181" s="103">
        <f t="shared" si="24"/>
        <v>0</v>
      </c>
      <c r="S181" s="103" t="str">
        <f>IFERROR(IF(AND(I181&gt;0,E181="NotHybrid"),_xlfn.CONCAT(MAX(MIN(ROUNDDOWN(I181/D181,0),8),4),INDEX(resources!$G:$G,MATCH(B181,resources!$A:$A,0))),INDEX(resources!$G:$G,MATCH(B181,resources!$A:$A,0))),"n/a")</f>
        <v>n/a</v>
      </c>
      <c r="T181" s="103" t="str">
        <f t="shared" si="25"/>
        <v>n/a</v>
      </c>
      <c r="U181" s="103" t="str">
        <f t="shared" si="26"/>
        <v>n/a</v>
      </c>
      <c r="V181" s="103">
        <f t="shared" si="27"/>
        <v>0</v>
      </c>
      <c r="W181" s="103">
        <f t="shared" si="28"/>
        <v>0</v>
      </c>
      <c r="X181" s="119">
        <f t="shared" si="29"/>
        <v>1</v>
      </c>
      <c r="Y181" s="119">
        <f t="shared" si="30"/>
        <v>1</v>
      </c>
      <c r="Z181" s="168">
        <f>MIN((IFERROR(IF(AND($V181&lt;=Z$1,$W181&gt;=Z$1),INDEX(Reliability!E$23:E$50,MATCH($S181,Reliability!$C$23:$C$50,0)),0),0)*IF($T181="n/a",$D181*$Y181,$G181)+IFERROR(IF(AND($V181&lt;=Z$1,$W181&gt;=Z$1),INDEX(Reliability!E$23:E$50,MATCH($T181,Reliability!$C$23:$C$50,0)),0),0)*$H181*$X181*$Y181),$D181)*$R181</f>
        <v>0</v>
      </c>
      <c r="AA181" s="168">
        <f>MIN((IFERROR(IF(AND($V181&lt;=AA$1,$W181&gt;=AA$1),INDEX(Reliability!F$23:F$50,MATCH($S181,Reliability!$C$23:$C$50,0)),0),0)*IF($T181="n/a",$D181*$Y181,$G181)+IFERROR(IF(AND($V181&lt;=AA$1,$W181&gt;=AA$1),INDEX(Reliability!F$23:F$50,MATCH($T181,Reliability!$C$23:$C$50,0)),0),0)*$H181*$X181*$Y181),$D181)*$R181</f>
        <v>0</v>
      </c>
      <c r="AB181" s="168">
        <f>MIN((IFERROR(IF(AND($V181&lt;=AB$1,$W181&gt;=AB$1),INDEX(Reliability!G$23:G$50,MATCH($S181,Reliability!$C$23:$C$50,0)),0),0)*IF($T181="n/a",$D181*$Y181,$G181)+IFERROR(IF(AND($V181&lt;=AB$1,$W181&gt;=AB$1),INDEX(Reliability!G$23:G$50,MATCH($T181,Reliability!$C$23:$C$50,0)),0),0)*$H181*$X181*$Y181),$D181)*$R181</f>
        <v>0</v>
      </c>
      <c r="AC181" s="168">
        <f>MIN((IFERROR(IF(AND($V181&lt;=AC$1,$W181&gt;=AC$1),INDEX(Reliability!H$23:H$50,MATCH($S181,Reliability!$C$23:$C$50,0)),0),0)*IF($T181="n/a",$D181*$Y181,$G181)+IFERROR(IF(AND($V181&lt;=AC$1,$W181&gt;=AC$1),INDEX(Reliability!H$23:H$50,MATCH($T181,Reliability!$C$23:$C$50,0)),0),0)*$H181*$X181*$Y181),$D181)*$R181</f>
        <v>0</v>
      </c>
      <c r="AD181" s="168">
        <f>MIN((IFERROR(IF(AND($V181&lt;=AD$1,$W181&gt;=AD$1),INDEX(Reliability!I$23:I$50,MATCH($S181,Reliability!$C$23:$C$50,0)),0),0)*IF($T181="n/a",$D181*$Y181,$G181)+IFERROR(IF(AND($V181&lt;=AD$1,$W181&gt;=AD$1),INDEX(Reliability!I$23:I$50,MATCH($T181,Reliability!$C$23:$C$50,0)),0),0)*$H181*$X181*$Y181),$D181)*$R181</f>
        <v>0</v>
      </c>
      <c r="AE181" s="168">
        <f>MIN((IFERROR(IF(AND($V181&lt;=AE$1,$W181&gt;=AE$1),INDEX(Reliability!J$23:J$50,MATCH($S181,Reliability!$C$23:$C$50,0)),0),0)*IF($T181="n/a",$D181*$Y181,$G181)+IFERROR(IF(AND($V181&lt;=AE$1,$W181&gt;=AE$1),INDEX(Reliability!J$23:J$50,MATCH($T181,Reliability!$C$23:$C$50,0)),0),0)*$H181*$X181*$Y181),$D181)*$R181</f>
        <v>0</v>
      </c>
      <c r="AF181" s="168">
        <f>MIN((IFERROR(IF(AND($V181&lt;=AF$1,$W181&gt;=AF$1),INDEX(Reliability!K$23:K$50,MATCH($S181,Reliability!$C$23:$C$50,0)),0),0)*IF($T181="n/a",$D181*$Y181,$G181)+IFERROR(IF(AND($V181&lt;=AF$1,$W181&gt;=AF$1),INDEX(Reliability!K$23:K$50,MATCH($T181,Reliability!$C$23:$C$50,0)),0),0)*$H181*$X181*$Y181),$D181)*$R181</f>
        <v>0</v>
      </c>
      <c r="AG181" s="168">
        <f>MIN((IFERROR(IF(AND($V181&lt;=AG$1,$W181&gt;=AG$1),INDEX(Reliability!L$23:L$50,MATCH($S181,Reliability!$C$23:$C$50,0)),0),0)*IF($T181="n/a",$D181*$Y181,$G181)+IFERROR(IF(AND($V181&lt;=AG$1,$W181&gt;=AG$1),INDEX(Reliability!L$23:L$50,MATCH($T181,Reliability!$C$23:$C$50,0)),0),0)*$H181*$X181*$Y181),$D181)*$R181</f>
        <v>0</v>
      </c>
      <c r="AH181" s="168">
        <f>MIN((IFERROR(IF(AND($V181&lt;=AH$1,$W181&gt;=AH$1),INDEX(Reliability!M$23:M$50,MATCH($S181,Reliability!$C$23:$C$50,0)),0),0)*IF($T181="n/a",$D181*$Y181,$G181)+IFERROR(IF(AND($V181&lt;=AH$1,$W181&gt;=AH$1),INDEX(Reliability!M$23:M$50,MATCH($T181,Reliability!$C$23:$C$50,0)),0),0)*$H181*$X181*$Y181),$D181)*$R181</f>
        <v>0</v>
      </c>
      <c r="AI181" s="168">
        <f>MIN((IFERROR(IF(AND($V181&lt;=AI$1,$W181&gt;=AI$1),INDEX(Reliability!N$23:N$50,MATCH($S181,Reliability!$C$23:$C$50,0)),0),0)*IF($T181="n/a",$D181*$Y181,$G181)+IFERROR(IF(AND($V181&lt;=AI$1,$W181&gt;=AI$1),INDEX(Reliability!N$23:N$50,MATCH($T181,Reliability!$C$23:$C$50,0)),0),0)*$H181*$X181*$Y181),$D181)*$R181</f>
        <v>0</v>
      </c>
      <c r="AJ181" s="168">
        <f>MIN((IFERROR(IF(AND($V181&lt;=AJ$1,$W181&gt;=AJ$1),INDEX(Reliability!O$23:O$50,MATCH($S181,Reliability!$C$23:$C$50,0)),0),0)*IF($T181="n/a",$D181*$Y181,$G181)+IFERROR(IF(AND($V181&lt;=AJ$1,$W181&gt;=AJ$1),INDEX(Reliability!O$23:O$50,MATCH($T181,Reliability!$C$23:$C$50,0)),0),0)*$H181*$X181*$Y181),$D181)*$R181</f>
        <v>0</v>
      </c>
      <c r="AK181" s="168">
        <f>MIN((IFERROR(IF(AND($V181&lt;=AK$1,$W181&gt;=AK$1),INDEX(Reliability!P$23:P$50,MATCH($S181,Reliability!$C$23:$C$50,0)),0),0)*IF($T181="n/a",$D181*$Y181,$G181)+IFERROR(IF(AND($V181&lt;=AK$1,$W181&gt;=AK$1),INDEX(Reliability!P$23:P$50,MATCH($T181,Reliability!$C$23:$C$50,0)),0),0)*$H181*$X181*$Y181),$D181)*$R181</f>
        <v>0</v>
      </c>
      <c r="AM181" s="167">
        <f t="shared" si="31"/>
        <v>0</v>
      </c>
      <c r="AN181">
        <f>unique_contracts!C181</f>
        <v>0</v>
      </c>
    </row>
    <row r="182" spans="2:40" x14ac:dyDescent="0.25">
      <c r="B182" s="121">
        <f>unique_contracts!B182</f>
        <v>0</v>
      </c>
      <c r="C182" s="103">
        <f>unique_contracts!D182</f>
        <v>0</v>
      </c>
      <c r="D182" s="120">
        <f>unique_contracts!J182</f>
        <v>0</v>
      </c>
      <c r="E182" s="103">
        <f>unique_contracts!M182</f>
        <v>0</v>
      </c>
      <c r="F182" s="103">
        <f>unique_contracts!N182</f>
        <v>0</v>
      </c>
      <c r="G182" s="103">
        <f>unique_contracts!P182</f>
        <v>0</v>
      </c>
      <c r="H182" s="103">
        <f>unique_contracts!R182</f>
        <v>0</v>
      </c>
      <c r="I182" s="103">
        <f>unique_contracts!V182</f>
        <v>0</v>
      </c>
      <c r="J182" s="121">
        <f>unique_contracts!AB182</f>
        <v>0</v>
      </c>
      <c r="K182" s="103">
        <f>unique_contracts!AM182</f>
        <v>0</v>
      </c>
      <c r="L182" s="103">
        <f>unique_contracts!AN182</f>
        <v>0</v>
      </c>
      <c r="M182" s="103">
        <f>unique_contracts!AO182</f>
        <v>0</v>
      </c>
      <c r="N182" s="103">
        <f>unique_contracts!AP182</f>
        <v>0</v>
      </c>
      <c r="O182" s="103">
        <f>unique_contracts!AQ182</f>
        <v>0</v>
      </c>
      <c r="P182" s="103">
        <f>unique_contracts!AR182</f>
        <v>0</v>
      </c>
      <c r="Q182" s="103">
        <f>unique_contracts!BP182</f>
        <v>0</v>
      </c>
      <c r="R182" s="103">
        <f t="shared" si="24"/>
        <v>0</v>
      </c>
      <c r="S182" s="103" t="str">
        <f>IFERROR(IF(AND(I182&gt;0,E182="NotHybrid"),_xlfn.CONCAT(MAX(MIN(ROUNDDOWN(I182/D182,0),8),4),INDEX(resources!$G:$G,MATCH(B182,resources!$A:$A,0))),INDEX(resources!$G:$G,MATCH(B182,resources!$A:$A,0))),"n/a")</f>
        <v>n/a</v>
      </c>
      <c r="T182" s="103" t="str">
        <f t="shared" si="25"/>
        <v>n/a</v>
      </c>
      <c r="U182" s="103" t="str">
        <f t="shared" si="26"/>
        <v>n/a</v>
      </c>
      <c r="V182" s="103">
        <f t="shared" si="27"/>
        <v>0</v>
      </c>
      <c r="W182" s="103">
        <f t="shared" si="28"/>
        <v>0</v>
      </c>
      <c r="X182" s="119">
        <f t="shared" si="29"/>
        <v>1</v>
      </c>
      <c r="Y182" s="119">
        <f t="shared" si="30"/>
        <v>1</v>
      </c>
      <c r="Z182" s="168">
        <f>MIN((IFERROR(IF(AND($V182&lt;=Z$1,$W182&gt;=Z$1),INDEX(Reliability!E$23:E$50,MATCH($S182,Reliability!$C$23:$C$50,0)),0),0)*IF($T182="n/a",$D182*$Y182,$G182)+IFERROR(IF(AND($V182&lt;=Z$1,$W182&gt;=Z$1),INDEX(Reliability!E$23:E$50,MATCH($T182,Reliability!$C$23:$C$50,0)),0),0)*$H182*$X182*$Y182),$D182)*$R182</f>
        <v>0</v>
      </c>
      <c r="AA182" s="168">
        <f>MIN((IFERROR(IF(AND($V182&lt;=AA$1,$W182&gt;=AA$1),INDEX(Reliability!F$23:F$50,MATCH($S182,Reliability!$C$23:$C$50,0)),0),0)*IF($T182="n/a",$D182*$Y182,$G182)+IFERROR(IF(AND($V182&lt;=AA$1,$W182&gt;=AA$1),INDEX(Reliability!F$23:F$50,MATCH($T182,Reliability!$C$23:$C$50,0)),0),0)*$H182*$X182*$Y182),$D182)*$R182</f>
        <v>0</v>
      </c>
      <c r="AB182" s="168">
        <f>MIN((IFERROR(IF(AND($V182&lt;=AB$1,$W182&gt;=AB$1),INDEX(Reliability!G$23:G$50,MATCH($S182,Reliability!$C$23:$C$50,0)),0),0)*IF($T182="n/a",$D182*$Y182,$G182)+IFERROR(IF(AND($V182&lt;=AB$1,$W182&gt;=AB$1),INDEX(Reliability!G$23:G$50,MATCH($T182,Reliability!$C$23:$C$50,0)),0),0)*$H182*$X182*$Y182),$D182)*$R182</f>
        <v>0</v>
      </c>
      <c r="AC182" s="168">
        <f>MIN((IFERROR(IF(AND($V182&lt;=AC$1,$W182&gt;=AC$1),INDEX(Reliability!H$23:H$50,MATCH($S182,Reliability!$C$23:$C$50,0)),0),0)*IF($T182="n/a",$D182*$Y182,$G182)+IFERROR(IF(AND($V182&lt;=AC$1,$W182&gt;=AC$1),INDEX(Reliability!H$23:H$50,MATCH($T182,Reliability!$C$23:$C$50,0)),0),0)*$H182*$X182*$Y182),$D182)*$R182</f>
        <v>0</v>
      </c>
      <c r="AD182" s="168">
        <f>MIN((IFERROR(IF(AND($V182&lt;=AD$1,$W182&gt;=AD$1),INDEX(Reliability!I$23:I$50,MATCH($S182,Reliability!$C$23:$C$50,0)),0),0)*IF($T182="n/a",$D182*$Y182,$G182)+IFERROR(IF(AND($V182&lt;=AD$1,$W182&gt;=AD$1),INDEX(Reliability!I$23:I$50,MATCH($T182,Reliability!$C$23:$C$50,0)),0),0)*$H182*$X182*$Y182),$D182)*$R182</f>
        <v>0</v>
      </c>
      <c r="AE182" s="168">
        <f>MIN((IFERROR(IF(AND($V182&lt;=AE$1,$W182&gt;=AE$1),INDEX(Reliability!J$23:J$50,MATCH($S182,Reliability!$C$23:$C$50,0)),0),0)*IF($T182="n/a",$D182*$Y182,$G182)+IFERROR(IF(AND($V182&lt;=AE$1,$W182&gt;=AE$1),INDEX(Reliability!J$23:J$50,MATCH($T182,Reliability!$C$23:$C$50,0)),0),0)*$H182*$X182*$Y182),$D182)*$R182</f>
        <v>0</v>
      </c>
      <c r="AF182" s="168">
        <f>MIN((IFERROR(IF(AND($V182&lt;=AF$1,$W182&gt;=AF$1),INDEX(Reliability!K$23:K$50,MATCH($S182,Reliability!$C$23:$C$50,0)),0),0)*IF($T182="n/a",$D182*$Y182,$G182)+IFERROR(IF(AND($V182&lt;=AF$1,$W182&gt;=AF$1),INDEX(Reliability!K$23:K$50,MATCH($T182,Reliability!$C$23:$C$50,0)),0),0)*$H182*$X182*$Y182),$D182)*$R182</f>
        <v>0</v>
      </c>
      <c r="AG182" s="168">
        <f>MIN((IFERROR(IF(AND($V182&lt;=AG$1,$W182&gt;=AG$1),INDEX(Reliability!L$23:L$50,MATCH($S182,Reliability!$C$23:$C$50,0)),0),0)*IF($T182="n/a",$D182*$Y182,$G182)+IFERROR(IF(AND($V182&lt;=AG$1,$W182&gt;=AG$1),INDEX(Reliability!L$23:L$50,MATCH($T182,Reliability!$C$23:$C$50,0)),0),0)*$H182*$X182*$Y182),$D182)*$R182</f>
        <v>0</v>
      </c>
      <c r="AH182" s="168">
        <f>MIN((IFERROR(IF(AND($V182&lt;=AH$1,$W182&gt;=AH$1),INDEX(Reliability!M$23:M$50,MATCH($S182,Reliability!$C$23:$C$50,0)),0),0)*IF($T182="n/a",$D182*$Y182,$G182)+IFERROR(IF(AND($V182&lt;=AH$1,$W182&gt;=AH$1),INDEX(Reliability!M$23:M$50,MATCH($T182,Reliability!$C$23:$C$50,0)),0),0)*$H182*$X182*$Y182),$D182)*$R182</f>
        <v>0</v>
      </c>
      <c r="AI182" s="168">
        <f>MIN((IFERROR(IF(AND($V182&lt;=AI$1,$W182&gt;=AI$1),INDEX(Reliability!N$23:N$50,MATCH($S182,Reliability!$C$23:$C$50,0)),0),0)*IF($T182="n/a",$D182*$Y182,$G182)+IFERROR(IF(AND($V182&lt;=AI$1,$W182&gt;=AI$1),INDEX(Reliability!N$23:N$50,MATCH($T182,Reliability!$C$23:$C$50,0)),0),0)*$H182*$X182*$Y182),$D182)*$R182</f>
        <v>0</v>
      </c>
      <c r="AJ182" s="168">
        <f>MIN((IFERROR(IF(AND($V182&lt;=AJ$1,$W182&gt;=AJ$1),INDEX(Reliability!O$23:O$50,MATCH($S182,Reliability!$C$23:$C$50,0)),0),0)*IF($T182="n/a",$D182*$Y182,$G182)+IFERROR(IF(AND($V182&lt;=AJ$1,$W182&gt;=AJ$1),INDEX(Reliability!O$23:O$50,MATCH($T182,Reliability!$C$23:$C$50,0)),0),0)*$H182*$X182*$Y182),$D182)*$R182</f>
        <v>0</v>
      </c>
      <c r="AK182" s="168">
        <f>MIN((IFERROR(IF(AND($V182&lt;=AK$1,$W182&gt;=AK$1),INDEX(Reliability!P$23:P$50,MATCH($S182,Reliability!$C$23:$C$50,0)),0),0)*IF($T182="n/a",$D182*$Y182,$G182)+IFERROR(IF(AND($V182&lt;=AK$1,$W182&gt;=AK$1),INDEX(Reliability!P$23:P$50,MATCH($T182,Reliability!$C$23:$C$50,0)),0),0)*$H182*$X182*$Y182),$D182)*$R182</f>
        <v>0</v>
      </c>
      <c r="AM182" s="167">
        <f t="shared" si="31"/>
        <v>0</v>
      </c>
      <c r="AN182">
        <f>unique_contracts!C182</f>
        <v>0</v>
      </c>
    </row>
    <row r="183" spans="2:40" x14ac:dyDescent="0.25">
      <c r="B183" s="121">
        <f>unique_contracts!B183</f>
        <v>0</v>
      </c>
      <c r="C183" s="103">
        <f>unique_contracts!D183</f>
        <v>0</v>
      </c>
      <c r="D183" s="120">
        <f>unique_contracts!J183</f>
        <v>0</v>
      </c>
      <c r="E183" s="103">
        <f>unique_contracts!M183</f>
        <v>0</v>
      </c>
      <c r="F183" s="103">
        <f>unique_contracts!N183</f>
        <v>0</v>
      </c>
      <c r="G183" s="103">
        <f>unique_contracts!P183</f>
        <v>0</v>
      </c>
      <c r="H183" s="103">
        <f>unique_contracts!R183</f>
        <v>0</v>
      </c>
      <c r="I183" s="103">
        <f>unique_contracts!V183</f>
        <v>0</v>
      </c>
      <c r="J183" s="121">
        <f>unique_contracts!AB183</f>
        <v>0</v>
      </c>
      <c r="K183" s="103">
        <f>unique_contracts!AM183</f>
        <v>0</v>
      </c>
      <c r="L183" s="103">
        <f>unique_contracts!AN183</f>
        <v>0</v>
      </c>
      <c r="M183" s="103">
        <f>unique_contracts!AO183</f>
        <v>0</v>
      </c>
      <c r="N183" s="103">
        <f>unique_contracts!AP183</f>
        <v>0</v>
      </c>
      <c r="O183" s="103">
        <f>unique_contracts!AQ183</f>
        <v>0</v>
      </c>
      <c r="P183" s="103">
        <f>unique_contracts!AR183</f>
        <v>0</v>
      </c>
      <c r="Q183" s="103">
        <f>unique_contracts!BP183</f>
        <v>0</v>
      </c>
      <c r="R183" s="103">
        <f t="shared" si="24"/>
        <v>0</v>
      </c>
      <c r="S183" s="103" t="str">
        <f>IFERROR(IF(AND(I183&gt;0,E183="NotHybrid"),_xlfn.CONCAT(MAX(MIN(ROUNDDOWN(I183/D183,0),8),4),INDEX(resources!$G:$G,MATCH(B183,resources!$A:$A,0))),INDEX(resources!$G:$G,MATCH(B183,resources!$A:$A,0))),"n/a")</f>
        <v>n/a</v>
      </c>
      <c r="T183" s="103" t="str">
        <f t="shared" si="25"/>
        <v>n/a</v>
      </c>
      <c r="U183" s="103" t="str">
        <f t="shared" si="26"/>
        <v>n/a</v>
      </c>
      <c r="V183" s="103">
        <f t="shared" si="27"/>
        <v>0</v>
      </c>
      <c r="W183" s="103">
        <f t="shared" si="28"/>
        <v>0</v>
      </c>
      <c r="X183" s="119">
        <f t="shared" si="29"/>
        <v>1</v>
      </c>
      <c r="Y183" s="119">
        <f t="shared" si="30"/>
        <v>1</v>
      </c>
      <c r="Z183" s="168">
        <f>MIN((IFERROR(IF(AND($V183&lt;=Z$1,$W183&gt;=Z$1),INDEX(Reliability!E$23:E$50,MATCH($S183,Reliability!$C$23:$C$50,0)),0),0)*IF($T183="n/a",$D183*$Y183,$G183)+IFERROR(IF(AND($V183&lt;=Z$1,$W183&gt;=Z$1),INDEX(Reliability!E$23:E$50,MATCH($T183,Reliability!$C$23:$C$50,0)),0),0)*$H183*$X183*$Y183),$D183)*$R183</f>
        <v>0</v>
      </c>
      <c r="AA183" s="168">
        <f>MIN((IFERROR(IF(AND($V183&lt;=AA$1,$W183&gt;=AA$1),INDEX(Reliability!F$23:F$50,MATCH($S183,Reliability!$C$23:$C$50,0)),0),0)*IF($T183="n/a",$D183*$Y183,$G183)+IFERROR(IF(AND($V183&lt;=AA$1,$W183&gt;=AA$1),INDEX(Reliability!F$23:F$50,MATCH($T183,Reliability!$C$23:$C$50,0)),0),0)*$H183*$X183*$Y183),$D183)*$R183</f>
        <v>0</v>
      </c>
      <c r="AB183" s="168">
        <f>MIN((IFERROR(IF(AND($V183&lt;=AB$1,$W183&gt;=AB$1),INDEX(Reliability!G$23:G$50,MATCH($S183,Reliability!$C$23:$C$50,0)),0),0)*IF($T183="n/a",$D183*$Y183,$G183)+IFERROR(IF(AND($V183&lt;=AB$1,$W183&gt;=AB$1),INDEX(Reliability!G$23:G$50,MATCH($T183,Reliability!$C$23:$C$50,0)),0),0)*$H183*$X183*$Y183),$D183)*$R183</f>
        <v>0</v>
      </c>
      <c r="AC183" s="168">
        <f>MIN((IFERROR(IF(AND($V183&lt;=AC$1,$W183&gt;=AC$1),INDEX(Reliability!H$23:H$50,MATCH($S183,Reliability!$C$23:$C$50,0)),0),0)*IF($T183="n/a",$D183*$Y183,$G183)+IFERROR(IF(AND($V183&lt;=AC$1,$W183&gt;=AC$1),INDEX(Reliability!H$23:H$50,MATCH($T183,Reliability!$C$23:$C$50,0)),0),0)*$H183*$X183*$Y183),$D183)*$R183</f>
        <v>0</v>
      </c>
      <c r="AD183" s="168">
        <f>MIN((IFERROR(IF(AND($V183&lt;=AD$1,$W183&gt;=AD$1),INDEX(Reliability!I$23:I$50,MATCH($S183,Reliability!$C$23:$C$50,0)),0),0)*IF($T183="n/a",$D183*$Y183,$G183)+IFERROR(IF(AND($V183&lt;=AD$1,$W183&gt;=AD$1),INDEX(Reliability!I$23:I$50,MATCH($T183,Reliability!$C$23:$C$50,0)),0),0)*$H183*$X183*$Y183),$D183)*$R183</f>
        <v>0</v>
      </c>
      <c r="AE183" s="168">
        <f>MIN((IFERROR(IF(AND($V183&lt;=AE$1,$W183&gt;=AE$1),INDEX(Reliability!J$23:J$50,MATCH($S183,Reliability!$C$23:$C$50,0)),0),0)*IF($T183="n/a",$D183*$Y183,$G183)+IFERROR(IF(AND($V183&lt;=AE$1,$W183&gt;=AE$1),INDEX(Reliability!J$23:J$50,MATCH($T183,Reliability!$C$23:$C$50,0)),0),0)*$H183*$X183*$Y183),$D183)*$R183</f>
        <v>0</v>
      </c>
      <c r="AF183" s="168">
        <f>MIN((IFERROR(IF(AND($V183&lt;=AF$1,$W183&gt;=AF$1),INDEX(Reliability!K$23:K$50,MATCH($S183,Reliability!$C$23:$C$50,0)),0),0)*IF($T183="n/a",$D183*$Y183,$G183)+IFERROR(IF(AND($V183&lt;=AF$1,$W183&gt;=AF$1),INDEX(Reliability!K$23:K$50,MATCH($T183,Reliability!$C$23:$C$50,0)),0),0)*$H183*$X183*$Y183),$D183)*$R183</f>
        <v>0</v>
      </c>
      <c r="AG183" s="168">
        <f>MIN((IFERROR(IF(AND($V183&lt;=AG$1,$W183&gt;=AG$1),INDEX(Reliability!L$23:L$50,MATCH($S183,Reliability!$C$23:$C$50,0)),0),0)*IF($T183="n/a",$D183*$Y183,$G183)+IFERROR(IF(AND($V183&lt;=AG$1,$W183&gt;=AG$1),INDEX(Reliability!L$23:L$50,MATCH($T183,Reliability!$C$23:$C$50,0)),0),0)*$H183*$X183*$Y183),$D183)*$R183</f>
        <v>0</v>
      </c>
      <c r="AH183" s="168">
        <f>MIN((IFERROR(IF(AND($V183&lt;=AH$1,$W183&gt;=AH$1),INDEX(Reliability!M$23:M$50,MATCH($S183,Reliability!$C$23:$C$50,0)),0),0)*IF($T183="n/a",$D183*$Y183,$G183)+IFERROR(IF(AND($V183&lt;=AH$1,$W183&gt;=AH$1),INDEX(Reliability!M$23:M$50,MATCH($T183,Reliability!$C$23:$C$50,0)),0),0)*$H183*$X183*$Y183),$D183)*$R183</f>
        <v>0</v>
      </c>
      <c r="AI183" s="168">
        <f>MIN((IFERROR(IF(AND($V183&lt;=AI$1,$W183&gt;=AI$1),INDEX(Reliability!N$23:N$50,MATCH($S183,Reliability!$C$23:$C$50,0)),0),0)*IF($T183="n/a",$D183*$Y183,$G183)+IFERROR(IF(AND($V183&lt;=AI$1,$W183&gt;=AI$1),INDEX(Reliability!N$23:N$50,MATCH($T183,Reliability!$C$23:$C$50,0)),0),0)*$H183*$X183*$Y183),$D183)*$R183</f>
        <v>0</v>
      </c>
      <c r="AJ183" s="168">
        <f>MIN((IFERROR(IF(AND($V183&lt;=AJ$1,$W183&gt;=AJ$1),INDEX(Reliability!O$23:O$50,MATCH($S183,Reliability!$C$23:$C$50,0)),0),0)*IF($T183="n/a",$D183*$Y183,$G183)+IFERROR(IF(AND($V183&lt;=AJ$1,$W183&gt;=AJ$1),INDEX(Reliability!O$23:O$50,MATCH($T183,Reliability!$C$23:$C$50,0)),0),0)*$H183*$X183*$Y183),$D183)*$R183</f>
        <v>0</v>
      </c>
      <c r="AK183" s="168">
        <f>MIN((IFERROR(IF(AND($V183&lt;=AK$1,$W183&gt;=AK$1),INDEX(Reliability!P$23:P$50,MATCH($S183,Reliability!$C$23:$C$50,0)),0),0)*IF($T183="n/a",$D183*$Y183,$G183)+IFERROR(IF(AND($V183&lt;=AK$1,$W183&gt;=AK$1),INDEX(Reliability!P$23:P$50,MATCH($T183,Reliability!$C$23:$C$50,0)),0),0)*$H183*$X183*$Y183),$D183)*$R183</f>
        <v>0</v>
      </c>
      <c r="AM183" s="167">
        <f t="shared" si="31"/>
        <v>0</v>
      </c>
      <c r="AN183">
        <f>unique_contracts!C183</f>
        <v>0</v>
      </c>
    </row>
    <row r="184" spans="2:40" x14ac:dyDescent="0.25">
      <c r="B184" s="121">
        <f>unique_contracts!B184</f>
        <v>0</v>
      </c>
      <c r="C184" s="103">
        <f>unique_contracts!D184</f>
        <v>0</v>
      </c>
      <c r="D184" s="120">
        <f>unique_contracts!J184</f>
        <v>0</v>
      </c>
      <c r="E184" s="103">
        <f>unique_contracts!M184</f>
        <v>0</v>
      </c>
      <c r="F184" s="103">
        <f>unique_contracts!N184</f>
        <v>0</v>
      </c>
      <c r="G184" s="103">
        <f>unique_contracts!P184</f>
        <v>0</v>
      </c>
      <c r="H184" s="103">
        <f>unique_contracts!R184</f>
        <v>0</v>
      </c>
      <c r="I184" s="103">
        <f>unique_contracts!V184</f>
        <v>0</v>
      </c>
      <c r="J184" s="121">
        <f>unique_contracts!AB184</f>
        <v>0</v>
      </c>
      <c r="K184" s="103">
        <f>unique_contracts!AM184</f>
        <v>0</v>
      </c>
      <c r="L184" s="103">
        <f>unique_contracts!AN184</f>
        <v>0</v>
      </c>
      <c r="M184" s="103">
        <f>unique_contracts!AO184</f>
        <v>0</v>
      </c>
      <c r="N184" s="103">
        <f>unique_contracts!AP184</f>
        <v>0</v>
      </c>
      <c r="O184" s="103">
        <f>unique_contracts!AQ184</f>
        <v>0</v>
      </c>
      <c r="P184" s="103">
        <f>unique_contracts!AR184</f>
        <v>0</v>
      </c>
      <c r="Q184" s="103">
        <f>unique_contracts!BP184</f>
        <v>0</v>
      </c>
      <c r="R184" s="103">
        <f t="shared" si="24"/>
        <v>0</v>
      </c>
      <c r="S184" s="103" t="str">
        <f>IFERROR(IF(AND(I184&gt;0,E184="NotHybrid"),_xlfn.CONCAT(MAX(MIN(ROUNDDOWN(I184/D184,0),8),4),INDEX(resources!$G:$G,MATCH(B184,resources!$A:$A,0))),INDEX(resources!$G:$G,MATCH(B184,resources!$A:$A,0))),"n/a")</f>
        <v>n/a</v>
      </c>
      <c r="T184" s="103" t="str">
        <f t="shared" si="25"/>
        <v>n/a</v>
      </c>
      <c r="U184" s="103" t="str">
        <f t="shared" si="26"/>
        <v>n/a</v>
      </c>
      <c r="V184" s="103">
        <f t="shared" si="27"/>
        <v>0</v>
      </c>
      <c r="W184" s="103">
        <f t="shared" si="28"/>
        <v>0</v>
      </c>
      <c r="X184" s="119">
        <f t="shared" si="29"/>
        <v>1</v>
      </c>
      <c r="Y184" s="119">
        <f t="shared" si="30"/>
        <v>1</v>
      </c>
      <c r="Z184" s="168">
        <f>MIN((IFERROR(IF(AND($V184&lt;=Z$1,$W184&gt;=Z$1),INDEX(Reliability!E$23:E$50,MATCH($S184,Reliability!$C$23:$C$50,0)),0),0)*IF($T184="n/a",$D184*$Y184,$G184)+IFERROR(IF(AND($V184&lt;=Z$1,$W184&gt;=Z$1),INDEX(Reliability!E$23:E$50,MATCH($T184,Reliability!$C$23:$C$50,0)),0),0)*$H184*$X184*$Y184),$D184)*$R184</f>
        <v>0</v>
      </c>
      <c r="AA184" s="168">
        <f>MIN((IFERROR(IF(AND($V184&lt;=AA$1,$W184&gt;=AA$1),INDEX(Reliability!F$23:F$50,MATCH($S184,Reliability!$C$23:$C$50,0)),0),0)*IF($T184="n/a",$D184*$Y184,$G184)+IFERROR(IF(AND($V184&lt;=AA$1,$W184&gt;=AA$1),INDEX(Reliability!F$23:F$50,MATCH($T184,Reliability!$C$23:$C$50,0)),0),0)*$H184*$X184*$Y184),$D184)*$R184</f>
        <v>0</v>
      </c>
      <c r="AB184" s="168">
        <f>MIN((IFERROR(IF(AND($V184&lt;=AB$1,$W184&gt;=AB$1),INDEX(Reliability!G$23:G$50,MATCH($S184,Reliability!$C$23:$C$50,0)),0),0)*IF($T184="n/a",$D184*$Y184,$G184)+IFERROR(IF(AND($V184&lt;=AB$1,$W184&gt;=AB$1),INDEX(Reliability!G$23:G$50,MATCH($T184,Reliability!$C$23:$C$50,0)),0),0)*$H184*$X184*$Y184),$D184)*$R184</f>
        <v>0</v>
      </c>
      <c r="AC184" s="168">
        <f>MIN((IFERROR(IF(AND($V184&lt;=AC$1,$W184&gt;=AC$1),INDEX(Reliability!H$23:H$50,MATCH($S184,Reliability!$C$23:$C$50,0)),0),0)*IF($T184="n/a",$D184*$Y184,$G184)+IFERROR(IF(AND($V184&lt;=AC$1,$W184&gt;=AC$1),INDEX(Reliability!H$23:H$50,MATCH($T184,Reliability!$C$23:$C$50,0)),0),0)*$H184*$X184*$Y184),$D184)*$R184</f>
        <v>0</v>
      </c>
      <c r="AD184" s="168">
        <f>MIN((IFERROR(IF(AND($V184&lt;=AD$1,$W184&gt;=AD$1),INDEX(Reliability!I$23:I$50,MATCH($S184,Reliability!$C$23:$C$50,0)),0),0)*IF($T184="n/a",$D184*$Y184,$G184)+IFERROR(IF(AND($V184&lt;=AD$1,$W184&gt;=AD$1),INDEX(Reliability!I$23:I$50,MATCH($T184,Reliability!$C$23:$C$50,0)),0),0)*$H184*$X184*$Y184),$D184)*$R184</f>
        <v>0</v>
      </c>
      <c r="AE184" s="168">
        <f>MIN((IFERROR(IF(AND($V184&lt;=AE$1,$W184&gt;=AE$1),INDEX(Reliability!J$23:J$50,MATCH($S184,Reliability!$C$23:$C$50,0)),0),0)*IF($T184="n/a",$D184*$Y184,$G184)+IFERROR(IF(AND($V184&lt;=AE$1,$W184&gt;=AE$1),INDEX(Reliability!J$23:J$50,MATCH($T184,Reliability!$C$23:$C$50,0)),0),0)*$H184*$X184*$Y184),$D184)*$R184</f>
        <v>0</v>
      </c>
      <c r="AF184" s="168">
        <f>MIN((IFERROR(IF(AND($V184&lt;=AF$1,$W184&gt;=AF$1),INDEX(Reliability!K$23:K$50,MATCH($S184,Reliability!$C$23:$C$50,0)),0),0)*IF($T184="n/a",$D184*$Y184,$G184)+IFERROR(IF(AND($V184&lt;=AF$1,$W184&gt;=AF$1),INDEX(Reliability!K$23:K$50,MATCH($T184,Reliability!$C$23:$C$50,0)),0),0)*$H184*$X184*$Y184),$D184)*$R184</f>
        <v>0</v>
      </c>
      <c r="AG184" s="168">
        <f>MIN((IFERROR(IF(AND($V184&lt;=AG$1,$W184&gt;=AG$1),INDEX(Reliability!L$23:L$50,MATCH($S184,Reliability!$C$23:$C$50,0)),0),0)*IF($T184="n/a",$D184*$Y184,$G184)+IFERROR(IF(AND($V184&lt;=AG$1,$W184&gt;=AG$1),INDEX(Reliability!L$23:L$50,MATCH($T184,Reliability!$C$23:$C$50,0)),0),0)*$H184*$X184*$Y184),$D184)*$R184</f>
        <v>0</v>
      </c>
      <c r="AH184" s="168">
        <f>MIN((IFERROR(IF(AND($V184&lt;=AH$1,$W184&gt;=AH$1),INDEX(Reliability!M$23:M$50,MATCH($S184,Reliability!$C$23:$C$50,0)),0),0)*IF($T184="n/a",$D184*$Y184,$G184)+IFERROR(IF(AND($V184&lt;=AH$1,$W184&gt;=AH$1),INDEX(Reliability!M$23:M$50,MATCH($T184,Reliability!$C$23:$C$50,0)),0),0)*$H184*$X184*$Y184),$D184)*$R184</f>
        <v>0</v>
      </c>
      <c r="AI184" s="168">
        <f>MIN((IFERROR(IF(AND($V184&lt;=AI$1,$W184&gt;=AI$1),INDEX(Reliability!N$23:N$50,MATCH($S184,Reliability!$C$23:$C$50,0)),0),0)*IF($T184="n/a",$D184*$Y184,$G184)+IFERROR(IF(AND($V184&lt;=AI$1,$W184&gt;=AI$1),INDEX(Reliability!N$23:N$50,MATCH($T184,Reliability!$C$23:$C$50,0)),0),0)*$H184*$X184*$Y184),$D184)*$R184</f>
        <v>0</v>
      </c>
      <c r="AJ184" s="168">
        <f>MIN((IFERROR(IF(AND($V184&lt;=AJ$1,$W184&gt;=AJ$1),INDEX(Reliability!O$23:O$50,MATCH($S184,Reliability!$C$23:$C$50,0)),0),0)*IF($T184="n/a",$D184*$Y184,$G184)+IFERROR(IF(AND($V184&lt;=AJ$1,$W184&gt;=AJ$1),INDEX(Reliability!O$23:O$50,MATCH($T184,Reliability!$C$23:$C$50,0)),0),0)*$H184*$X184*$Y184),$D184)*$R184</f>
        <v>0</v>
      </c>
      <c r="AK184" s="168">
        <f>MIN((IFERROR(IF(AND($V184&lt;=AK$1,$W184&gt;=AK$1),INDEX(Reliability!P$23:P$50,MATCH($S184,Reliability!$C$23:$C$50,0)),0),0)*IF($T184="n/a",$D184*$Y184,$G184)+IFERROR(IF(AND($V184&lt;=AK$1,$W184&gt;=AK$1),INDEX(Reliability!P$23:P$50,MATCH($T184,Reliability!$C$23:$C$50,0)),0),0)*$H184*$X184*$Y184),$D184)*$R184</f>
        <v>0</v>
      </c>
      <c r="AM184" s="167">
        <f t="shared" si="31"/>
        <v>0</v>
      </c>
      <c r="AN184">
        <f>unique_contracts!C184</f>
        <v>0</v>
      </c>
    </row>
    <row r="185" spans="2:40" x14ac:dyDescent="0.25">
      <c r="B185" s="121">
        <f>unique_contracts!B185</f>
        <v>0</v>
      </c>
      <c r="C185" s="103">
        <f>unique_contracts!D185</f>
        <v>0</v>
      </c>
      <c r="D185" s="120">
        <f>unique_contracts!J185</f>
        <v>0</v>
      </c>
      <c r="E185" s="103">
        <f>unique_contracts!M185</f>
        <v>0</v>
      </c>
      <c r="F185" s="103">
        <f>unique_contracts!N185</f>
        <v>0</v>
      </c>
      <c r="G185" s="103">
        <f>unique_contracts!P185</f>
        <v>0</v>
      </c>
      <c r="H185" s="103">
        <f>unique_contracts!R185</f>
        <v>0</v>
      </c>
      <c r="I185" s="103">
        <f>unique_contracts!V185</f>
        <v>0</v>
      </c>
      <c r="J185" s="121">
        <f>unique_contracts!AB185</f>
        <v>0</v>
      </c>
      <c r="K185" s="103">
        <f>unique_contracts!AM185</f>
        <v>0</v>
      </c>
      <c r="L185" s="103">
        <f>unique_contracts!AN185</f>
        <v>0</v>
      </c>
      <c r="M185" s="103">
        <f>unique_contracts!AO185</f>
        <v>0</v>
      </c>
      <c r="N185" s="103">
        <f>unique_contracts!AP185</f>
        <v>0</v>
      </c>
      <c r="O185" s="103">
        <f>unique_contracts!AQ185</f>
        <v>0</v>
      </c>
      <c r="P185" s="103">
        <f>unique_contracts!AR185</f>
        <v>0</v>
      </c>
      <c r="Q185" s="103">
        <f>unique_contracts!BP185</f>
        <v>0</v>
      </c>
      <c r="R185" s="103">
        <f t="shared" si="24"/>
        <v>0</v>
      </c>
      <c r="S185" s="103" t="str">
        <f>IFERROR(IF(AND(I185&gt;0,E185="NotHybrid"),_xlfn.CONCAT(MAX(MIN(ROUNDDOWN(I185/D185,0),8),4),INDEX(resources!$G:$G,MATCH(B185,resources!$A:$A,0))),INDEX(resources!$G:$G,MATCH(B185,resources!$A:$A,0))),"n/a")</f>
        <v>n/a</v>
      </c>
      <c r="T185" s="103" t="str">
        <f t="shared" si="25"/>
        <v>n/a</v>
      </c>
      <c r="U185" s="103" t="str">
        <f t="shared" si="26"/>
        <v>n/a</v>
      </c>
      <c r="V185" s="103">
        <f t="shared" si="27"/>
        <v>0</v>
      </c>
      <c r="W185" s="103">
        <f t="shared" si="28"/>
        <v>0</v>
      </c>
      <c r="X185" s="119">
        <f t="shared" si="29"/>
        <v>1</v>
      </c>
      <c r="Y185" s="119">
        <f t="shared" si="30"/>
        <v>1</v>
      </c>
      <c r="Z185" s="168">
        <f>MIN((IFERROR(IF(AND($V185&lt;=Z$1,$W185&gt;=Z$1),INDEX(Reliability!E$23:E$50,MATCH($S185,Reliability!$C$23:$C$50,0)),0),0)*IF($T185="n/a",$D185*$Y185,$G185)+IFERROR(IF(AND($V185&lt;=Z$1,$W185&gt;=Z$1),INDEX(Reliability!E$23:E$50,MATCH($T185,Reliability!$C$23:$C$50,0)),0),0)*$H185*$X185*$Y185),$D185)*$R185</f>
        <v>0</v>
      </c>
      <c r="AA185" s="168">
        <f>MIN((IFERROR(IF(AND($V185&lt;=AA$1,$W185&gt;=AA$1),INDEX(Reliability!F$23:F$50,MATCH($S185,Reliability!$C$23:$C$50,0)),0),0)*IF($T185="n/a",$D185*$Y185,$G185)+IFERROR(IF(AND($V185&lt;=AA$1,$W185&gt;=AA$1),INDEX(Reliability!F$23:F$50,MATCH($T185,Reliability!$C$23:$C$50,0)),0),0)*$H185*$X185*$Y185),$D185)*$R185</f>
        <v>0</v>
      </c>
      <c r="AB185" s="168">
        <f>MIN((IFERROR(IF(AND($V185&lt;=AB$1,$W185&gt;=AB$1),INDEX(Reliability!G$23:G$50,MATCH($S185,Reliability!$C$23:$C$50,0)),0),0)*IF($T185="n/a",$D185*$Y185,$G185)+IFERROR(IF(AND($V185&lt;=AB$1,$W185&gt;=AB$1),INDEX(Reliability!G$23:G$50,MATCH($T185,Reliability!$C$23:$C$50,0)),0),0)*$H185*$X185*$Y185),$D185)*$R185</f>
        <v>0</v>
      </c>
      <c r="AC185" s="168">
        <f>MIN((IFERROR(IF(AND($V185&lt;=AC$1,$W185&gt;=AC$1),INDEX(Reliability!H$23:H$50,MATCH($S185,Reliability!$C$23:$C$50,0)),0),0)*IF($T185="n/a",$D185*$Y185,$G185)+IFERROR(IF(AND($V185&lt;=AC$1,$W185&gt;=AC$1),INDEX(Reliability!H$23:H$50,MATCH($T185,Reliability!$C$23:$C$50,0)),0),0)*$H185*$X185*$Y185),$D185)*$R185</f>
        <v>0</v>
      </c>
      <c r="AD185" s="168">
        <f>MIN((IFERROR(IF(AND($V185&lt;=AD$1,$W185&gt;=AD$1),INDEX(Reliability!I$23:I$50,MATCH($S185,Reliability!$C$23:$C$50,0)),0),0)*IF($T185="n/a",$D185*$Y185,$G185)+IFERROR(IF(AND($V185&lt;=AD$1,$W185&gt;=AD$1),INDEX(Reliability!I$23:I$50,MATCH($T185,Reliability!$C$23:$C$50,0)),0),0)*$H185*$X185*$Y185),$D185)*$R185</f>
        <v>0</v>
      </c>
      <c r="AE185" s="168">
        <f>MIN((IFERROR(IF(AND($V185&lt;=AE$1,$W185&gt;=AE$1),INDEX(Reliability!J$23:J$50,MATCH($S185,Reliability!$C$23:$C$50,0)),0),0)*IF($T185="n/a",$D185*$Y185,$G185)+IFERROR(IF(AND($V185&lt;=AE$1,$W185&gt;=AE$1),INDEX(Reliability!J$23:J$50,MATCH($T185,Reliability!$C$23:$C$50,0)),0),0)*$H185*$X185*$Y185),$D185)*$R185</f>
        <v>0</v>
      </c>
      <c r="AF185" s="168">
        <f>MIN((IFERROR(IF(AND($V185&lt;=AF$1,$W185&gt;=AF$1),INDEX(Reliability!K$23:K$50,MATCH($S185,Reliability!$C$23:$C$50,0)),0),0)*IF($T185="n/a",$D185*$Y185,$G185)+IFERROR(IF(AND($V185&lt;=AF$1,$W185&gt;=AF$1),INDEX(Reliability!K$23:K$50,MATCH($T185,Reliability!$C$23:$C$50,0)),0),0)*$H185*$X185*$Y185),$D185)*$R185</f>
        <v>0</v>
      </c>
      <c r="AG185" s="168">
        <f>MIN((IFERROR(IF(AND($V185&lt;=AG$1,$W185&gt;=AG$1),INDEX(Reliability!L$23:L$50,MATCH($S185,Reliability!$C$23:$C$50,0)),0),0)*IF($T185="n/a",$D185*$Y185,$G185)+IFERROR(IF(AND($V185&lt;=AG$1,$W185&gt;=AG$1),INDEX(Reliability!L$23:L$50,MATCH($T185,Reliability!$C$23:$C$50,0)),0),0)*$H185*$X185*$Y185),$D185)*$R185</f>
        <v>0</v>
      </c>
      <c r="AH185" s="168">
        <f>MIN((IFERROR(IF(AND($V185&lt;=AH$1,$W185&gt;=AH$1),INDEX(Reliability!M$23:M$50,MATCH($S185,Reliability!$C$23:$C$50,0)),0),0)*IF($T185="n/a",$D185*$Y185,$G185)+IFERROR(IF(AND($V185&lt;=AH$1,$W185&gt;=AH$1),INDEX(Reliability!M$23:M$50,MATCH($T185,Reliability!$C$23:$C$50,0)),0),0)*$H185*$X185*$Y185),$D185)*$R185</f>
        <v>0</v>
      </c>
      <c r="AI185" s="168">
        <f>MIN((IFERROR(IF(AND($V185&lt;=AI$1,$W185&gt;=AI$1),INDEX(Reliability!N$23:N$50,MATCH($S185,Reliability!$C$23:$C$50,0)),0),0)*IF($T185="n/a",$D185*$Y185,$G185)+IFERROR(IF(AND($V185&lt;=AI$1,$W185&gt;=AI$1),INDEX(Reliability!N$23:N$50,MATCH($T185,Reliability!$C$23:$C$50,0)),0),0)*$H185*$X185*$Y185),$D185)*$R185</f>
        <v>0</v>
      </c>
      <c r="AJ185" s="168">
        <f>MIN((IFERROR(IF(AND($V185&lt;=AJ$1,$W185&gt;=AJ$1),INDEX(Reliability!O$23:O$50,MATCH($S185,Reliability!$C$23:$C$50,0)),0),0)*IF($T185="n/a",$D185*$Y185,$G185)+IFERROR(IF(AND($V185&lt;=AJ$1,$W185&gt;=AJ$1),INDEX(Reliability!O$23:O$50,MATCH($T185,Reliability!$C$23:$C$50,0)),0),0)*$H185*$X185*$Y185),$D185)*$R185</f>
        <v>0</v>
      </c>
      <c r="AK185" s="168">
        <f>MIN((IFERROR(IF(AND($V185&lt;=AK$1,$W185&gt;=AK$1),INDEX(Reliability!P$23:P$50,MATCH($S185,Reliability!$C$23:$C$50,0)),0),0)*IF($T185="n/a",$D185*$Y185,$G185)+IFERROR(IF(AND($V185&lt;=AK$1,$W185&gt;=AK$1),INDEX(Reliability!P$23:P$50,MATCH($T185,Reliability!$C$23:$C$50,0)),0),0)*$H185*$X185*$Y185),$D185)*$R185</f>
        <v>0</v>
      </c>
      <c r="AM185" s="167">
        <f t="shared" si="31"/>
        <v>0</v>
      </c>
      <c r="AN185">
        <f>unique_contracts!C185</f>
        <v>0</v>
      </c>
    </row>
    <row r="186" spans="2:40" x14ac:dyDescent="0.25">
      <c r="B186" s="121">
        <f>unique_contracts!B186</f>
        <v>0</v>
      </c>
      <c r="C186" s="103">
        <f>unique_contracts!D186</f>
        <v>0</v>
      </c>
      <c r="D186" s="120">
        <f>unique_contracts!J186</f>
        <v>0</v>
      </c>
      <c r="E186" s="103">
        <f>unique_contracts!M186</f>
        <v>0</v>
      </c>
      <c r="F186" s="103">
        <f>unique_contracts!N186</f>
        <v>0</v>
      </c>
      <c r="G186" s="103">
        <f>unique_contracts!P186</f>
        <v>0</v>
      </c>
      <c r="H186" s="103">
        <f>unique_contracts!R186</f>
        <v>0</v>
      </c>
      <c r="I186" s="103">
        <f>unique_contracts!V186</f>
        <v>0</v>
      </c>
      <c r="J186" s="121">
        <f>unique_contracts!AB186</f>
        <v>0</v>
      </c>
      <c r="K186" s="103">
        <f>unique_contracts!AM186</f>
        <v>0</v>
      </c>
      <c r="L186" s="103">
        <f>unique_contracts!AN186</f>
        <v>0</v>
      </c>
      <c r="M186" s="103">
        <f>unique_contracts!AO186</f>
        <v>0</v>
      </c>
      <c r="N186" s="103">
        <f>unique_contracts!AP186</f>
        <v>0</v>
      </c>
      <c r="O186" s="103">
        <f>unique_contracts!AQ186</f>
        <v>0</v>
      </c>
      <c r="P186" s="103">
        <f>unique_contracts!AR186</f>
        <v>0</v>
      </c>
      <c r="Q186" s="103">
        <f>unique_contracts!BP186</f>
        <v>0</v>
      </c>
      <c r="R186" s="103">
        <f t="shared" si="24"/>
        <v>0</v>
      </c>
      <c r="S186" s="103" t="str">
        <f>IFERROR(IF(AND(I186&gt;0,E186="NotHybrid"),_xlfn.CONCAT(MAX(MIN(ROUNDDOWN(I186/D186,0),8),4),INDEX(resources!$G:$G,MATCH(B186,resources!$A:$A,0))),INDEX(resources!$G:$G,MATCH(B186,resources!$A:$A,0))),"n/a")</f>
        <v>n/a</v>
      </c>
      <c r="T186" s="103" t="str">
        <f t="shared" si="25"/>
        <v>n/a</v>
      </c>
      <c r="U186" s="103" t="str">
        <f t="shared" si="26"/>
        <v>n/a</v>
      </c>
      <c r="V186" s="103">
        <f t="shared" si="27"/>
        <v>0</v>
      </c>
      <c r="W186" s="103">
        <f t="shared" si="28"/>
        <v>0</v>
      </c>
      <c r="X186" s="119">
        <f t="shared" si="29"/>
        <v>1</v>
      </c>
      <c r="Y186" s="119">
        <f t="shared" si="30"/>
        <v>1</v>
      </c>
      <c r="Z186" s="168">
        <f>MIN((IFERROR(IF(AND($V186&lt;=Z$1,$W186&gt;=Z$1),INDEX(Reliability!E$23:E$50,MATCH($S186,Reliability!$C$23:$C$50,0)),0),0)*IF($T186="n/a",$D186*$Y186,$G186)+IFERROR(IF(AND($V186&lt;=Z$1,$W186&gt;=Z$1),INDEX(Reliability!E$23:E$50,MATCH($T186,Reliability!$C$23:$C$50,0)),0),0)*$H186*$X186*$Y186),$D186)*$R186</f>
        <v>0</v>
      </c>
      <c r="AA186" s="168">
        <f>MIN((IFERROR(IF(AND($V186&lt;=AA$1,$W186&gt;=AA$1),INDEX(Reliability!F$23:F$50,MATCH($S186,Reliability!$C$23:$C$50,0)),0),0)*IF($T186="n/a",$D186*$Y186,$G186)+IFERROR(IF(AND($V186&lt;=AA$1,$W186&gt;=AA$1),INDEX(Reliability!F$23:F$50,MATCH($T186,Reliability!$C$23:$C$50,0)),0),0)*$H186*$X186*$Y186),$D186)*$R186</f>
        <v>0</v>
      </c>
      <c r="AB186" s="168">
        <f>MIN((IFERROR(IF(AND($V186&lt;=AB$1,$W186&gt;=AB$1),INDEX(Reliability!G$23:G$50,MATCH($S186,Reliability!$C$23:$C$50,0)),0),0)*IF($T186="n/a",$D186*$Y186,$G186)+IFERROR(IF(AND($V186&lt;=AB$1,$W186&gt;=AB$1),INDEX(Reliability!G$23:G$50,MATCH($T186,Reliability!$C$23:$C$50,0)),0),0)*$H186*$X186*$Y186),$D186)*$R186</f>
        <v>0</v>
      </c>
      <c r="AC186" s="168">
        <f>MIN((IFERROR(IF(AND($V186&lt;=AC$1,$W186&gt;=AC$1),INDEX(Reliability!H$23:H$50,MATCH($S186,Reliability!$C$23:$C$50,0)),0),0)*IF($T186="n/a",$D186*$Y186,$G186)+IFERROR(IF(AND($V186&lt;=AC$1,$W186&gt;=AC$1),INDEX(Reliability!H$23:H$50,MATCH($T186,Reliability!$C$23:$C$50,0)),0),0)*$H186*$X186*$Y186),$D186)*$R186</f>
        <v>0</v>
      </c>
      <c r="AD186" s="168">
        <f>MIN((IFERROR(IF(AND($V186&lt;=AD$1,$W186&gt;=AD$1),INDEX(Reliability!I$23:I$50,MATCH($S186,Reliability!$C$23:$C$50,0)),0),0)*IF($T186="n/a",$D186*$Y186,$G186)+IFERROR(IF(AND($V186&lt;=AD$1,$W186&gt;=AD$1),INDEX(Reliability!I$23:I$50,MATCH($T186,Reliability!$C$23:$C$50,0)),0),0)*$H186*$X186*$Y186),$D186)*$R186</f>
        <v>0</v>
      </c>
      <c r="AE186" s="168">
        <f>MIN((IFERROR(IF(AND($V186&lt;=AE$1,$W186&gt;=AE$1),INDEX(Reliability!J$23:J$50,MATCH($S186,Reliability!$C$23:$C$50,0)),0),0)*IF($T186="n/a",$D186*$Y186,$G186)+IFERROR(IF(AND($V186&lt;=AE$1,$W186&gt;=AE$1),INDEX(Reliability!J$23:J$50,MATCH($T186,Reliability!$C$23:$C$50,0)),0),0)*$H186*$X186*$Y186),$D186)*$R186</f>
        <v>0</v>
      </c>
      <c r="AF186" s="168">
        <f>MIN((IFERROR(IF(AND($V186&lt;=AF$1,$W186&gt;=AF$1),INDEX(Reliability!K$23:K$50,MATCH($S186,Reliability!$C$23:$C$50,0)),0),0)*IF($T186="n/a",$D186*$Y186,$G186)+IFERROR(IF(AND($V186&lt;=AF$1,$W186&gt;=AF$1),INDEX(Reliability!K$23:K$50,MATCH($T186,Reliability!$C$23:$C$50,0)),0),0)*$H186*$X186*$Y186),$D186)*$R186</f>
        <v>0</v>
      </c>
      <c r="AG186" s="168">
        <f>MIN((IFERROR(IF(AND($V186&lt;=AG$1,$W186&gt;=AG$1),INDEX(Reliability!L$23:L$50,MATCH($S186,Reliability!$C$23:$C$50,0)),0),0)*IF($T186="n/a",$D186*$Y186,$G186)+IFERROR(IF(AND($V186&lt;=AG$1,$W186&gt;=AG$1),INDEX(Reliability!L$23:L$50,MATCH($T186,Reliability!$C$23:$C$50,0)),0),0)*$H186*$X186*$Y186),$D186)*$R186</f>
        <v>0</v>
      </c>
      <c r="AH186" s="168">
        <f>MIN((IFERROR(IF(AND($V186&lt;=AH$1,$W186&gt;=AH$1),INDEX(Reliability!M$23:M$50,MATCH($S186,Reliability!$C$23:$C$50,0)),0),0)*IF($T186="n/a",$D186*$Y186,$G186)+IFERROR(IF(AND($V186&lt;=AH$1,$W186&gt;=AH$1),INDEX(Reliability!M$23:M$50,MATCH($T186,Reliability!$C$23:$C$50,0)),0),0)*$H186*$X186*$Y186),$D186)*$R186</f>
        <v>0</v>
      </c>
      <c r="AI186" s="168">
        <f>MIN((IFERROR(IF(AND($V186&lt;=AI$1,$W186&gt;=AI$1),INDEX(Reliability!N$23:N$50,MATCH($S186,Reliability!$C$23:$C$50,0)),0),0)*IF($T186="n/a",$D186*$Y186,$G186)+IFERROR(IF(AND($V186&lt;=AI$1,$W186&gt;=AI$1),INDEX(Reliability!N$23:N$50,MATCH($T186,Reliability!$C$23:$C$50,0)),0),0)*$H186*$X186*$Y186),$D186)*$R186</f>
        <v>0</v>
      </c>
      <c r="AJ186" s="168">
        <f>MIN((IFERROR(IF(AND($V186&lt;=AJ$1,$W186&gt;=AJ$1),INDEX(Reliability!O$23:O$50,MATCH($S186,Reliability!$C$23:$C$50,0)),0),0)*IF($T186="n/a",$D186*$Y186,$G186)+IFERROR(IF(AND($V186&lt;=AJ$1,$W186&gt;=AJ$1),INDEX(Reliability!O$23:O$50,MATCH($T186,Reliability!$C$23:$C$50,0)),0),0)*$H186*$X186*$Y186),$D186)*$R186</f>
        <v>0</v>
      </c>
      <c r="AK186" s="168">
        <f>MIN((IFERROR(IF(AND($V186&lt;=AK$1,$W186&gt;=AK$1),INDEX(Reliability!P$23:P$50,MATCH($S186,Reliability!$C$23:$C$50,0)),0),0)*IF($T186="n/a",$D186*$Y186,$G186)+IFERROR(IF(AND($V186&lt;=AK$1,$W186&gt;=AK$1),INDEX(Reliability!P$23:P$50,MATCH($T186,Reliability!$C$23:$C$50,0)),0),0)*$H186*$X186*$Y186),$D186)*$R186</f>
        <v>0</v>
      </c>
      <c r="AM186" s="167">
        <f t="shared" si="31"/>
        <v>0</v>
      </c>
      <c r="AN186">
        <f>unique_contracts!C186</f>
        <v>0</v>
      </c>
    </row>
    <row r="187" spans="2:40" x14ac:dyDescent="0.25">
      <c r="B187" s="121">
        <f>unique_contracts!B187</f>
        <v>0</v>
      </c>
      <c r="C187" s="103">
        <f>unique_contracts!D187</f>
        <v>0</v>
      </c>
      <c r="D187" s="120">
        <f>unique_contracts!J187</f>
        <v>0</v>
      </c>
      <c r="E187" s="103">
        <f>unique_contracts!M187</f>
        <v>0</v>
      </c>
      <c r="F187" s="103">
        <f>unique_contracts!N187</f>
        <v>0</v>
      </c>
      <c r="G187" s="103">
        <f>unique_contracts!P187</f>
        <v>0</v>
      </c>
      <c r="H187" s="103">
        <f>unique_contracts!R187</f>
        <v>0</v>
      </c>
      <c r="I187" s="103">
        <f>unique_contracts!V187</f>
        <v>0</v>
      </c>
      <c r="J187" s="121">
        <f>unique_contracts!AB187</f>
        <v>0</v>
      </c>
      <c r="K187" s="103">
        <f>unique_contracts!AM187</f>
        <v>0</v>
      </c>
      <c r="L187" s="103">
        <f>unique_contracts!AN187</f>
        <v>0</v>
      </c>
      <c r="M187" s="103">
        <f>unique_contracts!AO187</f>
        <v>0</v>
      </c>
      <c r="N187" s="103">
        <f>unique_contracts!AP187</f>
        <v>0</v>
      </c>
      <c r="O187" s="103">
        <f>unique_contracts!AQ187</f>
        <v>0</v>
      </c>
      <c r="P187" s="103">
        <f>unique_contracts!AR187</f>
        <v>0</v>
      </c>
      <c r="Q187" s="103">
        <f>unique_contracts!BP187</f>
        <v>0</v>
      </c>
      <c r="R187" s="103">
        <f t="shared" si="24"/>
        <v>0</v>
      </c>
      <c r="S187" s="103" t="str">
        <f>IFERROR(IF(AND(I187&gt;0,E187="NotHybrid"),_xlfn.CONCAT(MAX(MIN(ROUNDDOWN(I187/D187,0),8),4),INDEX(resources!$G:$G,MATCH(B187,resources!$A:$A,0))),INDEX(resources!$G:$G,MATCH(B187,resources!$A:$A,0))),"n/a")</f>
        <v>n/a</v>
      </c>
      <c r="T187" s="103" t="str">
        <f t="shared" si="25"/>
        <v>n/a</v>
      </c>
      <c r="U187" s="103" t="str">
        <f t="shared" si="26"/>
        <v>n/a</v>
      </c>
      <c r="V187" s="103">
        <f t="shared" si="27"/>
        <v>0</v>
      </c>
      <c r="W187" s="103">
        <f t="shared" si="28"/>
        <v>0</v>
      </c>
      <c r="X187" s="119">
        <f t="shared" si="29"/>
        <v>1</v>
      </c>
      <c r="Y187" s="119">
        <f t="shared" si="30"/>
        <v>1</v>
      </c>
      <c r="Z187" s="168">
        <f>MIN((IFERROR(IF(AND($V187&lt;=Z$1,$W187&gt;=Z$1),INDEX(Reliability!E$23:E$50,MATCH($S187,Reliability!$C$23:$C$50,0)),0),0)*IF($T187="n/a",$D187*$Y187,$G187)+IFERROR(IF(AND($V187&lt;=Z$1,$W187&gt;=Z$1),INDEX(Reliability!E$23:E$50,MATCH($T187,Reliability!$C$23:$C$50,0)),0),0)*$H187*$X187*$Y187),$D187)*$R187</f>
        <v>0</v>
      </c>
      <c r="AA187" s="168">
        <f>MIN((IFERROR(IF(AND($V187&lt;=AA$1,$W187&gt;=AA$1),INDEX(Reliability!F$23:F$50,MATCH($S187,Reliability!$C$23:$C$50,0)),0),0)*IF($T187="n/a",$D187*$Y187,$G187)+IFERROR(IF(AND($V187&lt;=AA$1,$W187&gt;=AA$1),INDEX(Reliability!F$23:F$50,MATCH($T187,Reliability!$C$23:$C$50,0)),0),0)*$H187*$X187*$Y187),$D187)*$R187</f>
        <v>0</v>
      </c>
      <c r="AB187" s="168">
        <f>MIN((IFERROR(IF(AND($V187&lt;=AB$1,$W187&gt;=AB$1),INDEX(Reliability!G$23:G$50,MATCH($S187,Reliability!$C$23:$C$50,0)),0),0)*IF($T187="n/a",$D187*$Y187,$G187)+IFERROR(IF(AND($V187&lt;=AB$1,$W187&gt;=AB$1),INDEX(Reliability!G$23:G$50,MATCH($T187,Reliability!$C$23:$C$50,0)),0),0)*$H187*$X187*$Y187),$D187)*$R187</f>
        <v>0</v>
      </c>
      <c r="AC187" s="168">
        <f>MIN((IFERROR(IF(AND($V187&lt;=AC$1,$W187&gt;=AC$1),INDEX(Reliability!H$23:H$50,MATCH($S187,Reliability!$C$23:$C$50,0)),0),0)*IF($T187="n/a",$D187*$Y187,$G187)+IFERROR(IF(AND($V187&lt;=AC$1,$W187&gt;=AC$1),INDEX(Reliability!H$23:H$50,MATCH($T187,Reliability!$C$23:$C$50,0)),0),0)*$H187*$X187*$Y187),$D187)*$R187</f>
        <v>0</v>
      </c>
      <c r="AD187" s="168">
        <f>MIN((IFERROR(IF(AND($V187&lt;=AD$1,$W187&gt;=AD$1),INDEX(Reliability!I$23:I$50,MATCH($S187,Reliability!$C$23:$C$50,0)),0),0)*IF($T187="n/a",$D187*$Y187,$G187)+IFERROR(IF(AND($V187&lt;=AD$1,$W187&gt;=AD$1),INDEX(Reliability!I$23:I$50,MATCH($T187,Reliability!$C$23:$C$50,0)),0),0)*$H187*$X187*$Y187),$D187)*$R187</f>
        <v>0</v>
      </c>
      <c r="AE187" s="168">
        <f>MIN((IFERROR(IF(AND($V187&lt;=AE$1,$W187&gt;=AE$1),INDEX(Reliability!J$23:J$50,MATCH($S187,Reliability!$C$23:$C$50,0)),0),0)*IF($T187="n/a",$D187*$Y187,$G187)+IFERROR(IF(AND($V187&lt;=AE$1,$W187&gt;=AE$1),INDEX(Reliability!J$23:J$50,MATCH($T187,Reliability!$C$23:$C$50,0)),0),0)*$H187*$X187*$Y187),$D187)*$R187</f>
        <v>0</v>
      </c>
      <c r="AF187" s="168">
        <f>MIN((IFERROR(IF(AND($V187&lt;=AF$1,$W187&gt;=AF$1),INDEX(Reliability!K$23:K$50,MATCH($S187,Reliability!$C$23:$C$50,0)),0),0)*IF($T187="n/a",$D187*$Y187,$G187)+IFERROR(IF(AND($V187&lt;=AF$1,$W187&gt;=AF$1),INDEX(Reliability!K$23:K$50,MATCH($T187,Reliability!$C$23:$C$50,0)),0),0)*$H187*$X187*$Y187),$D187)*$R187</f>
        <v>0</v>
      </c>
      <c r="AG187" s="168">
        <f>MIN((IFERROR(IF(AND($V187&lt;=AG$1,$W187&gt;=AG$1),INDEX(Reliability!L$23:L$50,MATCH($S187,Reliability!$C$23:$C$50,0)),0),0)*IF($T187="n/a",$D187*$Y187,$G187)+IFERROR(IF(AND($V187&lt;=AG$1,$W187&gt;=AG$1),INDEX(Reliability!L$23:L$50,MATCH($T187,Reliability!$C$23:$C$50,0)),0),0)*$H187*$X187*$Y187),$D187)*$R187</f>
        <v>0</v>
      </c>
      <c r="AH187" s="168">
        <f>MIN((IFERROR(IF(AND($V187&lt;=AH$1,$W187&gt;=AH$1),INDEX(Reliability!M$23:M$50,MATCH($S187,Reliability!$C$23:$C$50,0)),0),0)*IF($T187="n/a",$D187*$Y187,$G187)+IFERROR(IF(AND($V187&lt;=AH$1,$W187&gt;=AH$1),INDEX(Reliability!M$23:M$50,MATCH($T187,Reliability!$C$23:$C$50,0)),0),0)*$H187*$X187*$Y187),$D187)*$R187</f>
        <v>0</v>
      </c>
      <c r="AI187" s="168">
        <f>MIN((IFERROR(IF(AND($V187&lt;=AI$1,$W187&gt;=AI$1),INDEX(Reliability!N$23:N$50,MATCH($S187,Reliability!$C$23:$C$50,0)),0),0)*IF($T187="n/a",$D187*$Y187,$G187)+IFERROR(IF(AND($V187&lt;=AI$1,$W187&gt;=AI$1),INDEX(Reliability!N$23:N$50,MATCH($T187,Reliability!$C$23:$C$50,0)),0),0)*$H187*$X187*$Y187),$D187)*$R187</f>
        <v>0</v>
      </c>
      <c r="AJ187" s="168">
        <f>MIN((IFERROR(IF(AND($V187&lt;=AJ$1,$W187&gt;=AJ$1),INDEX(Reliability!O$23:O$50,MATCH($S187,Reliability!$C$23:$C$50,0)),0),0)*IF($T187="n/a",$D187*$Y187,$G187)+IFERROR(IF(AND($V187&lt;=AJ$1,$W187&gt;=AJ$1),INDEX(Reliability!O$23:O$50,MATCH($T187,Reliability!$C$23:$C$50,0)),0),0)*$H187*$X187*$Y187),$D187)*$R187</f>
        <v>0</v>
      </c>
      <c r="AK187" s="168">
        <f>MIN((IFERROR(IF(AND($V187&lt;=AK$1,$W187&gt;=AK$1),INDEX(Reliability!P$23:P$50,MATCH($S187,Reliability!$C$23:$C$50,0)),0),0)*IF($T187="n/a",$D187*$Y187,$G187)+IFERROR(IF(AND($V187&lt;=AK$1,$W187&gt;=AK$1),INDEX(Reliability!P$23:P$50,MATCH($T187,Reliability!$C$23:$C$50,0)),0),0)*$H187*$X187*$Y187),$D187)*$R187</f>
        <v>0</v>
      </c>
      <c r="AM187" s="167">
        <f t="shared" si="31"/>
        <v>0</v>
      </c>
      <c r="AN187">
        <f>unique_contracts!C187</f>
        <v>0</v>
      </c>
    </row>
    <row r="188" spans="2:40" x14ac:dyDescent="0.25">
      <c r="B188" s="121">
        <f>unique_contracts!B188</f>
        <v>0</v>
      </c>
      <c r="C188" s="103">
        <f>unique_contracts!D188</f>
        <v>0</v>
      </c>
      <c r="D188" s="120">
        <f>unique_contracts!J188</f>
        <v>0</v>
      </c>
      <c r="E188" s="103">
        <f>unique_contracts!M188</f>
        <v>0</v>
      </c>
      <c r="F188" s="103">
        <f>unique_contracts!N188</f>
        <v>0</v>
      </c>
      <c r="G188" s="103">
        <f>unique_contracts!P188</f>
        <v>0</v>
      </c>
      <c r="H188" s="103">
        <f>unique_contracts!R188</f>
        <v>0</v>
      </c>
      <c r="I188" s="103">
        <f>unique_contracts!V188</f>
        <v>0</v>
      </c>
      <c r="J188" s="121">
        <f>unique_contracts!AB188</f>
        <v>0</v>
      </c>
      <c r="K188" s="103">
        <f>unique_contracts!AM188</f>
        <v>0</v>
      </c>
      <c r="L188" s="103">
        <f>unique_contracts!AN188</f>
        <v>0</v>
      </c>
      <c r="M188" s="103">
        <f>unique_contracts!AO188</f>
        <v>0</v>
      </c>
      <c r="N188" s="103">
        <f>unique_contracts!AP188</f>
        <v>0</v>
      </c>
      <c r="O188" s="103">
        <f>unique_contracts!AQ188</f>
        <v>0</v>
      </c>
      <c r="P188" s="103">
        <f>unique_contracts!AR188</f>
        <v>0</v>
      </c>
      <c r="Q188" s="103">
        <f>unique_contracts!BP188</f>
        <v>0</v>
      </c>
      <c r="R188" s="103">
        <f t="shared" si="24"/>
        <v>0</v>
      </c>
      <c r="S188" s="103" t="str">
        <f>IFERROR(IF(AND(I188&gt;0,E188="NotHybrid"),_xlfn.CONCAT(MAX(MIN(ROUNDDOWN(I188/D188,0),8),4),INDEX(resources!$G:$G,MATCH(B188,resources!$A:$A,0))),INDEX(resources!$G:$G,MATCH(B188,resources!$A:$A,0))),"n/a")</f>
        <v>n/a</v>
      </c>
      <c r="T188" s="103" t="str">
        <f t="shared" si="25"/>
        <v>n/a</v>
      </c>
      <c r="U188" s="103" t="str">
        <f t="shared" si="26"/>
        <v>n/a</v>
      </c>
      <c r="V188" s="103">
        <f t="shared" si="27"/>
        <v>0</v>
      </c>
      <c r="W188" s="103">
        <f t="shared" si="28"/>
        <v>0</v>
      </c>
      <c r="X188" s="119">
        <f t="shared" si="29"/>
        <v>1</v>
      </c>
      <c r="Y188" s="119">
        <f t="shared" si="30"/>
        <v>1</v>
      </c>
      <c r="Z188" s="168">
        <f>MIN((IFERROR(IF(AND($V188&lt;=Z$1,$W188&gt;=Z$1),INDEX(Reliability!E$23:E$50,MATCH($S188,Reliability!$C$23:$C$50,0)),0),0)*IF($T188="n/a",$D188*$Y188,$G188)+IFERROR(IF(AND($V188&lt;=Z$1,$W188&gt;=Z$1),INDEX(Reliability!E$23:E$50,MATCH($T188,Reliability!$C$23:$C$50,0)),0),0)*$H188*$X188*$Y188),$D188)*$R188</f>
        <v>0</v>
      </c>
      <c r="AA188" s="168">
        <f>MIN((IFERROR(IF(AND($V188&lt;=AA$1,$W188&gt;=AA$1),INDEX(Reliability!F$23:F$50,MATCH($S188,Reliability!$C$23:$C$50,0)),0),0)*IF($T188="n/a",$D188*$Y188,$G188)+IFERROR(IF(AND($V188&lt;=AA$1,$W188&gt;=AA$1),INDEX(Reliability!F$23:F$50,MATCH($T188,Reliability!$C$23:$C$50,0)),0),0)*$H188*$X188*$Y188),$D188)*$R188</f>
        <v>0</v>
      </c>
      <c r="AB188" s="168">
        <f>MIN((IFERROR(IF(AND($V188&lt;=AB$1,$W188&gt;=AB$1),INDEX(Reliability!G$23:G$50,MATCH($S188,Reliability!$C$23:$C$50,0)),0),0)*IF($T188="n/a",$D188*$Y188,$G188)+IFERROR(IF(AND($V188&lt;=AB$1,$W188&gt;=AB$1),INDEX(Reliability!G$23:G$50,MATCH($T188,Reliability!$C$23:$C$50,0)),0),0)*$H188*$X188*$Y188),$D188)*$R188</f>
        <v>0</v>
      </c>
      <c r="AC188" s="168">
        <f>MIN((IFERROR(IF(AND($V188&lt;=AC$1,$W188&gt;=AC$1),INDEX(Reliability!H$23:H$50,MATCH($S188,Reliability!$C$23:$C$50,0)),0),0)*IF($T188="n/a",$D188*$Y188,$G188)+IFERROR(IF(AND($V188&lt;=AC$1,$W188&gt;=AC$1),INDEX(Reliability!H$23:H$50,MATCH($T188,Reliability!$C$23:$C$50,0)),0),0)*$H188*$X188*$Y188),$D188)*$R188</f>
        <v>0</v>
      </c>
      <c r="AD188" s="168">
        <f>MIN((IFERROR(IF(AND($V188&lt;=AD$1,$W188&gt;=AD$1),INDEX(Reliability!I$23:I$50,MATCH($S188,Reliability!$C$23:$C$50,0)),0),0)*IF($T188="n/a",$D188*$Y188,$G188)+IFERROR(IF(AND($V188&lt;=AD$1,$W188&gt;=AD$1),INDEX(Reliability!I$23:I$50,MATCH($T188,Reliability!$C$23:$C$50,0)),0),0)*$H188*$X188*$Y188),$D188)*$R188</f>
        <v>0</v>
      </c>
      <c r="AE188" s="168">
        <f>MIN((IFERROR(IF(AND($V188&lt;=AE$1,$W188&gt;=AE$1),INDEX(Reliability!J$23:J$50,MATCH($S188,Reliability!$C$23:$C$50,0)),0),0)*IF($T188="n/a",$D188*$Y188,$G188)+IFERROR(IF(AND($V188&lt;=AE$1,$W188&gt;=AE$1),INDEX(Reliability!J$23:J$50,MATCH($T188,Reliability!$C$23:$C$50,0)),0),0)*$H188*$X188*$Y188),$D188)*$R188</f>
        <v>0</v>
      </c>
      <c r="AF188" s="168">
        <f>MIN((IFERROR(IF(AND($V188&lt;=AF$1,$W188&gt;=AF$1),INDEX(Reliability!K$23:K$50,MATCH($S188,Reliability!$C$23:$C$50,0)),0),0)*IF($T188="n/a",$D188*$Y188,$G188)+IFERROR(IF(AND($V188&lt;=AF$1,$W188&gt;=AF$1),INDEX(Reliability!K$23:K$50,MATCH($T188,Reliability!$C$23:$C$50,0)),0),0)*$H188*$X188*$Y188),$D188)*$R188</f>
        <v>0</v>
      </c>
      <c r="AG188" s="168">
        <f>MIN((IFERROR(IF(AND($V188&lt;=AG$1,$W188&gt;=AG$1),INDEX(Reliability!L$23:L$50,MATCH($S188,Reliability!$C$23:$C$50,0)),0),0)*IF($T188="n/a",$D188*$Y188,$G188)+IFERROR(IF(AND($V188&lt;=AG$1,$W188&gt;=AG$1),INDEX(Reliability!L$23:L$50,MATCH($T188,Reliability!$C$23:$C$50,0)),0),0)*$H188*$X188*$Y188),$D188)*$R188</f>
        <v>0</v>
      </c>
      <c r="AH188" s="168">
        <f>MIN((IFERROR(IF(AND($V188&lt;=AH$1,$W188&gt;=AH$1),INDEX(Reliability!M$23:M$50,MATCH($S188,Reliability!$C$23:$C$50,0)),0),0)*IF($T188="n/a",$D188*$Y188,$G188)+IFERROR(IF(AND($V188&lt;=AH$1,$W188&gt;=AH$1),INDEX(Reliability!M$23:M$50,MATCH($T188,Reliability!$C$23:$C$50,0)),0),0)*$H188*$X188*$Y188),$D188)*$R188</f>
        <v>0</v>
      </c>
      <c r="AI188" s="168">
        <f>MIN((IFERROR(IF(AND($V188&lt;=AI$1,$W188&gt;=AI$1),INDEX(Reliability!N$23:N$50,MATCH($S188,Reliability!$C$23:$C$50,0)),0),0)*IF($T188="n/a",$D188*$Y188,$G188)+IFERROR(IF(AND($V188&lt;=AI$1,$W188&gt;=AI$1),INDEX(Reliability!N$23:N$50,MATCH($T188,Reliability!$C$23:$C$50,0)),0),0)*$H188*$X188*$Y188),$D188)*$R188</f>
        <v>0</v>
      </c>
      <c r="AJ188" s="168">
        <f>MIN((IFERROR(IF(AND($V188&lt;=AJ$1,$W188&gt;=AJ$1),INDEX(Reliability!O$23:O$50,MATCH($S188,Reliability!$C$23:$C$50,0)),0),0)*IF($T188="n/a",$D188*$Y188,$G188)+IFERROR(IF(AND($V188&lt;=AJ$1,$W188&gt;=AJ$1),INDEX(Reliability!O$23:O$50,MATCH($T188,Reliability!$C$23:$C$50,0)),0),0)*$H188*$X188*$Y188),$D188)*$R188</f>
        <v>0</v>
      </c>
      <c r="AK188" s="168">
        <f>MIN((IFERROR(IF(AND($V188&lt;=AK$1,$W188&gt;=AK$1),INDEX(Reliability!P$23:P$50,MATCH($S188,Reliability!$C$23:$C$50,0)),0),0)*IF($T188="n/a",$D188*$Y188,$G188)+IFERROR(IF(AND($V188&lt;=AK$1,$W188&gt;=AK$1),INDEX(Reliability!P$23:P$50,MATCH($T188,Reliability!$C$23:$C$50,0)),0),0)*$H188*$X188*$Y188),$D188)*$R188</f>
        <v>0</v>
      </c>
      <c r="AM188" s="167">
        <f t="shared" si="31"/>
        <v>0</v>
      </c>
      <c r="AN188">
        <f>unique_contracts!C188</f>
        <v>0</v>
      </c>
    </row>
    <row r="189" spans="2:40" x14ac:dyDescent="0.25">
      <c r="B189" s="121">
        <f>unique_contracts!B189</f>
        <v>0</v>
      </c>
      <c r="C189" s="103">
        <f>unique_contracts!D189</f>
        <v>0</v>
      </c>
      <c r="D189" s="120">
        <f>unique_contracts!J189</f>
        <v>0</v>
      </c>
      <c r="E189" s="103">
        <f>unique_contracts!M189</f>
        <v>0</v>
      </c>
      <c r="F189" s="103">
        <f>unique_contracts!N189</f>
        <v>0</v>
      </c>
      <c r="G189" s="103">
        <f>unique_contracts!P189</f>
        <v>0</v>
      </c>
      <c r="H189" s="103">
        <f>unique_contracts!R189</f>
        <v>0</v>
      </c>
      <c r="I189" s="103">
        <f>unique_contracts!V189</f>
        <v>0</v>
      </c>
      <c r="J189" s="121">
        <f>unique_contracts!AB189</f>
        <v>0</v>
      </c>
      <c r="K189" s="103">
        <f>unique_contracts!AM189</f>
        <v>0</v>
      </c>
      <c r="L189" s="103">
        <f>unique_contracts!AN189</f>
        <v>0</v>
      </c>
      <c r="M189" s="103">
        <f>unique_contracts!AO189</f>
        <v>0</v>
      </c>
      <c r="N189" s="103">
        <f>unique_contracts!AP189</f>
        <v>0</v>
      </c>
      <c r="O189" s="103">
        <f>unique_contracts!AQ189</f>
        <v>0</v>
      </c>
      <c r="P189" s="103">
        <f>unique_contracts!AR189</f>
        <v>0</v>
      </c>
      <c r="Q189" s="103">
        <f>unique_contracts!BP189</f>
        <v>0</v>
      </c>
      <c r="R189" s="103">
        <f t="shared" si="24"/>
        <v>0</v>
      </c>
      <c r="S189" s="103" t="str">
        <f>IFERROR(IF(AND(I189&gt;0,E189="NotHybrid"),_xlfn.CONCAT(MAX(MIN(ROUNDDOWN(I189/D189,0),8),4),INDEX(resources!$G:$G,MATCH(B189,resources!$A:$A,0))),INDEX(resources!$G:$G,MATCH(B189,resources!$A:$A,0))),"n/a")</f>
        <v>n/a</v>
      </c>
      <c r="T189" s="103" t="str">
        <f t="shared" si="25"/>
        <v>n/a</v>
      </c>
      <c r="U189" s="103" t="str">
        <f t="shared" si="26"/>
        <v>n/a</v>
      </c>
      <c r="V189" s="103">
        <f t="shared" si="27"/>
        <v>0</v>
      </c>
      <c r="W189" s="103">
        <f t="shared" si="28"/>
        <v>0</v>
      </c>
      <c r="X189" s="119">
        <f t="shared" si="29"/>
        <v>1</v>
      </c>
      <c r="Y189" s="119">
        <f t="shared" si="30"/>
        <v>1</v>
      </c>
      <c r="Z189" s="168">
        <f>MIN((IFERROR(IF(AND($V189&lt;=Z$1,$W189&gt;=Z$1),INDEX(Reliability!E$23:E$50,MATCH($S189,Reliability!$C$23:$C$50,0)),0),0)*IF($T189="n/a",$D189*$Y189,$G189)+IFERROR(IF(AND($V189&lt;=Z$1,$W189&gt;=Z$1),INDEX(Reliability!E$23:E$50,MATCH($T189,Reliability!$C$23:$C$50,0)),0),0)*$H189*$X189*$Y189),$D189)*$R189</f>
        <v>0</v>
      </c>
      <c r="AA189" s="168">
        <f>MIN((IFERROR(IF(AND($V189&lt;=AA$1,$W189&gt;=AA$1),INDEX(Reliability!F$23:F$50,MATCH($S189,Reliability!$C$23:$C$50,0)),0),0)*IF($T189="n/a",$D189*$Y189,$G189)+IFERROR(IF(AND($V189&lt;=AA$1,$W189&gt;=AA$1),INDEX(Reliability!F$23:F$50,MATCH($T189,Reliability!$C$23:$C$50,0)),0),0)*$H189*$X189*$Y189),$D189)*$R189</f>
        <v>0</v>
      </c>
      <c r="AB189" s="168">
        <f>MIN((IFERROR(IF(AND($V189&lt;=AB$1,$W189&gt;=AB$1),INDEX(Reliability!G$23:G$50,MATCH($S189,Reliability!$C$23:$C$50,0)),0),0)*IF($T189="n/a",$D189*$Y189,$G189)+IFERROR(IF(AND($V189&lt;=AB$1,$W189&gt;=AB$1),INDEX(Reliability!G$23:G$50,MATCH($T189,Reliability!$C$23:$C$50,0)),0),0)*$H189*$X189*$Y189),$D189)*$R189</f>
        <v>0</v>
      </c>
      <c r="AC189" s="168">
        <f>MIN((IFERROR(IF(AND($V189&lt;=AC$1,$W189&gt;=AC$1),INDEX(Reliability!H$23:H$50,MATCH($S189,Reliability!$C$23:$C$50,0)),0),0)*IF($T189="n/a",$D189*$Y189,$G189)+IFERROR(IF(AND($V189&lt;=AC$1,$W189&gt;=AC$1),INDEX(Reliability!H$23:H$50,MATCH($T189,Reliability!$C$23:$C$50,0)),0),0)*$H189*$X189*$Y189),$D189)*$R189</f>
        <v>0</v>
      </c>
      <c r="AD189" s="168">
        <f>MIN((IFERROR(IF(AND($V189&lt;=AD$1,$W189&gt;=AD$1),INDEX(Reliability!I$23:I$50,MATCH($S189,Reliability!$C$23:$C$50,0)),0),0)*IF($T189="n/a",$D189*$Y189,$G189)+IFERROR(IF(AND($V189&lt;=AD$1,$W189&gt;=AD$1),INDEX(Reliability!I$23:I$50,MATCH($T189,Reliability!$C$23:$C$50,0)),0),0)*$H189*$X189*$Y189),$D189)*$R189</f>
        <v>0</v>
      </c>
      <c r="AE189" s="168">
        <f>MIN((IFERROR(IF(AND($V189&lt;=AE$1,$W189&gt;=AE$1),INDEX(Reliability!J$23:J$50,MATCH($S189,Reliability!$C$23:$C$50,0)),0),0)*IF($T189="n/a",$D189*$Y189,$G189)+IFERROR(IF(AND($V189&lt;=AE$1,$W189&gt;=AE$1),INDEX(Reliability!J$23:J$50,MATCH($T189,Reliability!$C$23:$C$50,0)),0),0)*$H189*$X189*$Y189),$D189)*$R189</f>
        <v>0</v>
      </c>
      <c r="AF189" s="168">
        <f>MIN((IFERROR(IF(AND($V189&lt;=AF$1,$W189&gt;=AF$1),INDEX(Reliability!K$23:K$50,MATCH($S189,Reliability!$C$23:$C$50,0)),0),0)*IF($T189="n/a",$D189*$Y189,$G189)+IFERROR(IF(AND($V189&lt;=AF$1,$W189&gt;=AF$1),INDEX(Reliability!K$23:K$50,MATCH($T189,Reliability!$C$23:$C$50,0)),0),0)*$H189*$X189*$Y189),$D189)*$R189</f>
        <v>0</v>
      </c>
      <c r="AG189" s="168">
        <f>MIN((IFERROR(IF(AND($V189&lt;=AG$1,$W189&gt;=AG$1),INDEX(Reliability!L$23:L$50,MATCH($S189,Reliability!$C$23:$C$50,0)),0),0)*IF($T189="n/a",$D189*$Y189,$G189)+IFERROR(IF(AND($V189&lt;=AG$1,$W189&gt;=AG$1),INDEX(Reliability!L$23:L$50,MATCH($T189,Reliability!$C$23:$C$50,0)),0),0)*$H189*$X189*$Y189),$D189)*$R189</f>
        <v>0</v>
      </c>
      <c r="AH189" s="168">
        <f>MIN((IFERROR(IF(AND($V189&lt;=AH$1,$W189&gt;=AH$1),INDEX(Reliability!M$23:M$50,MATCH($S189,Reliability!$C$23:$C$50,0)),0),0)*IF($T189="n/a",$D189*$Y189,$G189)+IFERROR(IF(AND($V189&lt;=AH$1,$W189&gt;=AH$1),INDEX(Reliability!M$23:M$50,MATCH($T189,Reliability!$C$23:$C$50,0)),0),0)*$H189*$X189*$Y189),$D189)*$R189</f>
        <v>0</v>
      </c>
      <c r="AI189" s="168">
        <f>MIN((IFERROR(IF(AND($V189&lt;=AI$1,$W189&gt;=AI$1),INDEX(Reliability!N$23:N$50,MATCH($S189,Reliability!$C$23:$C$50,0)),0),0)*IF($T189="n/a",$D189*$Y189,$G189)+IFERROR(IF(AND($V189&lt;=AI$1,$W189&gt;=AI$1),INDEX(Reliability!N$23:N$50,MATCH($T189,Reliability!$C$23:$C$50,0)),0),0)*$H189*$X189*$Y189),$D189)*$R189</f>
        <v>0</v>
      </c>
      <c r="AJ189" s="168">
        <f>MIN((IFERROR(IF(AND($V189&lt;=AJ$1,$W189&gt;=AJ$1),INDEX(Reliability!O$23:O$50,MATCH($S189,Reliability!$C$23:$C$50,0)),0),0)*IF($T189="n/a",$D189*$Y189,$G189)+IFERROR(IF(AND($V189&lt;=AJ$1,$W189&gt;=AJ$1),INDEX(Reliability!O$23:O$50,MATCH($T189,Reliability!$C$23:$C$50,0)),0),0)*$H189*$X189*$Y189),$D189)*$R189</f>
        <v>0</v>
      </c>
      <c r="AK189" s="168">
        <f>MIN((IFERROR(IF(AND($V189&lt;=AK$1,$W189&gt;=AK$1),INDEX(Reliability!P$23:P$50,MATCH($S189,Reliability!$C$23:$C$50,0)),0),0)*IF($T189="n/a",$D189*$Y189,$G189)+IFERROR(IF(AND($V189&lt;=AK$1,$W189&gt;=AK$1),INDEX(Reliability!P$23:P$50,MATCH($T189,Reliability!$C$23:$C$50,0)),0),0)*$H189*$X189*$Y189),$D189)*$R189</f>
        <v>0</v>
      </c>
      <c r="AM189" s="167">
        <f t="shared" si="31"/>
        <v>0</v>
      </c>
      <c r="AN189">
        <f>unique_contracts!C189</f>
        <v>0</v>
      </c>
    </row>
    <row r="190" spans="2:40" x14ac:dyDescent="0.25">
      <c r="B190" s="121">
        <f>unique_contracts!B190</f>
        <v>0</v>
      </c>
      <c r="C190" s="103">
        <f>unique_contracts!D190</f>
        <v>0</v>
      </c>
      <c r="D190" s="120">
        <f>unique_contracts!J190</f>
        <v>0</v>
      </c>
      <c r="E190" s="103">
        <f>unique_contracts!M190</f>
        <v>0</v>
      </c>
      <c r="F190" s="103">
        <f>unique_contracts!N190</f>
        <v>0</v>
      </c>
      <c r="G190" s="103">
        <f>unique_contracts!P190</f>
        <v>0</v>
      </c>
      <c r="H190" s="103">
        <f>unique_contracts!R190</f>
        <v>0</v>
      </c>
      <c r="I190" s="103">
        <f>unique_contracts!V190</f>
        <v>0</v>
      </c>
      <c r="J190" s="121">
        <f>unique_contracts!AB190</f>
        <v>0</v>
      </c>
      <c r="K190" s="103">
        <f>unique_contracts!AM190</f>
        <v>0</v>
      </c>
      <c r="L190" s="103">
        <f>unique_contracts!AN190</f>
        <v>0</v>
      </c>
      <c r="M190" s="103">
        <f>unique_contracts!AO190</f>
        <v>0</v>
      </c>
      <c r="N190" s="103">
        <f>unique_contracts!AP190</f>
        <v>0</v>
      </c>
      <c r="O190" s="103">
        <f>unique_contracts!AQ190</f>
        <v>0</v>
      </c>
      <c r="P190" s="103">
        <f>unique_contracts!AR190</f>
        <v>0</v>
      </c>
      <c r="Q190" s="103">
        <f>unique_contracts!BP190</f>
        <v>0</v>
      </c>
      <c r="R190" s="103">
        <f t="shared" si="24"/>
        <v>0</v>
      </c>
      <c r="S190" s="103" t="str">
        <f>IFERROR(IF(AND(I190&gt;0,E190="NotHybrid"),_xlfn.CONCAT(MAX(MIN(ROUNDDOWN(I190/D190,0),8),4),INDEX(resources!$G:$G,MATCH(B190,resources!$A:$A,0))),INDEX(resources!$G:$G,MATCH(B190,resources!$A:$A,0))),"n/a")</f>
        <v>n/a</v>
      </c>
      <c r="T190" s="103" t="str">
        <f t="shared" si="25"/>
        <v>n/a</v>
      </c>
      <c r="U190" s="103" t="str">
        <f t="shared" si="26"/>
        <v>n/a</v>
      </c>
      <c r="V190" s="103">
        <f t="shared" si="27"/>
        <v>0</v>
      </c>
      <c r="W190" s="103">
        <f t="shared" si="28"/>
        <v>0</v>
      </c>
      <c r="X190" s="119">
        <f t="shared" si="29"/>
        <v>1</v>
      </c>
      <c r="Y190" s="119">
        <f t="shared" si="30"/>
        <v>1</v>
      </c>
      <c r="Z190" s="168">
        <f>MIN((IFERROR(IF(AND($V190&lt;=Z$1,$W190&gt;=Z$1),INDEX(Reliability!E$23:E$50,MATCH($S190,Reliability!$C$23:$C$50,0)),0),0)*IF($T190="n/a",$D190*$Y190,$G190)+IFERROR(IF(AND($V190&lt;=Z$1,$W190&gt;=Z$1),INDEX(Reliability!E$23:E$50,MATCH($T190,Reliability!$C$23:$C$50,0)),0),0)*$H190*$X190*$Y190),$D190)*$R190</f>
        <v>0</v>
      </c>
      <c r="AA190" s="168">
        <f>MIN((IFERROR(IF(AND($V190&lt;=AA$1,$W190&gt;=AA$1),INDEX(Reliability!F$23:F$50,MATCH($S190,Reliability!$C$23:$C$50,0)),0),0)*IF($T190="n/a",$D190*$Y190,$G190)+IFERROR(IF(AND($V190&lt;=AA$1,$W190&gt;=AA$1),INDEX(Reliability!F$23:F$50,MATCH($T190,Reliability!$C$23:$C$50,0)),0),0)*$H190*$X190*$Y190),$D190)*$R190</f>
        <v>0</v>
      </c>
      <c r="AB190" s="168">
        <f>MIN((IFERROR(IF(AND($V190&lt;=AB$1,$W190&gt;=AB$1),INDEX(Reliability!G$23:G$50,MATCH($S190,Reliability!$C$23:$C$50,0)),0),0)*IF($T190="n/a",$D190*$Y190,$G190)+IFERROR(IF(AND($V190&lt;=AB$1,$W190&gt;=AB$1),INDEX(Reliability!G$23:G$50,MATCH($T190,Reliability!$C$23:$C$50,0)),0),0)*$H190*$X190*$Y190),$D190)*$R190</f>
        <v>0</v>
      </c>
      <c r="AC190" s="168">
        <f>MIN((IFERROR(IF(AND($V190&lt;=AC$1,$W190&gt;=AC$1),INDEX(Reliability!H$23:H$50,MATCH($S190,Reliability!$C$23:$C$50,0)),0),0)*IF($T190="n/a",$D190*$Y190,$G190)+IFERROR(IF(AND($V190&lt;=AC$1,$W190&gt;=AC$1),INDEX(Reliability!H$23:H$50,MATCH($T190,Reliability!$C$23:$C$50,0)),0),0)*$H190*$X190*$Y190),$D190)*$R190</f>
        <v>0</v>
      </c>
      <c r="AD190" s="168">
        <f>MIN((IFERROR(IF(AND($V190&lt;=AD$1,$W190&gt;=AD$1),INDEX(Reliability!I$23:I$50,MATCH($S190,Reliability!$C$23:$C$50,0)),0),0)*IF($T190="n/a",$D190*$Y190,$G190)+IFERROR(IF(AND($V190&lt;=AD$1,$W190&gt;=AD$1),INDEX(Reliability!I$23:I$50,MATCH($T190,Reliability!$C$23:$C$50,0)),0),0)*$H190*$X190*$Y190),$D190)*$R190</f>
        <v>0</v>
      </c>
      <c r="AE190" s="168">
        <f>MIN((IFERROR(IF(AND($V190&lt;=AE$1,$W190&gt;=AE$1),INDEX(Reliability!J$23:J$50,MATCH($S190,Reliability!$C$23:$C$50,0)),0),0)*IF($T190="n/a",$D190*$Y190,$G190)+IFERROR(IF(AND($V190&lt;=AE$1,$W190&gt;=AE$1),INDEX(Reliability!J$23:J$50,MATCH($T190,Reliability!$C$23:$C$50,0)),0),0)*$H190*$X190*$Y190),$D190)*$R190</f>
        <v>0</v>
      </c>
      <c r="AF190" s="168">
        <f>MIN((IFERROR(IF(AND($V190&lt;=AF$1,$W190&gt;=AF$1),INDEX(Reliability!K$23:K$50,MATCH($S190,Reliability!$C$23:$C$50,0)),0),0)*IF($T190="n/a",$D190*$Y190,$G190)+IFERROR(IF(AND($V190&lt;=AF$1,$W190&gt;=AF$1),INDEX(Reliability!K$23:K$50,MATCH($T190,Reliability!$C$23:$C$50,0)),0),0)*$H190*$X190*$Y190),$D190)*$R190</f>
        <v>0</v>
      </c>
      <c r="AG190" s="168">
        <f>MIN((IFERROR(IF(AND($V190&lt;=AG$1,$W190&gt;=AG$1),INDEX(Reliability!L$23:L$50,MATCH($S190,Reliability!$C$23:$C$50,0)),0),0)*IF($T190="n/a",$D190*$Y190,$G190)+IFERROR(IF(AND($V190&lt;=AG$1,$W190&gt;=AG$1),INDEX(Reliability!L$23:L$50,MATCH($T190,Reliability!$C$23:$C$50,0)),0),0)*$H190*$X190*$Y190),$D190)*$R190</f>
        <v>0</v>
      </c>
      <c r="AH190" s="168">
        <f>MIN((IFERROR(IF(AND($V190&lt;=AH$1,$W190&gt;=AH$1),INDEX(Reliability!M$23:M$50,MATCH($S190,Reliability!$C$23:$C$50,0)),0),0)*IF($T190="n/a",$D190*$Y190,$G190)+IFERROR(IF(AND($V190&lt;=AH$1,$W190&gt;=AH$1),INDEX(Reliability!M$23:M$50,MATCH($T190,Reliability!$C$23:$C$50,0)),0),0)*$H190*$X190*$Y190),$D190)*$R190</f>
        <v>0</v>
      </c>
      <c r="AI190" s="168">
        <f>MIN((IFERROR(IF(AND($V190&lt;=AI$1,$W190&gt;=AI$1),INDEX(Reliability!N$23:N$50,MATCH($S190,Reliability!$C$23:$C$50,0)),0),0)*IF($T190="n/a",$D190*$Y190,$G190)+IFERROR(IF(AND($V190&lt;=AI$1,$W190&gt;=AI$1),INDEX(Reliability!N$23:N$50,MATCH($T190,Reliability!$C$23:$C$50,0)),0),0)*$H190*$X190*$Y190),$D190)*$R190</f>
        <v>0</v>
      </c>
      <c r="AJ190" s="168">
        <f>MIN((IFERROR(IF(AND($V190&lt;=AJ$1,$W190&gt;=AJ$1),INDEX(Reliability!O$23:O$50,MATCH($S190,Reliability!$C$23:$C$50,0)),0),0)*IF($T190="n/a",$D190*$Y190,$G190)+IFERROR(IF(AND($V190&lt;=AJ$1,$W190&gt;=AJ$1),INDEX(Reliability!O$23:O$50,MATCH($T190,Reliability!$C$23:$C$50,0)),0),0)*$H190*$X190*$Y190),$D190)*$R190</f>
        <v>0</v>
      </c>
      <c r="AK190" s="168">
        <f>MIN((IFERROR(IF(AND($V190&lt;=AK$1,$W190&gt;=AK$1),INDEX(Reliability!P$23:P$50,MATCH($S190,Reliability!$C$23:$C$50,0)),0),0)*IF($T190="n/a",$D190*$Y190,$G190)+IFERROR(IF(AND($V190&lt;=AK$1,$W190&gt;=AK$1),INDEX(Reliability!P$23:P$50,MATCH($T190,Reliability!$C$23:$C$50,0)),0),0)*$H190*$X190*$Y190),$D190)*$R190</f>
        <v>0</v>
      </c>
      <c r="AM190" s="167">
        <f t="shared" si="31"/>
        <v>0</v>
      </c>
      <c r="AN190">
        <f>unique_contracts!C190</f>
        <v>0</v>
      </c>
    </row>
    <row r="191" spans="2:40" x14ac:dyDescent="0.25">
      <c r="B191" s="121">
        <f>unique_contracts!B191</f>
        <v>0</v>
      </c>
      <c r="C191" s="103">
        <f>unique_contracts!D191</f>
        <v>0</v>
      </c>
      <c r="D191" s="120">
        <f>unique_contracts!J191</f>
        <v>0</v>
      </c>
      <c r="E191" s="103">
        <f>unique_contracts!M191</f>
        <v>0</v>
      </c>
      <c r="F191" s="103">
        <f>unique_contracts!N191</f>
        <v>0</v>
      </c>
      <c r="G191" s="103">
        <f>unique_contracts!P191</f>
        <v>0</v>
      </c>
      <c r="H191" s="103">
        <f>unique_contracts!R191</f>
        <v>0</v>
      </c>
      <c r="I191" s="103">
        <f>unique_contracts!V191</f>
        <v>0</v>
      </c>
      <c r="J191" s="121">
        <f>unique_contracts!AB191</f>
        <v>0</v>
      </c>
      <c r="K191" s="103">
        <f>unique_contracts!AM191</f>
        <v>0</v>
      </c>
      <c r="L191" s="103">
        <f>unique_contracts!AN191</f>
        <v>0</v>
      </c>
      <c r="M191" s="103">
        <f>unique_contracts!AO191</f>
        <v>0</v>
      </c>
      <c r="N191" s="103">
        <f>unique_contracts!AP191</f>
        <v>0</v>
      </c>
      <c r="O191" s="103">
        <f>unique_contracts!AQ191</f>
        <v>0</v>
      </c>
      <c r="P191" s="103">
        <f>unique_contracts!AR191</f>
        <v>0</v>
      </c>
      <c r="Q191" s="103">
        <f>unique_contracts!BP191</f>
        <v>0</v>
      </c>
      <c r="R191" s="103">
        <f t="shared" si="24"/>
        <v>0</v>
      </c>
      <c r="S191" s="103" t="str">
        <f>IFERROR(IF(AND(I191&gt;0,E191="NotHybrid"),_xlfn.CONCAT(MAX(MIN(ROUNDDOWN(I191/D191,0),8),4),INDEX(resources!$G:$G,MATCH(B191,resources!$A:$A,0))),INDEX(resources!$G:$G,MATCH(B191,resources!$A:$A,0))),"n/a")</f>
        <v>n/a</v>
      </c>
      <c r="T191" s="103" t="str">
        <f t="shared" si="25"/>
        <v>n/a</v>
      </c>
      <c r="U191" s="103" t="str">
        <f t="shared" si="26"/>
        <v>n/a</v>
      </c>
      <c r="V191" s="103">
        <f t="shared" si="27"/>
        <v>0</v>
      </c>
      <c r="W191" s="103">
        <f t="shared" si="28"/>
        <v>0</v>
      </c>
      <c r="X191" s="119">
        <f t="shared" si="29"/>
        <v>1</v>
      </c>
      <c r="Y191" s="119">
        <f t="shared" si="30"/>
        <v>1</v>
      </c>
      <c r="Z191" s="168">
        <f>MIN((IFERROR(IF(AND($V191&lt;=Z$1,$W191&gt;=Z$1),INDEX(Reliability!E$23:E$50,MATCH($S191,Reliability!$C$23:$C$50,0)),0),0)*IF($T191="n/a",$D191*$Y191,$G191)+IFERROR(IF(AND($V191&lt;=Z$1,$W191&gt;=Z$1),INDEX(Reliability!E$23:E$50,MATCH($T191,Reliability!$C$23:$C$50,0)),0),0)*$H191*$X191*$Y191),$D191)*$R191</f>
        <v>0</v>
      </c>
      <c r="AA191" s="168">
        <f>MIN((IFERROR(IF(AND($V191&lt;=AA$1,$W191&gt;=AA$1),INDEX(Reliability!F$23:F$50,MATCH($S191,Reliability!$C$23:$C$50,0)),0),0)*IF($T191="n/a",$D191*$Y191,$G191)+IFERROR(IF(AND($V191&lt;=AA$1,$W191&gt;=AA$1),INDEX(Reliability!F$23:F$50,MATCH($T191,Reliability!$C$23:$C$50,0)),0),0)*$H191*$X191*$Y191),$D191)*$R191</f>
        <v>0</v>
      </c>
      <c r="AB191" s="168">
        <f>MIN((IFERROR(IF(AND($V191&lt;=AB$1,$W191&gt;=AB$1),INDEX(Reliability!G$23:G$50,MATCH($S191,Reliability!$C$23:$C$50,0)),0),0)*IF($T191="n/a",$D191*$Y191,$G191)+IFERROR(IF(AND($V191&lt;=AB$1,$W191&gt;=AB$1),INDEX(Reliability!G$23:G$50,MATCH($T191,Reliability!$C$23:$C$50,0)),0),0)*$H191*$X191*$Y191),$D191)*$R191</f>
        <v>0</v>
      </c>
      <c r="AC191" s="168">
        <f>MIN((IFERROR(IF(AND($V191&lt;=AC$1,$W191&gt;=AC$1),INDEX(Reliability!H$23:H$50,MATCH($S191,Reliability!$C$23:$C$50,0)),0),0)*IF($T191="n/a",$D191*$Y191,$G191)+IFERROR(IF(AND($V191&lt;=AC$1,$W191&gt;=AC$1),INDEX(Reliability!H$23:H$50,MATCH($T191,Reliability!$C$23:$C$50,0)),0),0)*$H191*$X191*$Y191),$D191)*$R191</f>
        <v>0</v>
      </c>
      <c r="AD191" s="168">
        <f>MIN((IFERROR(IF(AND($V191&lt;=AD$1,$W191&gt;=AD$1),INDEX(Reliability!I$23:I$50,MATCH($S191,Reliability!$C$23:$C$50,0)),0),0)*IF($T191="n/a",$D191*$Y191,$G191)+IFERROR(IF(AND($V191&lt;=AD$1,$W191&gt;=AD$1),INDEX(Reliability!I$23:I$50,MATCH($T191,Reliability!$C$23:$C$50,0)),0),0)*$H191*$X191*$Y191),$D191)*$R191</f>
        <v>0</v>
      </c>
      <c r="AE191" s="168">
        <f>MIN((IFERROR(IF(AND($V191&lt;=AE$1,$W191&gt;=AE$1),INDEX(Reliability!J$23:J$50,MATCH($S191,Reliability!$C$23:$C$50,0)),0),0)*IF($T191="n/a",$D191*$Y191,$G191)+IFERROR(IF(AND($V191&lt;=AE$1,$W191&gt;=AE$1),INDEX(Reliability!J$23:J$50,MATCH($T191,Reliability!$C$23:$C$50,0)),0),0)*$H191*$X191*$Y191),$D191)*$R191</f>
        <v>0</v>
      </c>
      <c r="AF191" s="168">
        <f>MIN((IFERROR(IF(AND($V191&lt;=AF$1,$W191&gt;=AF$1),INDEX(Reliability!K$23:K$50,MATCH($S191,Reliability!$C$23:$C$50,0)),0),0)*IF($T191="n/a",$D191*$Y191,$G191)+IFERROR(IF(AND($V191&lt;=AF$1,$W191&gt;=AF$1),INDEX(Reliability!K$23:K$50,MATCH($T191,Reliability!$C$23:$C$50,0)),0),0)*$H191*$X191*$Y191),$D191)*$R191</f>
        <v>0</v>
      </c>
      <c r="AG191" s="168">
        <f>MIN((IFERROR(IF(AND($V191&lt;=AG$1,$W191&gt;=AG$1),INDEX(Reliability!L$23:L$50,MATCH($S191,Reliability!$C$23:$C$50,0)),0),0)*IF($T191="n/a",$D191*$Y191,$G191)+IFERROR(IF(AND($V191&lt;=AG$1,$W191&gt;=AG$1),INDEX(Reliability!L$23:L$50,MATCH($T191,Reliability!$C$23:$C$50,0)),0),0)*$H191*$X191*$Y191),$D191)*$R191</f>
        <v>0</v>
      </c>
      <c r="AH191" s="168">
        <f>MIN((IFERROR(IF(AND($V191&lt;=AH$1,$W191&gt;=AH$1),INDEX(Reliability!M$23:M$50,MATCH($S191,Reliability!$C$23:$C$50,0)),0),0)*IF($T191="n/a",$D191*$Y191,$G191)+IFERROR(IF(AND($V191&lt;=AH$1,$W191&gt;=AH$1),INDEX(Reliability!M$23:M$50,MATCH($T191,Reliability!$C$23:$C$50,0)),0),0)*$H191*$X191*$Y191),$D191)*$R191</f>
        <v>0</v>
      </c>
      <c r="AI191" s="168">
        <f>MIN((IFERROR(IF(AND($V191&lt;=AI$1,$W191&gt;=AI$1),INDEX(Reliability!N$23:N$50,MATCH($S191,Reliability!$C$23:$C$50,0)),0),0)*IF($T191="n/a",$D191*$Y191,$G191)+IFERROR(IF(AND($V191&lt;=AI$1,$W191&gt;=AI$1),INDEX(Reliability!N$23:N$50,MATCH($T191,Reliability!$C$23:$C$50,0)),0),0)*$H191*$X191*$Y191),$D191)*$R191</f>
        <v>0</v>
      </c>
      <c r="AJ191" s="168">
        <f>MIN((IFERROR(IF(AND($V191&lt;=AJ$1,$W191&gt;=AJ$1),INDEX(Reliability!O$23:O$50,MATCH($S191,Reliability!$C$23:$C$50,0)),0),0)*IF($T191="n/a",$D191*$Y191,$G191)+IFERROR(IF(AND($V191&lt;=AJ$1,$W191&gt;=AJ$1),INDEX(Reliability!O$23:O$50,MATCH($T191,Reliability!$C$23:$C$50,0)),0),0)*$H191*$X191*$Y191),$D191)*$R191</f>
        <v>0</v>
      </c>
      <c r="AK191" s="168">
        <f>MIN((IFERROR(IF(AND($V191&lt;=AK$1,$W191&gt;=AK$1),INDEX(Reliability!P$23:P$50,MATCH($S191,Reliability!$C$23:$C$50,0)),0),0)*IF($T191="n/a",$D191*$Y191,$G191)+IFERROR(IF(AND($V191&lt;=AK$1,$W191&gt;=AK$1),INDEX(Reliability!P$23:P$50,MATCH($T191,Reliability!$C$23:$C$50,0)),0),0)*$H191*$X191*$Y191),$D191)*$R191</f>
        <v>0</v>
      </c>
      <c r="AM191" s="167">
        <f t="shared" si="31"/>
        <v>0</v>
      </c>
      <c r="AN191">
        <f>unique_contracts!C191</f>
        <v>0</v>
      </c>
    </row>
    <row r="192" spans="2:40" x14ac:dyDescent="0.25">
      <c r="B192" s="121">
        <f>unique_contracts!B192</f>
        <v>0</v>
      </c>
      <c r="C192" s="103">
        <f>unique_contracts!D192</f>
        <v>0</v>
      </c>
      <c r="D192" s="120">
        <f>unique_contracts!J192</f>
        <v>0</v>
      </c>
      <c r="E192" s="103">
        <f>unique_contracts!M192</f>
        <v>0</v>
      </c>
      <c r="F192" s="103">
        <f>unique_contracts!N192</f>
        <v>0</v>
      </c>
      <c r="G192" s="103">
        <f>unique_contracts!P192</f>
        <v>0</v>
      </c>
      <c r="H192" s="103">
        <f>unique_contracts!R192</f>
        <v>0</v>
      </c>
      <c r="I192" s="103">
        <f>unique_contracts!V192</f>
        <v>0</v>
      </c>
      <c r="J192" s="121">
        <f>unique_contracts!AB192</f>
        <v>0</v>
      </c>
      <c r="K192" s="103">
        <f>unique_contracts!AM192</f>
        <v>0</v>
      </c>
      <c r="L192" s="103">
        <f>unique_contracts!AN192</f>
        <v>0</v>
      </c>
      <c r="M192" s="103">
        <f>unique_contracts!AO192</f>
        <v>0</v>
      </c>
      <c r="N192" s="103">
        <f>unique_contracts!AP192</f>
        <v>0</v>
      </c>
      <c r="O192" s="103">
        <f>unique_contracts!AQ192</f>
        <v>0</v>
      </c>
      <c r="P192" s="103">
        <f>unique_contracts!AR192</f>
        <v>0</v>
      </c>
      <c r="Q192" s="103">
        <f>unique_contracts!BP192</f>
        <v>0</v>
      </c>
      <c r="R192" s="103">
        <f t="shared" si="24"/>
        <v>0</v>
      </c>
      <c r="S192" s="103" t="str">
        <f>IFERROR(IF(AND(I192&gt;0,E192="NotHybrid"),_xlfn.CONCAT(MAX(MIN(ROUNDDOWN(I192/D192,0),8),4),INDEX(resources!$G:$G,MATCH(B192,resources!$A:$A,0))),INDEX(resources!$G:$G,MATCH(B192,resources!$A:$A,0))),"n/a")</f>
        <v>n/a</v>
      </c>
      <c r="T192" s="103" t="str">
        <f t="shared" si="25"/>
        <v>n/a</v>
      </c>
      <c r="U192" s="103" t="str">
        <f t="shared" si="26"/>
        <v>n/a</v>
      </c>
      <c r="V192" s="103">
        <f t="shared" si="27"/>
        <v>0</v>
      </c>
      <c r="W192" s="103">
        <f t="shared" si="28"/>
        <v>0</v>
      </c>
      <c r="X192" s="119">
        <f t="shared" si="29"/>
        <v>1</v>
      </c>
      <c r="Y192" s="119">
        <f t="shared" si="30"/>
        <v>1</v>
      </c>
      <c r="Z192" s="168">
        <f>MIN((IFERROR(IF(AND($V192&lt;=Z$1,$W192&gt;=Z$1),INDEX(Reliability!E$23:E$50,MATCH($S192,Reliability!$C$23:$C$50,0)),0),0)*IF($T192="n/a",$D192*$Y192,$G192)+IFERROR(IF(AND($V192&lt;=Z$1,$W192&gt;=Z$1),INDEX(Reliability!E$23:E$50,MATCH($T192,Reliability!$C$23:$C$50,0)),0),0)*$H192*$X192*$Y192),$D192)*$R192</f>
        <v>0</v>
      </c>
      <c r="AA192" s="168">
        <f>MIN((IFERROR(IF(AND($V192&lt;=AA$1,$W192&gt;=AA$1),INDEX(Reliability!F$23:F$50,MATCH($S192,Reliability!$C$23:$C$50,0)),0),0)*IF($T192="n/a",$D192*$Y192,$G192)+IFERROR(IF(AND($V192&lt;=AA$1,$W192&gt;=AA$1),INDEX(Reliability!F$23:F$50,MATCH($T192,Reliability!$C$23:$C$50,0)),0),0)*$H192*$X192*$Y192),$D192)*$R192</f>
        <v>0</v>
      </c>
      <c r="AB192" s="168">
        <f>MIN((IFERROR(IF(AND($V192&lt;=AB$1,$W192&gt;=AB$1),INDEX(Reliability!G$23:G$50,MATCH($S192,Reliability!$C$23:$C$50,0)),0),0)*IF($T192="n/a",$D192*$Y192,$G192)+IFERROR(IF(AND($V192&lt;=AB$1,$W192&gt;=AB$1),INDEX(Reliability!G$23:G$50,MATCH($T192,Reliability!$C$23:$C$50,0)),0),0)*$H192*$X192*$Y192),$D192)*$R192</f>
        <v>0</v>
      </c>
      <c r="AC192" s="168">
        <f>MIN((IFERROR(IF(AND($V192&lt;=AC$1,$W192&gt;=AC$1),INDEX(Reliability!H$23:H$50,MATCH($S192,Reliability!$C$23:$C$50,0)),0),0)*IF($T192="n/a",$D192*$Y192,$G192)+IFERROR(IF(AND($V192&lt;=AC$1,$W192&gt;=AC$1),INDEX(Reliability!H$23:H$50,MATCH($T192,Reliability!$C$23:$C$50,0)),0),0)*$H192*$X192*$Y192),$D192)*$R192</f>
        <v>0</v>
      </c>
      <c r="AD192" s="168">
        <f>MIN((IFERROR(IF(AND($V192&lt;=AD$1,$W192&gt;=AD$1),INDEX(Reliability!I$23:I$50,MATCH($S192,Reliability!$C$23:$C$50,0)),0),0)*IF($T192="n/a",$D192*$Y192,$G192)+IFERROR(IF(AND($V192&lt;=AD$1,$W192&gt;=AD$1),INDEX(Reliability!I$23:I$50,MATCH($T192,Reliability!$C$23:$C$50,0)),0),0)*$H192*$X192*$Y192),$D192)*$R192</f>
        <v>0</v>
      </c>
      <c r="AE192" s="168">
        <f>MIN((IFERROR(IF(AND($V192&lt;=AE$1,$W192&gt;=AE$1),INDEX(Reliability!J$23:J$50,MATCH($S192,Reliability!$C$23:$C$50,0)),0),0)*IF($T192="n/a",$D192*$Y192,$G192)+IFERROR(IF(AND($V192&lt;=AE$1,$W192&gt;=AE$1),INDEX(Reliability!J$23:J$50,MATCH($T192,Reliability!$C$23:$C$50,0)),0),0)*$H192*$X192*$Y192),$D192)*$R192</f>
        <v>0</v>
      </c>
      <c r="AF192" s="168">
        <f>MIN((IFERROR(IF(AND($V192&lt;=AF$1,$W192&gt;=AF$1),INDEX(Reliability!K$23:K$50,MATCH($S192,Reliability!$C$23:$C$50,0)),0),0)*IF($T192="n/a",$D192*$Y192,$G192)+IFERROR(IF(AND($V192&lt;=AF$1,$W192&gt;=AF$1),INDEX(Reliability!K$23:K$50,MATCH($T192,Reliability!$C$23:$C$50,0)),0),0)*$H192*$X192*$Y192),$D192)*$R192</f>
        <v>0</v>
      </c>
      <c r="AG192" s="168">
        <f>MIN((IFERROR(IF(AND($V192&lt;=AG$1,$W192&gt;=AG$1),INDEX(Reliability!L$23:L$50,MATCH($S192,Reliability!$C$23:$C$50,0)),0),0)*IF($T192="n/a",$D192*$Y192,$G192)+IFERROR(IF(AND($V192&lt;=AG$1,$W192&gt;=AG$1),INDEX(Reliability!L$23:L$50,MATCH($T192,Reliability!$C$23:$C$50,0)),0),0)*$H192*$X192*$Y192),$D192)*$R192</f>
        <v>0</v>
      </c>
      <c r="AH192" s="168">
        <f>MIN((IFERROR(IF(AND($V192&lt;=AH$1,$W192&gt;=AH$1),INDEX(Reliability!M$23:M$50,MATCH($S192,Reliability!$C$23:$C$50,0)),0),0)*IF($T192="n/a",$D192*$Y192,$G192)+IFERROR(IF(AND($V192&lt;=AH$1,$W192&gt;=AH$1),INDEX(Reliability!M$23:M$50,MATCH($T192,Reliability!$C$23:$C$50,0)),0),0)*$H192*$X192*$Y192),$D192)*$R192</f>
        <v>0</v>
      </c>
      <c r="AI192" s="168">
        <f>MIN((IFERROR(IF(AND($V192&lt;=AI$1,$W192&gt;=AI$1),INDEX(Reliability!N$23:N$50,MATCH($S192,Reliability!$C$23:$C$50,0)),0),0)*IF($T192="n/a",$D192*$Y192,$G192)+IFERROR(IF(AND($V192&lt;=AI$1,$W192&gt;=AI$1),INDEX(Reliability!N$23:N$50,MATCH($T192,Reliability!$C$23:$C$50,0)),0),0)*$H192*$X192*$Y192),$D192)*$R192</f>
        <v>0</v>
      </c>
      <c r="AJ192" s="168">
        <f>MIN((IFERROR(IF(AND($V192&lt;=AJ$1,$W192&gt;=AJ$1),INDEX(Reliability!O$23:O$50,MATCH($S192,Reliability!$C$23:$C$50,0)),0),0)*IF($T192="n/a",$D192*$Y192,$G192)+IFERROR(IF(AND($V192&lt;=AJ$1,$W192&gt;=AJ$1),INDEX(Reliability!O$23:O$50,MATCH($T192,Reliability!$C$23:$C$50,0)),0),0)*$H192*$X192*$Y192),$D192)*$R192</f>
        <v>0</v>
      </c>
      <c r="AK192" s="168">
        <f>MIN((IFERROR(IF(AND($V192&lt;=AK$1,$W192&gt;=AK$1),INDEX(Reliability!P$23:P$50,MATCH($S192,Reliability!$C$23:$C$50,0)),0),0)*IF($T192="n/a",$D192*$Y192,$G192)+IFERROR(IF(AND($V192&lt;=AK$1,$W192&gt;=AK$1),INDEX(Reliability!P$23:P$50,MATCH($T192,Reliability!$C$23:$C$50,0)),0),0)*$H192*$X192*$Y192),$D192)*$R192</f>
        <v>0</v>
      </c>
      <c r="AM192" s="167">
        <f t="shared" si="31"/>
        <v>0</v>
      </c>
      <c r="AN192">
        <f>unique_contracts!C192</f>
        <v>0</v>
      </c>
    </row>
    <row r="193" spans="2:40" x14ac:dyDescent="0.25">
      <c r="B193" s="121">
        <f>unique_contracts!B193</f>
        <v>0</v>
      </c>
      <c r="C193" s="103">
        <f>unique_contracts!D193</f>
        <v>0</v>
      </c>
      <c r="D193" s="120">
        <f>unique_contracts!J193</f>
        <v>0</v>
      </c>
      <c r="E193" s="103">
        <f>unique_contracts!M193</f>
        <v>0</v>
      </c>
      <c r="F193" s="103">
        <f>unique_contracts!N193</f>
        <v>0</v>
      </c>
      <c r="G193" s="103">
        <f>unique_contracts!P193</f>
        <v>0</v>
      </c>
      <c r="H193" s="103">
        <f>unique_contracts!R193</f>
        <v>0</v>
      </c>
      <c r="I193" s="103">
        <f>unique_contracts!V193</f>
        <v>0</v>
      </c>
      <c r="J193" s="121">
        <f>unique_contracts!AB193</f>
        <v>0</v>
      </c>
      <c r="K193" s="103">
        <f>unique_contracts!AM193</f>
        <v>0</v>
      </c>
      <c r="L193" s="103">
        <f>unique_contracts!AN193</f>
        <v>0</v>
      </c>
      <c r="M193" s="103">
        <f>unique_contracts!AO193</f>
        <v>0</v>
      </c>
      <c r="N193" s="103">
        <f>unique_contracts!AP193</f>
        <v>0</v>
      </c>
      <c r="O193" s="103">
        <f>unique_contracts!AQ193</f>
        <v>0</v>
      </c>
      <c r="P193" s="103">
        <f>unique_contracts!AR193</f>
        <v>0</v>
      </c>
      <c r="Q193" s="103">
        <f>unique_contracts!BP193</f>
        <v>0</v>
      </c>
      <c r="R193" s="103">
        <f t="shared" si="24"/>
        <v>0</v>
      </c>
      <c r="S193" s="103" t="str">
        <f>IFERROR(IF(AND(I193&gt;0,E193="NotHybrid"),_xlfn.CONCAT(MAX(MIN(ROUNDDOWN(I193/D193,0),8),4),INDEX(resources!$G:$G,MATCH(B193,resources!$A:$A,0))),INDEX(resources!$G:$G,MATCH(B193,resources!$A:$A,0))),"n/a")</f>
        <v>n/a</v>
      </c>
      <c r="T193" s="103" t="str">
        <f t="shared" si="25"/>
        <v>n/a</v>
      </c>
      <c r="U193" s="103" t="str">
        <f t="shared" si="26"/>
        <v>n/a</v>
      </c>
      <c r="V193" s="103">
        <f t="shared" si="27"/>
        <v>0</v>
      </c>
      <c r="W193" s="103">
        <f t="shared" si="28"/>
        <v>0</v>
      </c>
      <c r="X193" s="119">
        <f t="shared" si="29"/>
        <v>1</v>
      </c>
      <c r="Y193" s="119">
        <f t="shared" si="30"/>
        <v>1</v>
      </c>
      <c r="Z193" s="168">
        <f>MIN((IFERROR(IF(AND($V193&lt;=Z$1,$W193&gt;=Z$1),INDEX(Reliability!E$23:E$50,MATCH($S193,Reliability!$C$23:$C$50,0)),0),0)*IF($T193="n/a",$D193*$Y193,$G193)+IFERROR(IF(AND($V193&lt;=Z$1,$W193&gt;=Z$1),INDEX(Reliability!E$23:E$50,MATCH($T193,Reliability!$C$23:$C$50,0)),0),0)*$H193*$X193*$Y193),$D193)*$R193</f>
        <v>0</v>
      </c>
      <c r="AA193" s="168">
        <f>MIN((IFERROR(IF(AND($V193&lt;=AA$1,$W193&gt;=AA$1),INDEX(Reliability!F$23:F$50,MATCH($S193,Reliability!$C$23:$C$50,0)),0),0)*IF($T193="n/a",$D193*$Y193,$G193)+IFERROR(IF(AND($V193&lt;=AA$1,$W193&gt;=AA$1),INDEX(Reliability!F$23:F$50,MATCH($T193,Reliability!$C$23:$C$50,0)),0),0)*$H193*$X193*$Y193),$D193)*$R193</f>
        <v>0</v>
      </c>
      <c r="AB193" s="168">
        <f>MIN((IFERROR(IF(AND($V193&lt;=AB$1,$W193&gt;=AB$1),INDEX(Reliability!G$23:G$50,MATCH($S193,Reliability!$C$23:$C$50,0)),0),0)*IF($T193="n/a",$D193*$Y193,$G193)+IFERROR(IF(AND($V193&lt;=AB$1,$W193&gt;=AB$1),INDEX(Reliability!G$23:G$50,MATCH($T193,Reliability!$C$23:$C$50,0)),0),0)*$H193*$X193*$Y193),$D193)*$R193</f>
        <v>0</v>
      </c>
      <c r="AC193" s="168">
        <f>MIN((IFERROR(IF(AND($V193&lt;=AC$1,$W193&gt;=AC$1),INDEX(Reliability!H$23:H$50,MATCH($S193,Reliability!$C$23:$C$50,0)),0),0)*IF($T193="n/a",$D193*$Y193,$G193)+IFERROR(IF(AND($V193&lt;=AC$1,$W193&gt;=AC$1),INDEX(Reliability!H$23:H$50,MATCH($T193,Reliability!$C$23:$C$50,0)),0),0)*$H193*$X193*$Y193),$D193)*$R193</f>
        <v>0</v>
      </c>
      <c r="AD193" s="168">
        <f>MIN((IFERROR(IF(AND($V193&lt;=AD$1,$W193&gt;=AD$1),INDEX(Reliability!I$23:I$50,MATCH($S193,Reliability!$C$23:$C$50,0)),0),0)*IF($T193="n/a",$D193*$Y193,$G193)+IFERROR(IF(AND($V193&lt;=AD$1,$W193&gt;=AD$1),INDEX(Reliability!I$23:I$50,MATCH($T193,Reliability!$C$23:$C$50,0)),0),0)*$H193*$X193*$Y193),$D193)*$R193</f>
        <v>0</v>
      </c>
      <c r="AE193" s="168">
        <f>MIN((IFERROR(IF(AND($V193&lt;=AE$1,$W193&gt;=AE$1),INDEX(Reliability!J$23:J$50,MATCH($S193,Reliability!$C$23:$C$50,0)),0),0)*IF($T193="n/a",$D193*$Y193,$G193)+IFERROR(IF(AND($V193&lt;=AE$1,$W193&gt;=AE$1),INDEX(Reliability!J$23:J$50,MATCH($T193,Reliability!$C$23:$C$50,0)),0),0)*$H193*$X193*$Y193),$D193)*$R193</f>
        <v>0</v>
      </c>
      <c r="AF193" s="168">
        <f>MIN((IFERROR(IF(AND($V193&lt;=AF$1,$W193&gt;=AF$1),INDEX(Reliability!K$23:K$50,MATCH($S193,Reliability!$C$23:$C$50,0)),0),0)*IF($T193="n/a",$D193*$Y193,$G193)+IFERROR(IF(AND($V193&lt;=AF$1,$W193&gt;=AF$1),INDEX(Reliability!K$23:K$50,MATCH($T193,Reliability!$C$23:$C$50,0)),0),0)*$H193*$X193*$Y193),$D193)*$R193</f>
        <v>0</v>
      </c>
      <c r="AG193" s="168">
        <f>MIN((IFERROR(IF(AND($V193&lt;=AG$1,$W193&gt;=AG$1),INDEX(Reliability!L$23:L$50,MATCH($S193,Reliability!$C$23:$C$50,0)),0),0)*IF($T193="n/a",$D193*$Y193,$G193)+IFERROR(IF(AND($V193&lt;=AG$1,$W193&gt;=AG$1),INDEX(Reliability!L$23:L$50,MATCH($T193,Reliability!$C$23:$C$50,0)),0),0)*$H193*$X193*$Y193),$D193)*$R193</f>
        <v>0</v>
      </c>
      <c r="AH193" s="168">
        <f>MIN((IFERROR(IF(AND($V193&lt;=AH$1,$W193&gt;=AH$1),INDEX(Reliability!M$23:M$50,MATCH($S193,Reliability!$C$23:$C$50,0)),0),0)*IF($T193="n/a",$D193*$Y193,$G193)+IFERROR(IF(AND($V193&lt;=AH$1,$W193&gt;=AH$1),INDEX(Reliability!M$23:M$50,MATCH($T193,Reliability!$C$23:$C$50,0)),0),0)*$H193*$X193*$Y193),$D193)*$R193</f>
        <v>0</v>
      </c>
      <c r="AI193" s="168">
        <f>MIN((IFERROR(IF(AND($V193&lt;=AI$1,$W193&gt;=AI$1),INDEX(Reliability!N$23:N$50,MATCH($S193,Reliability!$C$23:$C$50,0)),0),0)*IF($T193="n/a",$D193*$Y193,$G193)+IFERROR(IF(AND($V193&lt;=AI$1,$W193&gt;=AI$1),INDEX(Reliability!N$23:N$50,MATCH($T193,Reliability!$C$23:$C$50,0)),0),0)*$H193*$X193*$Y193),$D193)*$R193</f>
        <v>0</v>
      </c>
      <c r="AJ193" s="168">
        <f>MIN((IFERROR(IF(AND($V193&lt;=AJ$1,$W193&gt;=AJ$1),INDEX(Reliability!O$23:O$50,MATCH($S193,Reliability!$C$23:$C$50,0)),0),0)*IF($T193="n/a",$D193*$Y193,$G193)+IFERROR(IF(AND($V193&lt;=AJ$1,$W193&gt;=AJ$1),INDEX(Reliability!O$23:O$50,MATCH($T193,Reliability!$C$23:$C$50,0)),0),0)*$H193*$X193*$Y193),$D193)*$R193</f>
        <v>0</v>
      </c>
      <c r="AK193" s="168">
        <f>MIN((IFERROR(IF(AND($V193&lt;=AK$1,$W193&gt;=AK$1),INDEX(Reliability!P$23:P$50,MATCH($S193,Reliability!$C$23:$C$50,0)),0),0)*IF($T193="n/a",$D193*$Y193,$G193)+IFERROR(IF(AND($V193&lt;=AK$1,$W193&gt;=AK$1),INDEX(Reliability!P$23:P$50,MATCH($T193,Reliability!$C$23:$C$50,0)),0),0)*$H193*$X193*$Y193),$D193)*$R193</f>
        <v>0</v>
      </c>
      <c r="AM193" s="167">
        <f t="shared" si="31"/>
        <v>0</v>
      </c>
      <c r="AN193">
        <f>unique_contracts!C193</f>
        <v>0</v>
      </c>
    </row>
    <row r="194" spans="2:40" x14ac:dyDescent="0.25">
      <c r="B194" s="121">
        <f>unique_contracts!B194</f>
        <v>0</v>
      </c>
      <c r="C194" s="103">
        <f>unique_contracts!D194</f>
        <v>0</v>
      </c>
      <c r="D194" s="120">
        <f>unique_contracts!J194</f>
        <v>0</v>
      </c>
      <c r="E194" s="103">
        <f>unique_contracts!M194</f>
        <v>0</v>
      </c>
      <c r="F194" s="103">
        <f>unique_contracts!N194</f>
        <v>0</v>
      </c>
      <c r="G194" s="103">
        <f>unique_contracts!P194</f>
        <v>0</v>
      </c>
      <c r="H194" s="103">
        <f>unique_contracts!R194</f>
        <v>0</v>
      </c>
      <c r="I194" s="103">
        <f>unique_contracts!V194</f>
        <v>0</v>
      </c>
      <c r="J194" s="121">
        <f>unique_contracts!AB194</f>
        <v>0</v>
      </c>
      <c r="K194" s="103">
        <f>unique_contracts!AM194</f>
        <v>0</v>
      </c>
      <c r="L194" s="103">
        <f>unique_contracts!AN194</f>
        <v>0</v>
      </c>
      <c r="M194" s="103">
        <f>unique_contracts!AO194</f>
        <v>0</v>
      </c>
      <c r="N194" s="103">
        <f>unique_contracts!AP194</f>
        <v>0</v>
      </c>
      <c r="O194" s="103">
        <f>unique_contracts!AQ194</f>
        <v>0</v>
      </c>
      <c r="P194" s="103">
        <f>unique_contracts!AR194</f>
        <v>0</v>
      </c>
      <c r="Q194" s="103">
        <f>unique_contracts!BP194</f>
        <v>0</v>
      </c>
      <c r="R194" s="103">
        <f t="shared" si="24"/>
        <v>0</v>
      </c>
      <c r="S194" s="103" t="str">
        <f>IFERROR(IF(AND(I194&gt;0,E194="NotHybrid"),_xlfn.CONCAT(MAX(MIN(ROUNDDOWN(I194/D194,0),8),4),INDEX(resources!$G:$G,MATCH(B194,resources!$A:$A,0))),INDEX(resources!$G:$G,MATCH(B194,resources!$A:$A,0))),"n/a")</f>
        <v>n/a</v>
      </c>
      <c r="T194" s="103" t="str">
        <f t="shared" si="25"/>
        <v>n/a</v>
      </c>
      <c r="U194" s="103" t="str">
        <f t="shared" si="26"/>
        <v>n/a</v>
      </c>
      <c r="V194" s="103">
        <f t="shared" si="27"/>
        <v>0</v>
      </c>
      <c r="W194" s="103">
        <f t="shared" si="28"/>
        <v>0</v>
      </c>
      <c r="X194" s="119">
        <f t="shared" si="29"/>
        <v>1</v>
      </c>
      <c r="Y194" s="119">
        <f t="shared" si="30"/>
        <v>1</v>
      </c>
      <c r="Z194" s="168">
        <f>MIN((IFERROR(IF(AND($V194&lt;=Z$1,$W194&gt;=Z$1),INDEX(Reliability!E$23:E$50,MATCH($S194,Reliability!$C$23:$C$50,0)),0),0)*IF($T194="n/a",$D194*$Y194,$G194)+IFERROR(IF(AND($V194&lt;=Z$1,$W194&gt;=Z$1),INDEX(Reliability!E$23:E$50,MATCH($T194,Reliability!$C$23:$C$50,0)),0),0)*$H194*$X194*$Y194),$D194)*$R194</f>
        <v>0</v>
      </c>
      <c r="AA194" s="168">
        <f>MIN((IFERROR(IF(AND($V194&lt;=AA$1,$W194&gt;=AA$1),INDEX(Reliability!F$23:F$50,MATCH($S194,Reliability!$C$23:$C$50,0)),0),0)*IF($T194="n/a",$D194*$Y194,$G194)+IFERROR(IF(AND($V194&lt;=AA$1,$W194&gt;=AA$1),INDEX(Reliability!F$23:F$50,MATCH($T194,Reliability!$C$23:$C$50,0)),0),0)*$H194*$X194*$Y194),$D194)*$R194</f>
        <v>0</v>
      </c>
      <c r="AB194" s="168">
        <f>MIN((IFERROR(IF(AND($V194&lt;=AB$1,$W194&gt;=AB$1),INDEX(Reliability!G$23:G$50,MATCH($S194,Reliability!$C$23:$C$50,0)),0),0)*IF($T194="n/a",$D194*$Y194,$G194)+IFERROR(IF(AND($V194&lt;=AB$1,$W194&gt;=AB$1),INDEX(Reliability!G$23:G$50,MATCH($T194,Reliability!$C$23:$C$50,0)),0),0)*$H194*$X194*$Y194),$D194)*$R194</f>
        <v>0</v>
      </c>
      <c r="AC194" s="168">
        <f>MIN((IFERROR(IF(AND($V194&lt;=AC$1,$W194&gt;=AC$1),INDEX(Reliability!H$23:H$50,MATCH($S194,Reliability!$C$23:$C$50,0)),0),0)*IF($T194="n/a",$D194*$Y194,$G194)+IFERROR(IF(AND($V194&lt;=AC$1,$W194&gt;=AC$1),INDEX(Reliability!H$23:H$50,MATCH($T194,Reliability!$C$23:$C$50,0)),0),0)*$H194*$X194*$Y194),$D194)*$R194</f>
        <v>0</v>
      </c>
      <c r="AD194" s="168">
        <f>MIN((IFERROR(IF(AND($V194&lt;=AD$1,$W194&gt;=AD$1),INDEX(Reliability!I$23:I$50,MATCH($S194,Reliability!$C$23:$C$50,0)),0),0)*IF($T194="n/a",$D194*$Y194,$G194)+IFERROR(IF(AND($V194&lt;=AD$1,$W194&gt;=AD$1),INDEX(Reliability!I$23:I$50,MATCH($T194,Reliability!$C$23:$C$50,0)),0),0)*$H194*$X194*$Y194),$D194)*$R194</f>
        <v>0</v>
      </c>
      <c r="AE194" s="168">
        <f>MIN((IFERROR(IF(AND($V194&lt;=AE$1,$W194&gt;=AE$1),INDEX(Reliability!J$23:J$50,MATCH($S194,Reliability!$C$23:$C$50,0)),0),0)*IF($T194="n/a",$D194*$Y194,$G194)+IFERROR(IF(AND($V194&lt;=AE$1,$W194&gt;=AE$1),INDEX(Reliability!J$23:J$50,MATCH($T194,Reliability!$C$23:$C$50,0)),0),0)*$H194*$X194*$Y194),$D194)*$R194</f>
        <v>0</v>
      </c>
      <c r="AF194" s="168">
        <f>MIN((IFERROR(IF(AND($V194&lt;=AF$1,$W194&gt;=AF$1),INDEX(Reliability!K$23:K$50,MATCH($S194,Reliability!$C$23:$C$50,0)),0),0)*IF($T194="n/a",$D194*$Y194,$G194)+IFERROR(IF(AND($V194&lt;=AF$1,$W194&gt;=AF$1),INDEX(Reliability!K$23:K$50,MATCH($T194,Reliability!$C$23:$C$50,0)),0),0)*$H194*$X194*$Y194),$D194)*$R194</f>
        <v>0</v>
      </c>
      <c r="AG194" s="168">
        <f>MIN((IFERROR(IF(AND($V194&lt;=AG$1,$W194&gt;=AG$1),INDEX(Reliability!L$23:L$50,MATCH($S194,Reliability!$C$23:$C$50,0)),0),0)*IF($T194="n/a",$D194*$Y194,$G194)+IFERROR(IF(AND($V194&lt;=AG$1,$W194&gt;=AG$1),INDEX(Reliability!L$23:L$50,MATCH($T194,Reliability!$C$23:$C$50,0)),0),0)*$H194*$X194*$Y194),$D194)*$R194</f>
        <v>0</v>
      </c>
      <c r="AH194" s="168">
        <f>MIN((IFERROR(IF(AND($V194&lt;=AH$1,$W194&gt;=AH$1),INDEX(Reliability!M$23:M$50,MATCH($S194,Reliability!$C$23:$C$50,0)),0),0)*IF($T194="n/a",$D194*$Y194,$G194)+IFERROR(IF(AND($V194&lt;=AH$1,$W194&gt;=AH$1),INDEX(Reliability!M$23:M$50,MATCH($T194,Reliability!$C$23:$C$50,0)),0),0)*$H194*$X194*$Y194),$D194)*$R194</f>
        <v>0</v>
      </c>
      <c r="AI194" s="168">
        <f>MIN((IFERROR(IF(AND($V194&lt;=AI$1,$W194&gt;=AI$1),INDEX(Reliability!N$23:N$50,MATCH($S194,Reliability!$C$23:$C$50,0)),0),0)*IF($T194="n/a",$D194*$Y194,$G194)+IFERROR(IF(AND($V194&lt;=AI$1,$W194&gt;=AI$1),INDEX(Reliability!N$23:N$50,MATCH($T194,Reliability!$C$23:$C$50,0)),0),0)*$H194*$X194*$Y194),$D194)*$R194</f>
        <v>0</v>
      </c>
      <c r="AJ194" s="168">
        <f>MIN((IFERROR(IF(AND($V194&lt;=AJ$1,$W194&gt;=AJ$1),INDEX(Reliability!O$23:O$50,MATCH($S194,Reliability!$C$23:$C$50,0)),0),0)*IF($T194="n/a",$D194*$Y194,$G194)+IFERROR(IF(AND($V194&lt;=AJ$1,$W194&gt;=AJ$1),INDEX(Reliability!O$23:O$50,MATCH($T194,Reliability!$C$23:$C$50,0)),0),0)*$H194*$X194*$Y194),$D194)*$R194</f>
        <v>0</v>
      </c>
      <c r="AK194" s="168">
        <f>MIN((IFERROR(IF(AND($V194&lt;=AK$1,$W194&gt;=AK$1),INDEX(Reliability!P$23:P$50,MATCH($S194,Reliability!$C$23:$C$50,0)),0),0)*IF($T194="n/a",$D194*$Y194,$G194)+IFERROR(IF(AND($V194&lt;=AK$1,$W194&gt;=AK$1),INDEX(Reliability!P$23:P$50,MATCH($T194,Reliability!$C$23:$C$50,0)),0),0)*$H194*$X194*$Y194),$D194)*$R194</f>
        <v>0</v>
      </c>
      <c r="AM194" s="167">
        <f t="shared" si="31"/>
        <v>0</v>
      </c>
      <c r="AN194">
        <f>unique_contracts!C194</f>
        <v>0</v>
      </c>
    </row>
    <row r="195" spans="2:40" x14ac:dyDescent="0.25">
      <c r="B195" s="121">
        <f>unique_contracts!B195</f>
        <v>0</v>
      </c>
      <c r="C195" s="103">
        <f>unique_contracts!D195</f>
        <v>0</v>
      </c>
      <c r="D195" s="120">
        <f>unique_contracts!J195</f>
        <v>0</v>
      </c>
      <c r="E195" s="103">
        <f>unique_contracts!M195</f>
        <v>0</v>
      </c>
      <c r="F195" s="103">
        <f>unique_contracts!N195</f>
        <v>0</v>
      </c>
      <c r="G195" s="103">
        <f>unique_contracts!P195</f>
        <v>0</v>
      </c>
      <c r="H195" s="103">
        <f>unique_contracts!R195</f>
        <v>0</v>
      </c>
      <c r="I195" s="103">
        <f>unique_contracts!V195</f>
        <v>0</v>
      </c>
      <c r="J195" s="121">
        <f>unique_contracts!AB195</f>
        <v>0</v>
      </c>
      <c r="K195" s="103">
        <f>unique_contracts!AM195</f>
        <v>0</v>
      </c>
      <c r="L195" s="103">
        <f>unique_contracts!AN195</f>
        <v>0</v>
      </c>
      <c r="M195" s="103">
        <f>unique_contracts!AO195</f>
        <v>0</v>
      </c>
      <c r="N195" s="103">
        <f>unique_contracts!AP195</f>
        <v>0</v>
      </c>
      <c r="O195" s="103">
        <f>unique_contracts!AQ195</f>
        <v>0</v>
      </c>
      <c r="P195" s="103">
        <f>unique_contracts!AR195</f>
        <v>0</v>
      </c>
      <c r="Q195" s="103">
        <f>unique_contracts!BP195</f>
        <v>0</v>
      </c>
      <c r="R195" s="103">
        <f t="shared" ref="R195:R258" si="32">IF(AND(J195="Sell",ISNUMBER(SEARCH("Capacity",Q195))),-1,IF(AND(NOT(J195="Sell"),ISNUMBER(SEARCH("Capacity",Q195))),1,0))</f>
        <v>0</v>
      </c>
      <c r="S195" s="103" t="str">
        <f>IFERROR(IF(AND(I195&gt;0,E195="NotHybrid"),_xlfn.CONCAT(MAX(MIN(ROUNDDOWN(I195/D195,0),8),4),INDEX(resources!$G:$G,MATCH(B195,resources!$A:$A,0))),INDEX(resources!$G:$G,MATCH(B195,resources!$A:$A,0))),"n/a")</f>
        <v>n/a</v>
      </c>
      <c r="T195" s="103" t="str">
        <f t="shared" ref="T195:T258" si="33">IFERROR(IF(NOT(E195="NotHybrid"),_xlfn.CONCAT(MAX(MIN(ROUNDDOWN(I195/H195,0),8),4),"hr_batteries"),"n/a"),"n/a")</f>
        <v>n/a</v>
      </c>
      <c r="U195" s="103" t="str">
        <f t="shared" ref="U195:U258" si="34">IF(T195="n/a",S195,"hybrid")</f>
        <v>n/a</v>
      </c>
      <c r="V195" s="103">
        <f t="shared" ref="V195:V258" si="35">IFERROR(IF(DATE(K195,L195,M195)&lt;=DATE(K195,6,1),K195,K195+1),0)</f>
        <v>0</v>
      </c>
      <c r="W195" s="103">
        <f t="shared" ref="W195:W258" si="36">IFERROR(IF(DATE(N195,O195,P195)&gt;=DATE(N195,10,1),N195,N195-1),0)</f>
        <v>0</v>
      </c>
      <c r="X195" s="119">
        <f t="shared" ref="X195:X258" si="37">IF(OR(T195="n/a",NOT(F195="NO")),100%,IF(ISNUMBER(SEARCH("pv",S195)),MIN(G195/(1*(ROUNDDOWN(I195/H195,0)/4)),H195)/H195,IF(ISNUMBER(SEARCH("wind",S195)),MIN(G195/(2*(ROUNDDOWN(I195/H195,0)/4)),H195)/H195,1)))</f>
        <v>1</v>
      </c>
      <c r="Y195" s="119">
        <f t="shared" ref="Y195:Y258" si="38">IF(ISNUMBER(SEARCH("batteries",S195)),MIN(ROUNDDOWN(I195/D195,0)/4,1), IF(ISNUMBER(SEARCH("batteries",T195)),MIN(ROUNDDOWN(I195/H195,0)/4,1),1))</f>
        <v>1</v>
      </c>
      <c r="Z195" s="168">
        <f>MIN((IFERROR(IF(AND($V195&lt;=Z$1,$W195&gt;=Z$1),INDEX(Reliability!E$23:E$50,MATCH($S195,Reliability!$C$23:$C$50,0)),0),0)*IF($T195="n/a",$D195*$Y195,$G195)+IFERROR(IF(AND($V195&lt;=Z$1,$W195&gt;=Z$1),INDEX(Reliability!E$23:E$50,MATCH($T195,Reliability!$C$23:$C$50,0)),0),0)*$H195*$X195*$Y195),$D195)*$R195</f>
        <v>0</v>
      </c>
      <c r="AA195" s="168">
        <f>MIN((IFERROR(IF(AND($V195&lt;=AA$1,$W195&gt;=AA$1),INDEX(Reliability!F$23:F$50,MATCH($S195,Reliability!$C$23:$C$50,0)),0),0)*IF($T195="n/a",$D195*$Y195,$G195)+IFERROR(IF(AND($V195&lt;=AA$1,$W195&gt;=AA$1),INDEX(Reliability!F$23:F$50,MATCH($T195,Reliability!$C$23:$C$50,0)),0),0)*$H195*$X195*$Y195),$D195)*$R195</f>
        <v>0</v>
      </c>
      <c r="AB195" s="168">
        <f>MIN((IFERROR(IF(AND($V195&lt;=AB$1,$W195&gt;=AB$1),INDEX(Reliability!G$23:G$50,MATCH($S195,Reliability!$C$23:$C$50,0)),0),0)*IF($T195="n/a",$D195*$Y195,$G195)+IFERROR(IF(AND($V195&lt;=AB$1,$W195&gt;=AB$1),INDEX(Reliability!G$23:G$50,MATCH($T195,Reliability!$C$23:$C$50,0)),0),0)*$H195*$X195*$Y195),$D195)*$R195</f>
        <v>0</v>
      </c>
      <c r="AC195" s="168">
        <f>MIN((IFERROR(IF(AND($V195&lt;=AC$1,$W195&gt;=AC$1),INDEX(Reliability!H$23:H$50,MATCH($S195,Reliability!$C$23:$C$50,0)),0),0)*IF($T195="n/a",$D195*$Y195,$G195)+IFERROR(IF(AND($V195&lt;=AC$1,$W195&gt;=AC$1),INDEX(Reliability!H$23:H$50,MATCH($T195,Reliability!$C$23:$C$50,0)),0),0)*$H195*$X195*$Y195),$D195)*$R195</f>
        <v>0</v>
      </c>
      <c r="AD195" s="168">
        <f>MIN((IFERROR(IF(AND($V195&lt;=AD$1,$W195&gt;=AD$1),INDEX(Reliability!I$23:I$50,MATCH($S195,Reliability!$C$23:$C$50,0)),0),0)*IF($T195="n/a",$D195*$Y195,$G195)+IFERROR(IF(AND($V195&lt;=AD$1,$W195&gt;=AD$1),INDEX(Reliability!I$23:I$50,MATCH($T195,Reliability!$C$23:$C$50,0)),0),0)*$H195*$X195*$Y195),$D195)*$R195</f>
        <v>0</v>
      </c>
      <c r="AE195" s="168">
        <f>MIN((IFERROR(IF(AND($V195&lt;=AE$1,$W195&gt;=AE$1),INDEX(Reliability!J$23:J$50,MATCH($S195,Reliability!$C$23:$C$50,0)),0),0)*IF($T195="n/a",$D195*$Y195,$G195)+IFERROR(IF(AND($V195&lt;=AE$1,$W195&gt;=AE$1),INDEX(Reliability!J$23:J$50,MATCH($T195,Reliability!$C$23:$C$50,0)),0),0)*$H195*$X195*$Y195),$D195)*$R195</f>
        <v>0</v>
      </c>
      <c r="AF195" s="168">
        <f>MIN((IFERROR(IF(AND($V195&lt;=AF$1,$W195&gt;=AF$1),INDEX(Reliability!K$23:K$50,MATCH($S195,Reliability!$C$23:$C$50,0)),0),0)*IF($T195="n/a",$D195*$Y195,$G195)+IFERROR(IF(AND($V195&lt;=AF$1,$W195&gt;=AF$1),INDEX(Reliability!K$23:K$50,MATCH($T195,Reliability!$C$23:$C$50,0)),0),0)*$H195*$X195*$Y195),$D195)*$R195</f>
        <v>0</v>
      </c>
      <c r="AG195" s="168">
        <f>MIN((IFERROR(IF(AND($V195&lt;=AG$1,$W195&gt;=AG$1),INDEX(Reliability!L$23:L$50,MATCH($S195,Reliability!$C$23:$C$50,0)),0),0)*IF($T195="n/a",$D195*$Y195,$G195)+IFERROR(IF(AND($V195&lt;=AG$1,$W195&gt;=AG$1),INDEX(Reliability!L$23:L$50,MATCH($T195,Reliability!$C$23:$C$50,0)),0),0)*$H195*$X195*$Y195),$D195)*$R195</f>
        <v>0</v>
      </c>
      <c r="AH195" s="168">
        <f>MIN((IFERROR(IF(AND($V195&lt;=AH$1,$W195&gt;=AH$1),INDEX(Reliability!M$23:M$50,MATCH($S195,Reliability!$C$23:$C$50,0)),0),0)*IF($T195="n/a",$D195*$Y195,$G195)+IFERROR(IF(AND($V195&lt;=AH$1,$W195&gt;=AH$1),INDEX(Reliability!M$23:M$50,MATCH($T195,Reliability!$C$23:$C$50,0)),0),0)*$H195*$X195*$Y195),$D195)*$R195</f>
        <v>0</v>
      </c>
      <c r="AI195" s="168">
        <f>MIN((IFERROR(IF(AND($V195&lt;=AI$1,$W195&gt;=AI$1),INDEX(Reliability!N$23:N$50,MATCH($S195,Reliability!$C$23:$C$50,0)),0),0)*IF($T195="n/a",$D195*$Y195,$G195)+IFERROR(IF(AND($V195&lt;=AI$1,$W195&gt;=AI$1),INDEX(Reliability!N$23:N$50,MATCH($T195,Reliability!$C$23:$C$50,0)),0),0)*$H195*$X195*$Y195),$D195)*$R195</f>
        <v>0</v>
      </c>
      <c r="AJ195" s="168">
        <f>MIN((IFERROR(IF(AND($V195&lt;=AJ$1,$W195&gt;=AJ$1),INDEX(Reliability!O$23:O$50,MATCH($S195,Reliability!$C$23:$C$50,0)),0),0)*IF($T195="n/a",$D195*$Y195,$G195)+IFERROR(IF(AND($V195&lt;=AJ$1,$W195&gt;=AJ$1),INDEX(Reliability!O$23:O$50,MATCH($T195,Reliability!$C$23:$C$50,0)),0),0)*$H195*$X195*$Y195),$D195)*$R195</f>
        <v>0</v>
      </c>
      <c r="AK195" s="168">
        <f>MIN((IFERROR(IF(AND($V195&lt;=AK$1,$W195&gt;=AK$1),INDEX(Reliability!P$23:P$50,MATCH($S195,Reliability!$C$23:$C$50,0)),0),0)*IF($T195="n/a",$D195*$Y195,$G195)+IFERROR(IF(AND($V195&lt;=AK$1,$W195&gt;=AK$1),INDEX(Reliability!P$23:P$50,MATCH($T195,Reliability!$C$23:$C$50,0)),0),0)*$H195*$X195*$Y195),$D195)*$R195</f>
        <v>0</v>
      </c>
      <c r="AM195" s="167">
        <f t="shared" ref="AM195:AM258" si="39">ROUND(SUM(Z195:AK195),1)</f>
        <v>0</v>
      </c>
      <c r="AN195">
        <f>unique_contracts!C195</f>
        <v>0</v>
      </c>
    </row>
    <row r="196" spans="2:40" x14ac:dyDescent="0.25">
      <c r="B196" s="121">
        <f>unique_contracts!B196</f>
        <v>0</v>
      </c>
      <c r="C196" s="103">
        <f>unique_contracts!D196</f>
        <v>0</v>
      </c>
      <c r="D196" s="120">
        <f>unique_contracts!J196</f>
        <v>0</v>
      </c>
      <c r="E196" s="103">
        <f>unique_contracts!M196</f>
        <v>0</v>
      </c>
      <c r="F196" s="103">
        <f>unique_contracts!N196</f>
        <v>0</v>
      </c>
      <c r="G196" s="103">
        <f>unique_contracts!P196</f>
        <v>0</v>
      </c>
      <c r="H196" s="103">
        <f>unique_contracts!R196</f>
        <v>0</v>
      </c>
      <c r="I196" s="103">
        <f>unique_contracts!V196</f>
        <v>0</v>
      </c>
      <c r="J196" s="121">
        <f>unique_contracts!AB196</f>
        <v>0</v>
      </c>
      <c r="K196" s="103">
        <f>unique_contracts!AM196</f>
        <v>0</v>
      </c>
      <c r="L196" s="103">
        <f>unique_contracts!AN196</f>
        <v>0</v>
      </c>
      <c r="M196" s="103">
        <f>unique_contracts!AO196</f>
        <v>0</v>
      </c>
      <c r="N196" s="103">
        <f>unique_contracts!AP196</f>
        <v>0</v>
      </c>
      <c r="O196" s="103">
        <f>unique_contracts!AQ196</f>
        <v>0</v>
      </c>
      <c r="P196" s="103">
        <f>unique_contracts!AR196</f>
        <v>0</v>
      </c>
      <c r="Q196" s="103">
        <f>unique_contracts!BP196</f>
        <v>0</v>
      </c>
      <c r="R196" s="103">
        <f t="shared" si="32"/>
        <v>0</v>
      </c>
      <c r="S196" s="103" t="str">
        <f>IFERROR(IF(AND(I196&gt;0,E196="NotHybrid"),_xlfn.CONCAT(MAX(MIN(ROUNDDOWN(I196/D196,0),8),4),INDEX(resources!$G:$G,MATCH(B196,resources!$A:$A,0))),INDEX(resources!$G:$G,MATCH(B196,resources!$A:$A,0))),"n/a")</f>
        <v>n/a</v>
      </c>
      <c r="T196" s="103" t="str">
        <f t="shared" si="33"/>
        <v>n/a</v>
      </c>
      <c r="U196" s="103" t="str">
        <f t="shared" si="34"/>
        <v>n/a</v>
      </c>
      <c r="V196" s="103">
        <f t="shared" si="35"/>
        <v>0</v>
      </c>
      <c r="W196" s="103">
        <f t="shared" si="36"/>
        <v>0</v>
      </c>
      <c r="X196" s="119">
        <f t="shared" si="37"/>
        <v>1</v>
      </c>
      <c r="Y196" s="119">
        <f t="shared" si="38"/>
        <v>1</v>
      </c>
      <c r="Z196" s="168">
        <f>MIN((IFERROR(IF(AND($V196&lt;=Z$1,$W196&gt;=Z$1),INDEX(Reliability!E$23:E$50,MATCH($S196,Reliability!$C$23:$C$50,0)),0),0)*IF($T196="n/a",$D196*$Y196,$G196)+IFERROR(IF(AND($V196&lt;=Z$1,$W196&gt;=Z$1),INDEX(Reliability!E$23:E$50,MATCH($T196,Reliability!$C$23:$C$50,0)),0),0)*$H196*$X196*$Y196),$D196)*$R196</f>
        <v>0</v>
      </c>
      <c r="AA196" s="168">
        <f>MIN((IFERROR(IF(AND($V196&lt;=AA$1,$W196&gt;=AA$1),INDEX(Reliability!F$23:F$50,MATCH($S196,Reliability!$C$23:$C$50,0)),0),0)*IF($T196="n/a",$D196*$Y196,$G196)+IFERROR(IF(AND($V196&lt;=AA$1,$W196&gt;=AA$1),INDEX(Reliability!F$23:F$50,MATCH($T196,Reliability!$C$23:$C$50,0)),0),0)*$H196*$X196*$Y196),$D196)*$R196</f>
        <v>0</v>
      </c>
      <c r="AB196" s="168">
        <f>MIN((IFERROR(IF(AND($V196&lt;=AB$1,$W196&gt;=AB$1),INDEX(Reliability!G$23:G$50,MATCH($S196,Reliability!$C$23:$C$50,0)),0),0)*IF($T196="n/a",$D196*$Y196,$G196)+IFERROR(IF(AND($V196&lt;=AB$1,$W196&gt;=AB$1),INDEX(Reliability!G$23:G$50,MATCH($T196,Reliability!$C$23:$C$50,0)),0),0)*$H196*$X196*$Y196),$D196)*$R196</f>
        <v>0</v>
      </c>
      <c r="AC196" s="168">
        <f>MIN((IFERROR(IF(AND($V196&lt;=AC$1,$W196&gt;=AC$1),INDEX(Reliability!H$23:H$50,MATCH($S196,Reliability!$C$23:$C$50,0)),0),0)*IF($T196="n/a",$D196*$Y196,$G196)+IFERROR(IF(AND($V196&lt;=AC$1,$W196&gt;=AC$1),INDEX(Reliability!H$23:H$50,MATCH($T196,Reliability!$C$23:$C$50,0)),0),0)*$H196*$X196*$Y196),$D196)*$R196</f>
        <v>0</v>
      </c>
      <c r="AD196" s="168">
        <f>MIN((IFERROR(IF(AND($V196&lt;=AD$1,$W196&gt;=AD$1),INDEX(Reliability!I$23:I$50,MATCH($S196,Reliability!$C$23:$C$50,0)),0),0)*IF($T196="n/a",$D196*$Y196,$G196)+IFERROR(IF(AND($V196&lt;=AD$1,$W196&gt;=AD$1),INDEX(Reliability!I$23:I$50,MATCH($T196,Reliability!$C$23:$C$50,0)),0),0)*$H196*$X196*$Y196),$D196)*$R196</f>
        <v>0</v>
      </c>
      <c r="AE196" s="168">
        <f>MIN((IFERROR(IF(AND($V196&lt;=AE$1,$W196&gt;=AE$1),INDEX(Reliability!J$23:J$50,MATCH($S196,Reliability!$C$23:$C$50,0)),0),0)*IF($T196="n/a",$D196*$Y196,$G196)+IFERROR(IF(AND($V196&lt;=AE$1,$W196&gt;=AE$1),INDEX(Reliability!J$23:J$50,MATCH($T196,Reliability!$C$23:$C$50,0)),0),0)*$H196*$X196*$Y196),$D196)*$R196</f>
        <v>0</v>
      </c>
      <c r="AF196" s="168">
        <f>MIN((IFERROR(IF(AND($V196&lt;=AF$1,$W196&gt;=AF$1),INDEX(Reliability!K$23:K$50,MATCH($S196,Reliability!$C$23:$C$50,0)),0),0)*IF($T196="n/a",$D196*$Y196,$G196)+IFERROR(IF(AND($V196&lt;=AF$1,$W196&gt;=AF$1),INDEX(Reliability!K$23:K$50,MATCH($T196,Reliability!$C$23:$C$50,0)),0),0)*$H196*$X196*$Y196),$D196)*$R196</f>
        <v>0</v>
      </c>
      <c r="AG196" s="168">
        <f>MIN((IFERROR(IF(AND($V196&lt;=AG$1,$W196&gt;=AG$1),INDEX(Reliability!L$23:L$50,MATCH($S196,Reliability!$C$23:$C$50,0)),0),0)*IF($T196="n/a",$D196*$Y196,$G196)+IFERROR(IF(AND($V196&lt;=AG$1,$W196&gt;=AG$1),INDEX(Reliability!L$23:L$50,MATCH($T196,Reliability!$C$23:$C$50,0)),0),0)*$H196*$X196*$Y196),$D196)*$R196</f>
        <v>0</v>
      </c>
      <c r="AH196" s="168">
        <f>MIN((IFERROR(IF(AND($V196&lt;=AH$1,$W196&gt;=AH$1),INDEX(Reliability!M$23:M$50,MATCH($S196,Reliability!$C$23:$C$50,0)),0),0)*IF($T196="n/a",$D196*$Y196,$G196)+IFERROR(IF(AND($V196&lt;=AH$1,$W196&gt;=AH$1),INDEX(Reliability!M$23:M$50,MATCH($T196,Reliability!$C$23:$C$50,0)),0),0)*$H196*$X196*$Y196),$D196)*$R196</f>
        <v>0</v>
      </c>
      <c r="AI196" s="168">
        <f>MIN((IFERROR(IF(AND($V196&lt;=AI$1,$W196&gt;=AI$1),INDEX(Reliability!N$23:N$50,MATCH($S196,Reliability!$C$23:$C$50,0)),0),0)*IF($T196="n/a",$D196*$Y196,$G196)+IFERROR(IF(AND($V196&lt;=AI$1,$W196&gt;=AI$1),INDEX(Reliability!N$23:N$50,MATCH($T196,Reliability!$C$23:$C$50,0)),0),0)*$H196*$X196*$Y196),$D196)*$R196</f>
        <v>0</v>
      </c>
      <c r="AJ196" s="168">
        <f>MIN((IFERROR(IF(AND($V196&lt;=AJ$1,$W196&gt;=AJ$1),INDEX(Reliability!O$23:O$50,MATCH($S196,Reliability!$C$23:$C$50,0)),0),0)*IF($T196="n/a",$D196*$Y196,$G196)+IFERROR(IF(AND($V196&lt;=AJ$1,$W196&gt;=AJ$1),INDEX(Reliability!O$23:O$50,MATCH($T196,Reliability!$C$23:$C$50,0)),0),0)*$H196*$X196*$Y196),$D196)*$R196</f>
        <v>0</v>
      </c>
      <c r="AK196" s="168">
        <f>MIN((IFERROR(IF(AND($V196&lt;=AK$1,$W196&gt;=AK$1),INDEX(Reliability!P$23:P$50,MATCH($S196,Reliability!$C$23:$C$50,0)),0),0)*IF($T196="n/a",$D196*$Y196,$G196)+IFERROR(IF(AND($V196&lt;=AK$1,$W196&gt;=AK$1),INDEX(Reliability!P$23:P$50,MATCH($T196,Reliability!$C$23:$C$50,0)),0),0)*$H196*$X196*$Y196),$D196)*$R196</f>
        <v>0</v>
      </c>
      <c r="AM196" s="167">
        <f t="shared" si="39"/>
        <v>0</v>
      </c>
      <c r="AN196">
        <f>unique_contracts!C196</f>
        <v>0</v>
      </c>
    </row>
    <row r="197" spans="2:40" x14ac:dyDescent="0.25">
      <c r="B197" s="121">
        <f>unique_contracts!B197</f>
        <v>0</v>
      </c>
      <c r="C197" s="103">
        <f>unique_contracts!D197</f>
        <v>0</v>
      </c>
      <c r="D197" s="120">
        <f>unique_contracts!J197</f>
        <v>0</v>
      </c>
      <c r="E197" s="103">
        <f>unique_contracts!M197</f>
        <v>0</v>
      </c>
      <c r="F197" s="103">
        <f>unique_contracts!N197</f>
        <v>0</v>
      </c>
      <c r="G197" s="103">
        <f>unique_contracts!P197</f>
        <v>0</v>
      </c>
      <c r="H197" s="103">
        <f>unique_contracts!R197</f>
        <v>0</v>
      </c>
      <c r="I197" s="103">
        <f>unique_contracts!V197</f>
        <v>0</v>
      </c>
      <c r="J197" s="121">
        <f>unique_contracts!AB197</f>
        <v>0</v>
      </c>
      <c r="K197" s="103">
        <f>unique_contracts!AM197</f>
        <v>0</v>
      </c>
      <c r="L197" s="103">
        <f>unique_contracts!AN197</f>
        <v>0</v>
      </c>
      <c r="M197" s="103">
        <f>unique_contracts!AO197</f>
        <v>0</v>
      </c>
      <c r="N197" s="103">
        <f>unique_contracts!AP197</f>
        <v>0</v>
      </c>
      <c r="O197" s="103">
        <f>unique_contracts!AQ197</f>
        <v>0</v>
      </c>
      <c r="P197" s="103">
        <f>unique_contracts!AR197</f>
        <v>0</v>
      </c>
      <c r="Q197" s="103">
        <f>unique_contracts!BP197</f>
        <v>0</v>
      </c>
      <c r="R197" s="103">
        <f t="shared" si="32"/>
        <v>0</v>
      </c>
      <c r="S197" s="103" t="str">
        <f>IFERROR(IF(AND(I197&gt;0,E197="NotHybrid"),_xlfn.CONCAT(MAX(MIN(ROUNDDOWN(I197/D197,0),8),4),INDEX(resources!$G:$G,MATCH(B197,resources!$A:$A,0))),INDEX(resources!$G:$G,MATCH(B197,resources!$A:$A,0))),"n/a")</f>
        <v>n/a</v>
      </c>
      <c r="T197" s="103" t="str">
        <f t="shared" si="33"/>
        <v>n/a</v>
      </c>
      <c r="U197" s="103" t="str">
        <f t="shared" si="34"/>
        <v>n/a</v>
      </c>
      <c r="V197" s="103">
        <f t="shared" si="35"/>
        <v>0</v>
      </c>
      <c r="W197" s="103">
        <f t="shared" si="36"/>
        <v>0</v>
      </c>
      <c r="X197" s="119">
        <f t="shared" si="37"/>
        <v>1</v>
      </c>
      <c r="Y197" s="119">
        <f t="shared" si="38"/>
        <v>1</v>
      </c>
      <c r="Z197" s="168">
        <f>MIN((IFERROR(IF(AND($V197&lt;=Z$1,$W197&gt;=Z$1),INDEX(Reliability!E$23:E$50,MATCH($S197,Reliability!$C$23:$C$50,0)),0),0)*IF($T197="n/a",$D197*$Y197,$G197)+IFERROR(IF(AND($V197&lt;=Z$1,$W197&gt;=Z$1),INDEX(Reliability!E$23:E$50,MATCH($T197,Reliability!$C$23:$C$50,0)),0),0)*$H197*$X197*$Y197),$D197)*$R197</f>
        <v>0</v>
      </c>
      <c r="AA197" s="168">
        <f>MIN((IFERROR(IF(AND($V197&lt;=AA$1,$W197&gt;=AA$1),INDEX(Reliability!F$23:F$50,MATCH($S197,Reliability!$C$23:$C$50,0)),0),0)*IF($T197="n/a",$D197*$Y197,$G197)+IFERROR(IF(AND($V197&lt;=AA$1,$W197&gt;=AA$1),INDEX(Reliability!F$23:F$50,MATCH($T197,Reliability!$C$23:$C$50,0)),0),0)*$H197*$X197*$Y197),$D197)*$R197</f>
        <v>0</v>
      </c>
      <c r="AB197" s="168">
        <f>MIN((IFERROR(IF(AND($V197&lt;=AB$1,$W197&gt;=AB$1),INDEX(Reliability!G$23:G$50,MATCH($S197,Reliability!$C$23:$C$50,0)),0),0)*IF($T197="n/a",$D197*$Y197,$G197)+IFERROR(IF(AND($V197&lt;=AB$1,$W197&gt;=AB$1),INDEX(Reliability!G$23:G$50,MATCH($T197,Reliability!$C$23:$C$50,0)),0),0)*$H197*$X197*$Y197),$D197)*$R197</f>
        <v>0</v>
      </c>
      <c r="AC197" s="168">
        <f>MIN((IFERROR(IF(AND($V197&lt;=AC$1,$W197&gt;=AC$1),INDEX(Reliability!H$23:H$50,MATCH($S197,Reliability!$C$23:$C$50,0)),0),0)*IF($T197="n/a",$D197*$Y197,$G197)+IFERROR(IF(AND($V197&lt;=AC$1,$W197&gt;=AC$1),INDEX(Reliability!H$23:H$50,MATCH($T197,Reliability!$C$23:$C$50,0)),0),0)*$H197*$X197*$Y197),$D197)*$R197</f>
        <v>0</v>
      </c>
      <c r="AD197" s="168">
        <f>MIN((IFERROR(IF(AND($V197&lt;=AD$1,$W197&gt;=AD$1),INDEX(Reliability!I$23:I$50,MATCH($S197,Reliability!$C$23:$C$50,0)),0),0)*IF($T197="n/a",$D197*$Y197,$G197)+IFERROR(IF(AND($V197&lt;=AD$1,$W197&gt;=AD$1),INDEX(Reliability!I$23:I$50,MATCH($T197,Reliability!$C$23:$C$50,0)),0),0)*$H197*$X197*$Y197),$D197)*$R197</f>
        <v>0</v>
      </c>
      <c r="AE197" s="168">
        <f>MIN((IFERROR(IF(AND($V197&lt;=AE$1,$W197&gt;=AE$1),INDEX(Reliability!J$23:J$50,MATCH($S197,Reliability!$C$23:$C$50,0)),0),0)*IF($T197="n/a",$D197*$Y197,$G197)+IFERROR(IF(AND($V197&lt;=AE$1,$W197&gt;=AE$1),INDEX(Reliability!J$23:J$50,MATCH($T197,Reliability!$C$23:$C$50,0)),0),0)*$H197*$X197*$Y197),$D197)*$R197</f>
        <v>0</v>
      </c>
      <c r="AF197" s="168">
        <f>MIN((IFERROR(IF(AND($V197&lt;=AF$1,$W197&gt;=AF$1),INDEX(Reliability!K$23:K$50,MATCH($S197,Reliability!$C$23:$C$50,0)),0),0)*IF($T197="n/a",$D197*$Y197,$G197)+IFERROR(IF(AND($V197&lt;=AF$1,$W197&gt;=AF$1),INDEX(Reliability!K$23:K$50,MATCH($T197,Reliability!$C$23:$C$50,0)),0),0)*$H197*$X197*$Y197),$D197)*$R197</f>
        <v>0</v>
      </c>
      <c r="AG197" s="168">
        <f>MIN((IFERROR(IF(AND($V197&lt;=AG$1,$W197&gt;=AG$1),INDEX(Reliability!L$23:L$50,MATCH($S197,Reliability!$C$23:$C$50,0)),0),0)*IF($T197="n/a",$D197*$Y197,$G197)+IFERROR(IF(AND($V197&lt;=AG$1,$W197&gt;=AG$1),INDEX(Reliability!L$23:L$50,MATCH($T197,Reliability!$C$23:$C$50,0)),0),0)*$H197*$X197*$Y197),$D197)*$R197</f>
        <v>0</v>
      </c>
      <c r="AH197" s="168">
        <f>MIN((IFERROR(IF(AND($V197&lt;=AH$1,$W197&gt;=AH$1),INDEX(Reliability!M$23:M$50,MATCH($S197,Reliability!$C$23:$C$50,0)),0),0)*IF($T197="n/a",$D197*$Y197,$G197)+IFERROR(IF(AND($V197&lt;=AH$1,$W197&gt;=AH$1),INDEX(Reliability!M$23:M$50,MATCH($T197,Reliability!$C$23:$C$50,0)),0),0)*$H197*$X197*$Y197),$D197)*$R197</f>
        <v>0</v>
      </c>
      <c r="AI197" s="168">
        <f>MIN((IFERROR(IF(AND($V197&lt;=AI$1,$W197&gt;=AI$1),INDEX(Reliability!N$23:N$50,MATCH($S197,Reliability!$C$23:$C$50,0)),0),0)*IF($T197="n/a",$D197*$Y197,$G197)+IFERROR(IF(AND($V197&lt;=AI$1,$W197&gt;=AI$1),INDEX(Reliability!N$23:N$50,MATCH($T197,Reliability!$C$23:$C$50,0)),0),0)*$H197*$X197*$Y197),$D197)*$R197</f>
        <v>0</v>
      </c>
      <c r="AJ197" s="168">
        <f>MIN((IFERROR(IF(AND($V197&lt;=AJ$1,$W197&gt;=AJ$1),INDEX(Reliability!O$23:O$50,MATCH($S197,Reliability!$C$23:$C$50,0)),0),0)*IF($T197="n/a",$D197*$Y197,$G197)+IFERROR(IF(AND($V197&lt;=AJ$1,$W197&gt;=AJ$1),INDEX(Reliability!O$23:O$50,MATCH($T197,Reliability!$C$23:$C$50,0)),0),0)*$H197*$X197*$Y197),$D197)*$R197</f>
        <v>0</v>
      </c>
      <c r="AK197" s="168">
        <f>MIN((IFERROR(IF(AND($V197&lt;=AK$1,$W197&gt;=AK$1),INDEX(Reliability!P$23:P$50,MATCH($S197,Reliability!$C$23:$C$50,0)),0),0)*IF($T197="n/a",$D197*$Y197,$G197)+IFERROR(IF(AND($V197&lt;=AK$1,$W197&gt;=AK$1),INDEX(Reliability!P$23:P$50,MATCH($T197,Reliability!$C$23:$C$50,0)),0),0)*$H197*$X197*$Y197),$D197)*$R197</f>
        <v>0</v>
      </c>
      <c r="AM197" s="167">
        <f t="shared" si="39"/>
        <v>0</v>
      </c>
      <c r="AN197">
        <f>unique_contracts!C197</f>
        <v>0</v>
      </c>
    </row>
    <row r="198" spans="2:40" x14ac:dyDescent="0.25">
      <c r="B198" s="121">
        <f>unique_contracts!B198</f>
        <v>0</v>
      </c>
      <c r="C198" s="103">
        <f>unique_contracts!D198</f>
        <v>0</v>
      </c>
      <c r="D198" s="120">
        <f>unique_contracts!J198</f>
        <v>0</v>
      </c>
      <c r="E198" s="103">
        <f>unique_contracts!M198</f>
        <v>0</v>
      </c>
      <c r="F198" s="103">
        <f>unique_contracts!N198</f>
        <v>0</v>
      </c>
      <c r="G198" s="103">
        <f>unique_contracts!P198</f>
        <v>0</v>
      </c>
      <c r="H198" s="103">
        <f>unique_contracts!R198</f>
        <v>0</v>
      </c>
      <c r="I198" s="103">
        <f>unique_contracts!V198</f>
        <v>0</v>
      </c>
      <c r="J198" s="121">
        <f>unique_contracts!AB198</f>
        <v>0</v>
      </c>
      <c r="K198" s="103">
        <f>unique_contracts!AM198</f>
        <v>0</v>
      </c>
      <c r="L198" s="103">
        <f>unique_contracts!AN198</f>
        <v>0</v>
      </c>
      <c r="M198" s="103">
        <f>unique_contracts!AO198</f>
        <v>0</v>
      </c>
      <c r="N198" s="103">
        <f>unique_contracts!AP198</f>
        <v>0</v>
      </c>
      <c r="O198" s="103">
        <f>unique_contracts!AQ198</f>
        <v>0</v>
      </c>
      <c r="P198" s="103">
        <f>unique_contracts!AR198</f>
        <v>0</v>
      </c>
      <c r="Q198" s="103">
        <f>unique_contracts!BP198</f>
        <v>0</v>
      </c>
      <c r="R198" s="103">
        <f t="shared" si="32"/>
        <v>0</v>
      </c>
      <c r="S198" s="103" t="str">
        <f>IFERROR(IF(AND(I198&gt;0,E198="NotHybrid"),_xlfn.CONCAT(MAX(MIN(ROUNDDOWN(I198/D198,0),8),4),INDEX(resources!$G:$G,MATCH(B198,resources!$A:$A,0))),INDEX(resources!$G:$G,MATCH(B198,resources!$A:$A,0))),"n/a")</f>
        <v>n/a</v>
      </c>
      <c r="T198" s="103" t="str">
        <f t="shared" si="33"/>
        <v>n/a</v>
      </c>
      <c r="U198" s="103" t="str">
        <f t="shared" si="34"/>
        <v>n/a</v>
      </c>
      <c r="V198" s="103">
        <f t="shared" si="35"/>
        <v>0</v>
      </c>
      <c r="W198" s="103">
        <f t="shared" si="36"/>
        <v>0</v>
      </c>
      <c r="X198" s="119">
        <f t="shared" si="37"/>
        <v>1</v>
      </c>
      <c r="Y198" s="119">
        <f t="shared" si="38"/>
        <v>1</v>
      </c>
      <c r="Z198" s="168">
        <f>MIN((IFERROR(IF(AND($V198&lt;=Z$1,$W198&gt;=Z$1),INDEX(Reliability!E$23:E$50,MATCH($S198,Reliability!$C$23:$C$50,0)),0),0)*IF($T198="n/a",$D198*$Y198,$G198)+IFERROR(IF(AND($V198&lt;=Z$1,$W198&gt;=Z$1),INDEX(Reliability!E$23:E$50,MATCH($T198,Reliability!$C$23:$C$50,0)),0),0)*$H198*$X198*$Y198),$D198)*$R198</f>
        <v>0</v>
      </c>
      <c r="AA198" s="168">
        <f>MIN((IFERROR(IF(AND($V198&lt;=AA$1,$W198&gt;=AA$1),INDEX(Reliability!F$23:F$50,MATCH($S198,Reliability!$C$23:$C$50,0)),0),0)*IF($T198="n/a",$D198*$Y198,$G198)+IFERROR(IF(AND($V198&lt;=AA$1,$W198&gt;=AA$1),INDEX(Reliability!F$23:F$50,MATCH($T198,Reliability!$C$23:$C$50,0)),0),0)*$H198*$X198*$Y198),$D198)*$R198</f>
        <v>0</v>
      </c>
      <c r="AB198" s="168">
        <f>MIN((IFERROR(IF(AND($V198&lt;=AB$1,$W198&gt;=AB$1),INDEX(Reliability!G$23:G$50,MATCH($S198,Reliability!$C$23:$C$50,0)),0),0)*IF($T198="n/a",$D198*$Y198,$G198)+IFERROR(IF(AND($V198&lt;=AB$1,$W198&gt;=AB$1),INDEX(Reliability!G$23:G$50,MATCH($T198,Reliability!$C$23:$C$50,0)),0),0)*$H198*$X198*$Y198),$D198)*$R198</f>
        <v>0</v>
      </c>
      <c r="AC198" s="168">
        <f>MIN((IFERROR(IF(AND($V198&lt;=AC$1,$W198&gt;=AC$1),INDEX(Reliability!H$23:H$50,MATCH($S198,Reliability!$C$23:$C$50,0)),0),0)*IF($T198="n/a",$D198*$Y198,$G198)+IFERROR(IF(AND($V198&lt;=AC$1,$W198&gt;=AC$1),INDEX(Reliability!H$23:H$50,MATCH($T198,Reliability!$C$23:$C$50,0)),0),0)*$H198*$X198*$Y198),$D198)*$R198</f>
        <v>0</v>
      </c>
      <c r="AD198" s="168">
        <f>MIN((IFERROR(IF(AND($V198&lt;=AD$1,$W198&gt;=AD$1),INDEX(Reliability!I$23:I$50,MATCH($S198,Reliability!$C$23:$C$50,0)),0),0)*IF($T198="n/a",$D198*$Y198,$G198)+IFERROR(IF(AND($V198&lt;=AD$1,$W198&gt;=AD$1),INDEX(Reliability!I$23:I$50,MATCH($T198,Reliability!$C$23:$C$50,0)),0),0)*$H198*$X198*$Y198),$D198)*$R198</f>
        <v>0</v>
      </c>
      <c r="AE198" s="168">
        <f>MIN((IFERROR(IF(AND($V198&lt;=AE$1,$W198&gt;=AE$1),INDEX(Reliability!J$23:J$50,MATCH($S198,Reliability!$C$23:$C$50,0)),0),0)*IF($T198="n/a",$D198*$Y198,$G198)+IFERROR(IF(AND($V198&lt;=AE$1,$W198&gt;=AE$1),INDEX(Reliability!J$23:J$50,MATCH($T198,Reliability!$C$23:$C$50,0)),0),0)*$H198*$X198*$Y198),$D198)*$R198</f>
        <v>0</v>
      </c>
      <c r="AF198" s="168">
        <f>MIN((IFERROR(IF(AND($V198&lt;=AF$1,$W198&gt;=AF$1),INDEX(Reliability!K$23:K$50,MATCH($S198,Reliability!$C$23:$C$50,0)),0),0)*IF($T198="n/a",$D198*$Y198,$G198)+IFERROR(IF(AND($V198&lt;=AF$1,$W198&gt;=AF$1),INDEX(Reliability!K$23:K$50,MATCH($T198,Reliability!$C$23:$C$50,0)),0),0)*$H198*$X198*$Y198),$D198)*$R198</f>
        <v>0</v>
      </c>
      <c r="AG198" s="168">
        <f>MIN((IFERROR(IF(AND($V198&lt;=AG$1,$W198&gt;=AG$1),INDEX(Reliability!L$23:L$50,MATCH($S198,Reliability!$C$23:$C$50,0)),0),0)*IF($T198="n/a",$D198*$Y198,$G198)+IFERROR(IF(AND($V198&lt;=AG$1,$W198&gt;=AG$1),INDEX(Reliability!L$23:L$50,MATCH($T198,Reliability!$C$23:$C$50,0)),0),0)*$H198*$X198*$Y198),$D198)*$R198</f>
        <v>0</v>
      </c>
      <c r="AH198" s="168">
        <f>MIN((IFERROR(IF(AND($V198&lt;=AH$1,$W198&gt;=AH$1),INDEX(Reliability!M$23:M$50,MATCH($S198,Reliability!$C$23:$C$50,0)),0),0)*IF($T198="n/a",$D198*$Y198,$G198)+IFERROR(IF(AND($V198&lt;=AH$1,$W198&gt;=AH$1),INDEX(Reliability!M$23:M$50,MATCH($T198,Reliability!$C$23:$C$50,0)),0),0)*$H198*$X198*$Y198),$D198)*$R198</f>
        <v>0</v>
      </c>
      <c r="AI198" s="168">
        <f>MIN((IFERROR(IF(AND($V198&lt;=AI$1,$W198&gt;=AI$1),INDEX(Reliability!N$23:N$50,MATCH($S198,Reliability!$C$23:$C$50,0)),0),0)*IF($T198="n/a",$D198*$Y198,$G198)+IFERROR(IF(AND($V198&lt;=AI$1,$W198&gt;=AI$1),INDEX(Reliability!N$23:N$50,MATCH($T198,Reliability!$C$23:$C$50,0)),0),0)*$H198*$X198*$Y198),$D198)*$R198</f>
        <v>0</v>
      </c>
      <c r="AJ198" s="168">
        <f>MIN((IFERROR(IF(AND($V198&lt;=AJ$1,$W198&gt;=AJ$1),INDEX(Reliability!O$23:O$50,MATCH($S198,Reliability!$C$23:$C$50,0)),0),0)*IF($T198="n/a",$D198*$Y198,$G198)+IFERROR(IF(AND($V198&lt;=AJ$1,$W198&gt;=AJ$1),INDEX(Reliability!O$23:O$50,MATCH($T198,Reliability!$C$23:$C$50,0)),0),0)*$H198*$X198*$Y198),$D198)*$R198</f>
        <v>0</v>
      </c>
      <c r="AK198" s="168">
        <f>MIN((IFERROR(IF(AND($V198&lt;=AK$1,$W198&gt;=AK$1),INDEX(Reliability!P$23:P$50,MATCH($S198,Reliability!$C$23:$C$50,0)),0),0)*IF($T198="n/a",$D198*$Y198,$G198)+IFERROR(IF(AND($V198&lt;=AK$1,$W198&gt;=AK$1),INDEX(Reliability!P$23:P$50,MATCH($T198,Reliability!$C$23:$C$50,0)),0),0)*$H198*$X198*$Y198),$D198)*$R198</f>
        <v>0</v>
      </c>
      <c r="AM198" s="167">
        <f t="shared" si="39"/>
        <v>0</v>
      </c>
      <c r="AN198">
        <f>unique_contracts!C198</f>
        <v>0</v>
      </c>
    </row>
    <row r="199" spans="2:40" x14ac:dyDescent="0.25">
      <c r="B199" s="121">
        <f>unique_contracts!B199</f>
        <v>0</v>
      </c>
      <c r="C199" s="103">
        <f>unique_contracts!D199</f>
        <v>0</v>
      </c>
      <c r="D199" s="120">
        <f>unique_contracts!J199</f>
        <v>0</v>
      </c>
      <c r="E199" s="103">
        <f>unique_contracts!M199</f>
        <v>0</v>
      </c>
      <c r="F199" s="103">
        <f>unique_contracts!N199</f>
        <v>0</v>
      </c>
      <c r="G199" s="103">
        <f>unique_contracts!P199</f>
        <v>0</v>
      </c>
      <c r="H199" s="103">
        <f>unique_contracts!R199</f>
        <v>0</v>
      </c>
      <c r="I199" s="103">
        <f>unique_contracts!V199</f>
        <v>0</v>
      </c>
      <c r="J199" s="121">
        <f>unique_contracts!AB199</f>
        <v>0</v>
      </c>
      <c r="K199" s="103">
        <f>unique_contracts!AM199</f>
        <v>0</v>
      </c>
      <c r="L199" s="103">
        <f>unique_contracts!AN199</f>
        <v>0</v>
      </c>
      <c r="M199" s="103">
        <f>unique_contracts!AO199</f>
        <v>0</v>
      </c>
      <c r="N199" s="103">
        <f>unique_contracts!AP199</f>
        <v>0</v>
      </c>
      <c r="O199" s="103">
        <f>unique_contracts!AQ199</f>
        <v>0</v>
      </c>
      <c r="P199" s="103">
        <f>unique_contracts!AR199</f>
        <v>0</v>
      </c>
      <c r="Q199" s="103">
        <f>unique_contracts!BP199</f>
        <v>0</v>
      </c>
      <c r="R199" s="103">
        <f t="shared" si="32"/>
        <v>0</v>
      </c>
      <c r="S199" s="103" t="str">
        <f>IFERROR(IF(AND(I199&gt;0,E199="NotHybrid"),_xlfn.CONCAT(MAX(MIN(ROUNDDOWN(I199/D199,0),8),4),INDEX(resources!$G:$G,MATCH(B199,resources!$A:$A,0))),INDEX(resources!$G:$G,MATCH(B199,resources!$A:$A,0))),"n/a")</f>
        <v>n/a</v>
      </c>
      <c r="T199" s="103" t="str">
        <f t="shared" si="33"/>
        <v>n/a</v>
      </c>
      <c r="U199" s="103" t="str">
        <f t="shared" si="34"/>
        <v>n/a</v>
      </c>
      <c r="V199" s="103">
        <f t="shared" si="35"/>
        <v>0</v>
      </c>
      <c r="W199" s="103">
        <f t="shared" si="36"/>
        <v>0</v>
      </c>
      <c r="X199" s="119">
        <f t="shared" si="37"/>
        <v>1</v>
      </c>
      <c r="Y199" s="119">
        <f t="shared" si="38"/>
        <v>1</v>
      </c>
      <c r="Z199" s="168">
        <f>MIN((IFERROR(IF(AND($V199&lt;=Z$1,$W199&gt;=Z$1),INDEX(Reliability!E$23:E$50,MATCH($S199,Reliability!$C$23:$C$50,0)),0),0)*IF($T199="n/a",$D199*$Y199,$G199)+IFERROR(IF(AND($V199&lt;=Z$1,$W199&gt;=Z$1),INDEX(Reliability!E$23:E$50,MATCH($T199,Reliability!$C$23:$C$50,0)),0),0)*$H199*$X199*$Y199),$D199)*$R199</f>
        <v>0</v>
      </c>
      <c r="AA199" s="168">
        <f>MIN((IFERROR(IF(AND($V199&lt;=AA$1,$W199&gt;=AA$1),INDEX(Reliability!F$23:F$50,MATCH($S199,Reliability!$C$23:$C$50,0)),0),0)*IF($T199="n/a",$D199*$Y199,$G199)+IFERROR(IF(AND($V199&lt;=AA$1,$W199&gt;=AA$1),INDEX(Reliability!F$23:F$50,MATCH($T199,Reliability!$C$23:$C$50,0)),0),0)*$H199*$X199*$Y199),$D199)*$R199</f>
        <v>0</v>
      </c>
      <c r="AB199" s="168">
        <f>MIN((IFERROR(IF(AND($V199&lt;=AB$1,$W199&gt;=AB$1),INDEX(Reliability!G$23:G$50,MATCH($S199,Reliability!$C$23:$C$50,0)),0),0)*IF($T199="n/a",$D199*$Y199,$G199)+IFERROR(IF(AND($V199&lt;=AB$1,$W199&gt;=AB$1),INDEX(Reliability!G$23:G$50,MATCH($T199,Reliability!$C$23:$C$50,0)),0),0)*$H199*$X199*$Y199),$D199)*$R199</f>
        <v>0</v>
      </c>
      <c r="AC199" s="168">
        <f>MIN((IFERROR(IF(AND($V199&lt;=AC$1,$W199&gt;=AC$1),INDEX(Reliability!H$23:H$50,MATCH($S199,Reliability!$C$23:$C$50,0)),0),0)*IF($T199="n/a",$D199*$Y199,$G199)+IFERROR(IF(AND($V199&lt;=AC$1,$W199&gt;=AC$1),INDEX(Reliability!H$23:H$50,MATCH($T199,Reliability!$C$23:$C$50,0)),0),0)*$H199*$X199*$Y199),$D199)*$R199</f>
        <v>0</v>
      </c>
      <c r="AD199" s="168">
        <f>MIN((IFERROR(IF(AND($V199&lt;=AD$1,$W199&gt;=AD$1),INDEX(Reliability!I$23:I$50,MATCH($S199,Reliability!$C$23:$C$50,0)),0),0)*IF($T199="n/a",$D199*$Y199,$G199)+IFERROR(IF(AND($V199&lt;=AD$1,$W199&gt;=AD$1),INDEX(Reliability!I$23:I$50,MATCH($T199,Reliability!$C$23:$C$50,0)),0),0)*$H199*$X199*$Y199),$D199)*$R199</f>
        <v>0</v>
      </c>
      <c r="AE199" s="168">
        <f>MIN((IFERROR(IF(AND($V199&lt;=AE$1,$W199&gt;=AE$1),INDEX(Reliability!J$23:J$50,MATCH($S199,Reliability!$C$23:$C$50,0)),0),0)*IF($T199="n/a",$D199*$Y199,$G199)+IFERROR(IF(AND($V199&lt;=AE$1,$W199&gt;=AE$1),INDEX(Reliability!J$23:J$50,MATCH($T199,Reliability!$C$23:$C$50,0)),0),0)*$H199*$X199*$Y199),$D199)*$R199</f>
        <v>0</v>
      </c>
      <c r="AF199" s="168">
        <f>MIN((IFERROR(IF(AND($V199&lt;=AF$1,$W199&gt;=AF$1),INDEX(Reliability!K$23:K$50,MATCH($S199,Reliability!$C$23:$C$50,0)),0),0)*IF($T199="n/a",$D199*$Y199,$G199)+IFERROR(IF(AND($V199&lt;=AF$1,$W199&gt;=AF$1),INDEX(Reliability!K$23:K$50,MATCH($T199,Reliability!$C$23:$C$50,0)),0),0)*$H199*$X199*$Y199),$D199)*$R199</f>
        <v>0</v>
      </c>
      <c r="AG199" s="168">
        <f>MIN((IFERROR(IF(AND($V199&lt;=AG$1,$W199&gt;=AG$1),INDEX(Reliability!L$23:L$50,MATCH($S199,Reliability!$C$23:$C$50,0)),0),0)*IF($T199="n/a",$D199*$Y199,$G199)+IFERROR(IF(AND($V199&lt;=AG$1,$W199&gt;=AG$1),INDEX(Reliability!L$23:L$50,MATCH($T199,Reliability!$C$23:$C$50,0)),0),0)*$H199*$X199*$Y199),$D199)*$R199</f>
        <v>0</v>
      </c>
      <c r="AH199" s="168">
        <f>MIN((IFERROR(IF(AND($V199&lt;=AH$1,$W199&gt;=AH$1),INDEX(Reliability!M$23:M$50,MATCH($S199,Reliability!$C$23:$C$50,0)),0),0)*IF($T199="n/a",$D199*$Y199,$G199)+IFERROR(IF(AND($V199&lt;=AH$1,$W199&gt;=AH$1),INDEX(Reliability!M$23:M$50,MATCH($T199,Reliability!$C$23:$C$50,0)),0),0)*$H199*$X199*$Y199),$D199)*$R199</f>
        <v>0</v>
      </c>
      <c r="AI199" s="168">
        <f>MIN((IFERROR(IF(AND($V199&lt;=AI$1,$W199&gt;=AI$1),INDEX(Reliability!N$23:N$50,MATCH($S199,Reliability!$C$23:$C$50,0)),0),0)*IF($T199="n/a",$D199*$Y199,$G199)+IFERROR(IF(AND($V199&lt;=AI$1,$W199&gt;=AI$1),INDEX(Reliability!N$23:N$50,MATCH($T199,Reliability!$C$23:$C$50,0)),0),0)*$H199*$X199*$Y199),$D199)*$R199</f>
        <v>0</v>
      </c>
      <c r="AJ199" s="168">
        <f>MIN((IFERROR(IF(AND($V199&lt;=AJ$1,$W199&gt;=AJ$1),INDEX(Reliability!O$23:O$50,MATCH($S199,Reliability!$C$23:$C$50,0)),0),0)*IF($T199="n/a",$D199*$Y199,$G199)+IFERROR(IF(AND($V199&lt;=AJ$1,$W199&gt;=AJ$1),INDEX(Reliability!O$23:O$50,MATCH($T199,Reliability!$C$23:$C$50,0)),0),0)*$H199*$X199*$Y199),$D199)*$R199</f>
        <v>0</v>
      </c>
      <c r="AK199" s="168">
        <f>MIN((IFERROR(IF(AND($V199&lt;=AK$1,$W199&gt;=AK$1),INDEX(Reliability!P$23:P$50,MATCH($S199,Reliability!$C$23:$C$50,0)),0),0)*IF($T199="n/a",$D199*$Y199,$G199)+IFERROR(IF(AND($V199&lt;=AK$1,$W199&gt;=AK$1),INDEX(Reliability!P$23:P$50,MATCH($T199,Reliability!$C$23:$C$50,0)),0),0)*$H199*$X199*$Y199),$D199)*$R199</f>
        <v>0</v>
      </c>
      <c r="AM199" s="167">
        <f t="shared" si="39"/>
        <v>0</v>
      </c>
      <c r="AN199">
        <f>unique_contracts!C199</f>
        <v>0</v>
      </c>
    </row>
    <row r="200" spans="2:40" x14ac:dyDescent="0.25">
      <c r="B200" s="121">
        <f>unique_contracts!B200</f>
        <v>0</v>
      </c>
      <c r="C200" s="103">
        <f>unique_contracts!D200</f>
        <v>0</v>
      </c>
      <c r="D200" s="120">
        <f>unique_contracts!J200</f>
        <v>0</v>
      </c>
      <c r="E200" s="103">
        <f>unique_contracts!M200</f>
        <v>0</v>
      </c>
      <c r="F200" s="103">
        <f>unique_contracts!N200</f>
        <v>0</v>
      </c>
      <c r="G200" s="103">
        <f>unique_contracts!P200</f>
        <v>0</v>
      </c>
      <c r="H200" s="103">
        <f>unique_contracts!R200</f>
        <v>0</v>
      </c>
      <c r="I200" s="103">
        <f>unique_contracts!V200</f>
        <v>0</v>
      </c>
      <c r="J200" s="121">
        <f>unique_contracts!AB200</f>
        <v>0</v>
      </c>
      <c r="K200" s="103">
        <f>unique_contracts!AM200</f>
        <v>0</v>
      </c>
      <c r="L200" s="103">
        <f>unique_contracts!AN200</f>
        <v>0</v>
      </c>
      <c r="M200" s="103">
        <f>unique_contracts!AO200</f>
        <v>0</v>
      </c>
      <c r="N200" s="103">
        <f>unique_contracts!AP200</f>
        <v>0</v>
      </c>
      <c r="O200" s="103">
        <f>unique_contracts!AQ200</f>
        <v>0</v>
      </c>
      <c r="P200" s="103">
        <f>unique_contracts!AR200</f>
        <v>0</v>
      </c>
      <c r="Q200" s="103">
        <f>unique_contracts!BP200</f>
        <v>0</v>
      </c>
      <c r="R200" s="103">
        <f t="shared" si="32"/>
        <v>0</v>
      </c>
      <c r="S200" s="103" t="str">
        <f>IFERROR(IF(AND(I200&gt;0,E200="NotHybrid"),_xlfn.CONCAT(MAX(MIN(ROUNDDOWN(I200/D200,0),8),4),INDEX(resources!$G:$G,MATCH(B200,resources!$A:$A,0))),INDEX(resources!$G:$G,MATCH(B200,resources!$A:$A,0))),"n/a")</f>
        <v>n/a</v>
      </c>
      <c r="T200" s="103" t="str">
        <f t="shared" si="33"/>
        <v>n/a</v>
      </c>
      <c r="U200" s="103" t="str">
        <f t="shared" si="34"/>
        <v>n/a</v>
      </c>
      <c r="V200" s="103">
        <f t="shared" si="35"/>
        <v>0</v>
      </c>
      <c r="W200" s="103">
        <f t="shared" si="36"/>
        <v>0</v>
      </c>
      <c r="X200" s="119">
        <f t="shared" si="37"/>
        <v>1</v>
      </c>
      <c r="Y200" s="119">
        <f t="shared" si="38"/>
        <v>1</v>
      </c>
      <c r="Z200" s="168">
        <f>MIN((IFERROR(IF(AND($V200&lt;=Z$1,$W200&gt;=Z$1),INDEX(Reliability!E$23:E$50,MATCH($S200,Reliability!$C$23:$C$50,0)),0),0)*IF($T200="n/a",$D200*$Y200,$G200)+IFERROR(IF(AND($V200&lt;=Z$1,$W200&gt;=Z$1),INDEX(Reliability!E$23:E$50,MATCH($T200,Reliability!$C$23:$C$50,0)),0),0)*$H200*$X200*$Y200),$D200)*$R200</f>
        <v>0</v>
      </c>
      <c r="AA200" s="168">
        <f>MIN((IFERROR(IF(AND($V200&lt;=AA$1,$W200&gt;=AA$1),INDEX(Reliability!F$23:F$50,MATCH($S200,Reliability!$C$23:$C$50,0)),0),0)*IF($T200="n/a",$D200*$Y200,$G200)+IFERROR(IF(AND($V200&lt;=AA$1,$W200&gt;=AA$1),INDEX(Reliability!F$23:F$50,MATCH($T200,Reliability!$C$23:$C$50,0)),0),0)*$H200*$X200*$Y200),$D200)*$R200</f>
        <v>0</v>
      </c>
      <c r="AB200" s="168">
        <f>MIN((IFERROR(IF(AND($V200&lt;=AB$1,$W200&gt;=AB$1),INDEX(Reliability!G$23:G$50,MATCH($S200,Reliability!$C$23:$C$50,0)),0),0)*IF($T200="n/a",$D200*$Y200,$G200)+IFERROR(IF(AND($V200&lt;=AB$1,$W200&gt;=AB$1),INDEX(Reliability!G$23:G$50,MATCH($T200,Reliability!$C$23:$C$50,0)),0),0)*$H200*$X200*$Y200),$D200)*$R200</f>
        <v>0</v>
      </c>
      <c r="AC200" s="168">
        <f>MIN((IFERROR(IF(AND($V200&lt;=AC$1,$W200&gt;=AC$1),INDEX(Reliability!H$23:H$50,MATCH($S200,Reliability!$C$23:$C$50,0)),0),0)*IF($T200="n/a",$D200*$Y200,$G200)+IFERROR(IF(AND($V200&lt;=AC$1,$W200&gt;=AC$1),INDEX(Reliability!H$23:H$50,MATCH($T200,Reliability!$C$23:$C$50,0)),0),0)*$H200*$X200*$Y200),$D200)*$R200</f>
        <v>0</v>
      </c>
      <c r="AD200" s="168">
        <f>MIN((IFERROR(IF(AND($V200&lt;=AD$1,$W200&gt;=AD$1),INDEX(Reliability!I$23:I$50,MATCH($S200,Reliability!$C$23:$C$50,0)),0),0)*IF($T200="n/a",$D200*$Y200,$G200)+IFERROR(IF(AND($V200&lt;=AD$1,$W200&gt;=AD$1),INDEX(Reliability!I$23:I$50,MATCH($T200,Reliability!$C$23:$C$50,0)),0),0)*$H200*$X200*$Y200),$D200)*$R200</f>
        <v>0</v>
      </c>
      <c r="AE200" s="168">
        <f>MIN((IFERROR(IF(AND($V200&lt;=AE$1,$W200&gt;=AE$1),INDEX(Reliability!J$23:J$50,MATCH($S200,Reliability!$C$23:$C$50,0)),0),0)*IF($T200="n/a",$D200*$Y200,$G200)+IFERROR(IF(AND($V200&lt;=AE$1,$W200&gt;=AE$1),INDEX(Reliability!J$23:J$50,MATCH($T200,Reliability!$C$23:$C$50,0)),0),0)*$H200*$X200*$Y200),$D200)*$R200</f>
        <v>0</v>
      </c>
      <c r="AF200" s="168">
        <f>MIN((IFERROR(IF(AND($V200&lt;=AF$1,$W200&gt;=AF$1),INDEX(Reliability!K$23:K$50,MATCH($S200,Reliability!$C$23:$C$50,0)),0),0)*IF($T200="n/a",$D200*$Y200,$G200)+IFERROR(IF(AND($V200&lt;=AF$1,$W200&gt;=AF$1),INDEX(Reliability!K$23:K$50,MATCH($T200,Reliability!$C$23:$C$50,0)),0),0)*$H200*$X200*$Y200),$D200)*$R200</f>
        <v>0</v>
      </c>
      <c r="AG200" s="168">
        <f>MIN((IFERROR(IF(AND($V200&lt;=AG$1,$W200&gt;=AG$1),INDEX(Reliability!L$23:L$50,MATCH($S200,Reliability!$C$23:$C$50,0)),0),0)*IF($T200="n/a",$D200*$Y200,$G200)+IFERROR(IF(AND($V200&lt;=AG$1,$W200&gt;=AG$1),INDEX(Reliability!L$23:L$50,MATCH($T200,Reliability!$C$23:$C$50,0)),0),0)*$H200*$X200*$Y200),$D200)*$R200</f>
        <v>0</v>
      </c>
      <c r="AH200" s="168">
        <f>MIN((IFERROR(IF(AND($V200&lt;=AH$1,$W200&gt;=AH$1),INDEX(Reliability!M$23:M$50,MATCH($S200,Reliability!$C$23:$C$50,0)),0),0)*IF($T200="n/a",$D200*$Y200,$G200)+IFERROR(IF(AND($V200&lt;=AH$1,$W200&gt;=AH$1),INDEX(Reliability!M$23:M$50,MATCH($T200,Reliability!$C$23:$C$50,0)),0),0)*$H200*$X200*$Y200),$D200)*$R200</f>
        <v>0</v>
      </c>
      <c r="AI200" s="168">
        <f>MIN((IFERROR(IF(AND($V200&lt;=AI$1,$W200&gt;=AI$1),INDEX(Reliability!N$23:N$50,MATCH($S200,Reliability!$C$23:$C$50,0)),0),0)*IF($T200="n/a",$D200*$Y200,$G200)+IFERROR(IF(AND($V200&lt;=AI$1,$W200&gt;=AI$1),INDEX(Reliability!N$23:N$50,MATCH($T200,Reliability!$C$23:$C$50,0)),0),0)*$H200*$X200*$Y200),$D200)*$R200</f>
        <v>0</v>
      </c>
      <c r="AJ200" s="168">
        <f>MIN((IFERROR(IF(AND($V200&lt;=AJ$1,$W200&gt;=AJ$1),INDEX(Reliability!O$23:O$50,MATCH($S200,Reliability!$C$23:$C$50,0)),0),0)*IF($T200="n/a",$D200*$Y200,$G200)+IFERROR(IF(AND($V200&lt;=AJ$1,$W200&gt;=AJ$1),INDEX(Reliability!O$23:O$50,MATCH($T200,Reliability!$C$23:$C$50,0)),0),0)*$H200*$X200*$Y200),$D200)*$R200</f>
        <v>0</v>
      </c>
      <c r="AK200" s="168">
        <f>MIN((IFERROR(IF(AND($V200&lt;=AK$1,$W200&gt;=AK$1),INDEX(Reliability!P$23:P$50,MATCH($S200,Reliability!$C$23:$C$50,0)),0),0)*IF($T200="n/a",$D200*$Y200,$G200)+IFERROR(IF(AND($V200&lt;=AK$1,$W200&gt;=AK$1),INDEX(Reliability!P$23:P$50,MATCH($T200,Reliability!$C$23:$C$50,0)),0),0)*$H200*$X200*$Y200),$D200)*$R200</f>
        <v>0</v>
      </c>
      <c r="AM200" s="167">
        <f t="shared" si="39"/>
        <v>0</v>
      </c>
      <c r="AN200">
        <f>unique_contracts!C200</f>
        <v>0</v>
      </c>
    </row>
    <row r="201" spans="2:40" x14ac:dyDescent="0.25">
      <c r="B201" s="121">
        <f>unique_contracts!B201</f>
        <v>0</v>
      </c>
      <c r="C201" s="103">
        <f>unique_contracts!D201</f>
        <v>0</v>
      </c>
      <c r="D201" s="120">
        <f>unique_contracts!J201</f>
        <v>0</v>
      </c>
      <c r="E201" s="103">
        <f>unique_contracts!M201</f>
        <v>0</v>
      </c>
      <c r="F201" s="103">
        <f>unique_contracts!N201</f>
        <v>0</v>
      </c>
      <c r="G201" s="103">
        <f>unique_contracts!P201</f>
        <v>0</v>
      </c>
      <c r="H201" s="103">
        <f>unique_contracts!R201</f>
        <v>0</v>
      </c>
      <c r="I201" s="103">
        <f>unique_contracts!V201</f>
        <v>0</v>
      </c>
      <c r="J201" s="121">
        <f>unique_contracts!AB201</f>
        <v>0</v>
      </c>
      <c r="K201" s="103">
        <f>unique_contracts!AM201</f>
        <v>0</v>
      </c>
      <c r="L201" s="103">
        <f>unique_contracts!AN201</f>
        <v>0</v>
      </c>
      <c r="M201" s="103">
        <f>unique_contracts!AO201</f>
        <v>0</v>
      </c>
      <c r="N201" s="103">
        <f>unique_contracts!AP201</f>
        <v>0</v>
      </c>
      <c r="O201" s="103">
        <f>unique_contracts!AQ201</f>
        <v>0</v>
      </c>
      <c r="P201" s="103">
        <f>unique_contracts!AR201</f>
        <v>0</v>
      </c>
      <c r="Q201" s="103">
        <f>unique_contracts!BP201</f>
        <v>0</v>
      </c>
      <c r="R201" s="103">
        <f t="shared" si="32"/>
        <v>0</v>
      </c>
      <c r="S201" s="103" t="str">
        <f>IFERROR(IF(AND(I201&gt;0,E201="NotHybrid"),_xlfn.CONCAT(MAX(MIN(ROUNDDOWN(I201/D201,0),8),4),INDEX(resources!$G:$G,MATCH(B201,resources!$A:$A,0))),INDEX(resources!$G:$G,MATCH(B201,resources!$A:$A,0))),"n/a")</f>
        <v>n/a</v>
      </c>
      <c r="T201" s="103" t="str">
        <f t="shared" si="33"/>
        <v>n/a</v>
      </c>
      <c r="U201" s="103" t="str">
        <f t="shared" si="34"/>
        <v>n/a</v>
      </c>
      <c r="V201" s="103">
        <f t="shared" si="35"/>
        <v>0</v>
      </c>
      <c r="W201" s="103">
        <f t="shared" si="36"/>
        <v>0</v>
      </c>
      <c r="X201" s="119">
        <f t="shared" si="37"/>
        <v>1</v>
      </c>
      <c r="Y201" s="119">
        <f t="shared" si="38"/>
        <v>1</v>
      </c>
      <c r="Z201" s="168">
        <f>MIN((IFERROR(IF(AND($V201&lt;=Z$1,$W201&gt;=Z$1),INDEX(Reliability!E$23:E$50,MATCH($S201,Reliability!$C$23:$C$50,0)),0),0)*IF($T201="n/a",$D201*$Y201,$G201)+IFERROR(IF(AND($V201&lt;=Z$1,$W201&gt;=Z$1),INDEX(Reliability!E$23:E$50,MATCH($T201,Reliability!$C$23:$C$50,0)),0),0)*$H201*$X201*$Y201),$D201)*$R201</f>
        <v>0</v>
      </c>
      <c r="AA201" s="168">
        <f>MIN((IFERROR(IF(AND($V201&lt;=AA$1,$W201&gt;=AA$1),INDEX(Reliability!F$23:F$50,MATCH($S201,Reliability!$C$23:$C$50,0)),0),0)*IF($T201="n/a",$D201*$Y201,$G201)+IFERROR(IF(AND($V201&lt;=AA$1,$W201&gt;=AA$1),INDEX(Reliability!F$23:F$50,MATCH($T201,Reliability!$C$23:$C$50,0)),0),0)*$H201*$X201*$Y201),$D201)*$R201</f>
        <v>0</v>
      </c>
      <c r="AB201" s="168">
        <f>MIN((IFERROR(IF(AND($V201&lt;=AB$1,$W201&gt;=AB$1),INDEX(Reliability!G$23:G$50,MATCH($S201,Reliability!$C$23:$C$50,0)),0),0)*IF($T201="n/a",$D201*$Y201,$G201)+IFERROR(IF(AND($V201&lt;=AB$1,$W201&gt;=AB$1),INDEX(Reliability!G$23:G$50,MATCH($T201,Reliability!$C$23:$C$50,0)),0),0)*$H201*$X201*$Y201),$D201)*$R201</f>
        <v>0</v>
      </c>
      <c r="AC201" s="168">
        <f>MIN((IFERROR(IF(AND($V201&lt;=AC$1,$W201&gt;=AC$1),INDEX(Reliability!H$23:H$50,MATCH($S201,Reliability!$C$23:$C$50,0)),0),0)*IF($T201="n/a",$D201*$Y201,$G201)+IFERROR(IF(AND($V201&lt;=AC$1,$W201&gt;=AC$1),INDEX(Reliability!H$23:H$50,MATCH($T201,Reliability!$C$23:$C$50,0)),0),0)*$H201*$X201*$Y201),$D201)*$R201</f>
        <v>0</v>
      </c>
      <c r="AD201" s="168">
        <f>MIN((IFERROR(IF(AND($V201&lt;=AD$1,$W201&gt;=AD$1),INDEX(Reliability!I$23:I$50,MATCH($S201,Reliability!$C$23:$C$50,0)),0),0)*IF($T201="n/a",$D201*$Y201,$G201)+IFERROR(IF(AND($V201&lt;=AD$1,$W201&gt;=AD$1),INDEX(Reliability!I$23:I$50,MATCH($T201,Reliability!$C$23:$C$50,0)),0),0)*$H201*$X201*$Y201),$D201)*$R201</f>
        <v>0</v>
      </c>
      <c r="AE201" s="168">
        <f>MIN((IFERROR(IF(AND($V201&lt;=AE$1,$W201&gt;=AE$1),INDEX(Reliability!J$23:J$50,MATCH($S201,Reliability!$C$23:$C$50,0)),0),0)*IF($T201="n/a",$D201*$Y201,$G201)+IFERROR(IF(AND($V201&lt;=AE$1,$W201&gt;=AE$1),INDEX(Reliability!J$23:J$50,MATCH($T201,Reliability!$C$23:$C$50,0)),0),0)*$H201*$X201*$Y201),$D201)*$R201</f>
        <v>0</v>
      </c>
      <c r="AF201" s="168">
        <f>MIN((IFERROR(IF(AND($V201&lt;=AF$1,$W201&gt;=AF$1),INDEX(Reliability!K$23:K$50,MATCH($S201,Reliability!$C$23:$C$50,0)),0),0)*IF($T201="n/a",$D201*$Y201,$G201)+IFERROR(IF(AND($V201&lt;=AF$1,$W201&gt;=AF$1),INDEX(Reliability!K$23:K$50,MATCH($T201,Reliability!$C$23:$C$50,0)),0),0)*$H201*$X201*$Y201),$D201)*$R201</f>
        <v>0</v>
      </c>
      <c r="AG201" s="168">
        <f>MIN((IFERROR(IF(AND($V201&lt;=AG$1,$W201&gt;=AG$1),INDEX(Reliability!L$23:L$50,MATCH($S201,Reliability!$C$23:$C$50,0)),0),0)*IF($T201="n/a",$D201*$Y201,$G201)+IFERROR(IF(AND($V201&lt;=AG$1,$W201&gt;=AG$1),INDEX(Reliability!L$23:L$50,MATCH($T201,Reliability!$C$23:$C$50,0)),0),0)*$H201*$X201*$Y201),$D201)*$R201</f>
        <v>0</v>
      </c>
      <c r="AH201" s="168">
        <f>MIN((IFERROR(IF(AND($V201&lt;=AH$1,$W201&gt;=AH$1),INDEX(Reliability!M$23:M$50,MATCH($S201,Reliability!$C$23:$C$50,0)),0),0)*IF($T201="n/a",$D201*$Y201,$G201)+IFERROR(IF(AND($V201&lt;=AH$1,$W201&gt;=AH$1),INDEX(Reliability!M$23:M$50,MATCH($T201,Reliability!$C$23:$C$50,0)),0),0)*$H201*$X201*$Y201),$D201)*$R201</f>
        <v>0</v>
      </c>
      <c r="AI201" s="168">
        <f>MIN((IFERROR(IF(AND($V201&lt;=AI$1,$W201&gt;=AI$1),INDEX(Reliability!N$23:N$50,MATCH($S201,Reliability!$C$23:$C$50,0)),0),0)*IF($T201="n/a",$D201*$Y201,$G201)+IFERROR(IF(AND($V201&lt;=AI$1,$W201&gt;=AI$1),INDEX(Reliability!N$23:N$50,MATCH($T201,Reliability!$C$23:$C$50,0)),0),0)*$H201*$X201*$Y201),$D201)*$R201</f>
        <v>0</v>
      </c>
      <c r="AJ201" s="168">
        <f>MIN((IFERROR(IF(AND($V201&lt;=AJ$1,$W201&gt;=AJ$1),INDEX(Reliability!O$23:O$50,MATCH($S201,Reliability!$C$23:$C$50,0)),0),0)*IF($T201="n/a",$D201*$Y201,$G201)+IFERROR(IF(AND($V201&lt;=AJ$1,$W201&gt;=AJ$1),INDEX(Reliability!O$23:O$50,MATCH($T201,Reliability!$C$23:$C$50,0)),0),0)*$H201*$X201*$Y201),$D201)*$R201</f>
        <v>0</v>
      </c>
      <c r="AK201" s="168">
        <f>MIN((IFERROR(IF(AND($V201&lt;=AK$1,$W201&gt;=AK$1),INDEX(Reliability!P$23:P$50,MATCH($S201,Reliability!$C$23:$C$50,0)),0),0)*IF($T201="n/a",$D201*$Y201,$G201)+IFERROR(IF(AND($V201&lt;=AK$1,$W201&gt;=AK$1),INDEX(Reliability!P$23:P$50,MATCH($T201,Reliability!$C$23:$C$50,0)),0),0)*$H201*$X201*$Y201),$D201)*$R201</f>
        <v>0</v>
      </c>
      <c r="AM201" s="167">
        <f t="shared" si="39"/>
        <v>0</v>
      </c>
      <c r="AN201">
        <f>unique_contracts!C201</f>
        <v>0</v>
      </c>
    </row>
    <row r="202" spans="2:40" x14ac:dyDescent="0.25">
      <c r="B202" s="121">
        <f>unique_contracts!B202</f>
        <v>0</v>
      </c>
      <c r="C202" s="103">
        <f>unique_contracts!D202</f>
        <v>0</v>
      </c>
      <c r="D202" s="120">
        <f>unique_contracts!J202</f>
        <v>0</v>
      </c>
      <c r="E202" s="103">
        <f>unique_contracts!M202</f>
        <v>0</v>
      </c>
      <c r="F202" s="103">
        <f>unique_contracts!N202</f>
        <v>0</v>
      </c>
      <c r="G202" s="103">
        <f>unique_contracts!P202</f>
        <v>0</v>
      </c>
      <c r="H202" s="103">
        <f>unique_contracts!R202</f>
        <v>0</v>
      </c>
      <c r="I202" s="103">
        <f>unique_contracts!V202</f>
        <v>0</v>
      </c>
      <c r="J202" s="121">
        <f>unique_contracts!AB202</f>
        <v>0</v>
      </c>
      <c r="K202" s="103">
        <f>unique_contracts!AM202</f>
        <v>0</v>
      </c>
      <c r="L202" s="103">
        <f>unique_contracts!AN202</f>
        <v>0</v>
      </c>
      <c r="M202" s="103">
        <f>unique_contracts!AO202</f>
        <v>0</v>
      </c>
      <c r="N202" s="103">
        <f>unique_contracts!AP202</f>
        <v>0</v>
      </c>
      <c r="O202" s="103">
        <f>unique_contracts!AQ202</f>
        <v>0</v>
      </c>
      <c r="P202" s="103">
        <f>unique_contracts!AR202</f>
        <v>0</v>
      </c>
      <c r="Q202" s="103">
        <f>unique_contracts!BP202</f>
        <v>0</v>
      </c>
      <c r="R202" s="103">
        <f t="shared" si="32"/>
        <v>0</v>
      </c>
      <c r="S202" s="103" t="str">
        <f>IFERROR(IF(AND(I202&gt;0,E202="NotHybrid"),_xlfn.CONCAT(MAX(MIN(ROUNDDOWN(I202/D202,0),8),4),INDEX(resources!$G:$G,MATCH(B202,resources!$A:$A,0))),INDEX(resources!$G:$G,MATCH(B202,resources!$A:$A,0))),"n/a")</f>
        <v>n/a</v>
      </c>
      <c r="T202" s="103" t="str">
        <f t="shared" si="33"/>
        <v>n/a</v>
      </c>
      <c r="U202" s="103" t="str">
        <f t="shared" si="34"/>
        <v>n/a</v>
      </c>
      <c r="V202" s="103">
        <f t="shared" si="35"/>
        <v>0</v>
      </c>
      <c r="W202" s="103">
        <f t="shared" si="36"/>
        <v>0</v>
      </c>
      <c r="X202" s="119">
        <f t="shared" si="37"/>
        <v>1</v>
      </c>
      <c r="Y202" s="119">
        <f t="shared" si="38"/>
        <v>1</v>
      </c>
      <c r="Z202" s="168">
        <f>MIN((IFERROR(IF(AND($V202&lt;=Z$1,$W202&gt;=Z$1),INDEX(Reliability!E$23:E$50,MATCH($S202,Reliability!$C$23:$C$50,0)),0),0)*IF($T202="n/a",$D202*$Y202,$G202)+IFERROR(IF(AND($V202&lt;=Z$1,$W202&gt;=Z$1),INDEX(Reliability!E$23:E$50,MATCH($T202,Reliability!$C$23:$C$50,0)),0),0)*$H202*$X202*$Y202),$D202)*$R202</f>
        <v>0</v>
      </c>
      <c r="AA202" s="168">
        <f>MIN((IFERROR(IF(AND($V202&lt;=AA$1,$W202&gt;=AA$1),INDEX(Reliability!F$23:F$50,MATCH($S202,Reliability!$C$23:$C$50,0)),0),0)*IF($T202="n/a",$D202*$Y202,$G202)+IFERROR(IF(AND($V202&lt;=AA$1,$W202&gt;=AA$1),INDEX(Reliability!F$23:F$50,MATCH($T202,Reliability!$C$23:$C$50,0)),0),0)*$H202*$X202*$Y202),$D202)*$R202</f>
        <v>0</v>
      </c>
      <c r="AB202" s="168">
        <f>MIN((IFERROR(IF(AND($V202&lt;=AB$1,$W202&gt;=AB$1),INDEX(Reliability!G$23:G$50,MATCH($S202,Reliability!$C$23:$C$50,0)),0),0)*IF($T202="n/a",$D202*$Y202,$G202)+IFERROR(IF(AND($V202&lt;=AB$1,$W202&gt;=AB$1),INDEX(Reliability!G$23:G$50,MATCH($T202,Reliability!$C$23:$C$50,0)),0),0)*$H202*$X202*$Y202),$D202)*$R202</f>
        <v>0</v>
      </c>
      <c r="AC202" s="168">
        <f>MIN((IFERROR(IF(AND($V202&lt;=AC$1,$W202&gt;=AC$1),INDEX(Reliability!H$23:H$50,MATCH($S202,Reliability!$C$23:$C$50,0)),0),0)*IF($T202="n/a",$D202*$Y202,$G202)+IFERROR(IF(AND($V202&lt;=AC$1,$W202&gt;=AC$1),INDEX(Reliability!H$23:H$50,MATCH($T202,Reliability!$C$23:$C$50,0)),0),0)*$H202*$X202*$Y202),$D202)*$R202</f>
        <v>0</v>
      </c>
      <c r="AD202" s="168">
        <f>MIN((IFERROR(IF(AND($V202&lt;=AD$1,$W202&gt;=AD$1),INDEX(Reliability!I$23:I$50,MATCH($S202,Reliability!$C$23:$C$50,0)),0),0)*IF($T202="n/a",$D202*$Y202,$G202)+IFERROR(IF(AND($V202&lt;=AD$1,$W202&gt;=AD$1),INDEX(Reliability!I$23:I$50,MATCH($T202,Reliability!$C$23:$C$50,0)),0),0)*$H202*$X202*$Y202),$D202)*$R202</f>
        <v>0</v>
      </c>
      <c r="AE202" s="168">
        <f>MIN((IFERROR(IF(AND($V202&lt;=AE$1,$W202&gt;=AE$1),INDEX(Reliability!J$23:J$50,MATCH($S202,Reliability!$C$23:$C$50,0)),0),0)*IF($T202="n/a",$D202*$Y202,$G202)+IFERROR(IF(AND($V202&lt;=AE$1,$W202&gt;=AE$1),INDEX(Reliability!J$23:J$50,MATCH($T202,Reliability!$C$23:$C$50,0)),0),0)*$H202*$X202*$Y202),$D202)*$R202</f>
        <v>0</v>
      </c>
      <c r="AF202" s="168">
        <f>MIN((IFERROR(IF(AND($V202&lt;=AF$1,$W202&gt;=AF$1),INDEX(Reliability!K$23:K$50,MATCH($S202,Reliability!$C$23:$C$50,0)),0),0)*IF($T202="n/a",$D202*$Y202,$G202)+IFERROR(IF(AND($V202&lt;=AF$1,$W202&gt;=AF$1),INDEX(Reliability!K$23:K$50,MATCH($T202,Reliability!$C$23:$C$50,0)),0),0)*$H202*$X202*$Y202),$D202)*$R202</f>
        <v>0</v>
      </c>
      <c r="AG202" s="168">
        <f>MIN((IFERROR(IF(AND($V202&lt;=AG$1,$W202&gt;=AG$1),INDEX(Reliability!L$23:L$50,MATCH($S202,Reliability!$C$23:$C$50,0)),0),0)*IF($T202="n/a",$D202*$Y202,$G202)+IFERROR(IF(AND($V202&lt;=AG$1,$W202&gt;=AG$1),INDEX(Reliability!L$23:L$50,MATCH($T202,Reliability!$C$23:$C$50,0)),0),0)*$H202*$X202*$Y202),$D202)*$R202</f>
        <v>0</v>
      </c>
      <c r="AH202" s="168">
        <f>MIN((IFERROR(IF(AND($V202&lt;=AH$1,$W202&gt;=AH$1),INDEX(Reliability!M$23:M$50,MATCH($S202,Reliability!$C$23:$C$50,0)),0),0)*IF($T202="n/a",$D202*$Y202,$G202)+IFERROR(IF(AND($V202&lt;=AH$1,$W202&gt;=AH$1),INDEX(Reliability!M$23:M$50,MATCH($T202,Reliability!$C$23:$C$50,0)),0),0)*$H202*$X202*$Y202),$D202)*$R202</f>
        <v>0</v>
      </c>
      <c r="AI202" s="168">
        <f>MIN((IFERROR(IF(AND($V202&lt;=AI$1,$W202&gt;=AI$1),INDEX(Reliability!N$23:N$50,MATCH($S202,Reliability!$C$23:$C$50,0)),0),0)*IF($T202="n/a",$D202*$Y202,$G202)+IFERROR(IF(AND($V202&lt;=AI$1,$W202&gt;=AI$1),INDEX(Reliability!N$23:N$50,MATCH($T202,Reliability!$C$23:$C$50,0)),0),0)*$H202*$X202*$Y202),$D202)*$R202</f>
        <v>0</v>
      </c>
      <c r="AJ202" s="168">
        <f>MIN((IFERROR(IF(AND($V202&lt;=AJ$1,$W202&gt;=AJ$1),INDEX(Reliability!O$23:O$50,MATCH($S202,Reliability!$C$23:$C$50,0)),0),0)*IF($T202="n/a",$D202*$Y202,$G202)+IFERROR(IF(AND($V202&lt;=AJ$1,$W202&gt;=AJ$1),INDEX(Reliability!O$23:O$50,MATCH($T202,Reliability!$C$23:$C$50,0)),0),0)*$H202*$X202*$Y202),$D202)*$R202</f>
        <v>0</v>
      </c>
      <c r="AK202" s="168">
        <f>MIN((IFERROR(IF(AND($V202&lt;=AK$1,$W202&gt;=AK$1),INDEX(Reliability!P$23:P$50,MATCH($S202,Reliability!$C$23:$C$50,0)),0),0)*IF($T202="n/a",$D202*$Y202,$G202)+IFERROR(IF(AND($V202&lt;=AK$1,$W202&gt;=AK$1),INDEX(Reliability!P$23:P$50,MATCH($T202,Reliability!$C$23:$C$50,0)),0),0)*$H202*$X202*$Y202),$D202)*$R202</f>
        <v>0</v>
      </c>
      <c r="AM202" s="167">
        <f t="shared" si="39"/>
        <v>0</v>
      </c>
      <c r="AN202">
        <f>unique_contracts!C202</f>
        <v>0</v>
      </c>
    </row>
    <row r="203" spans="2:40" x14ac:dyDescent="0.25">
      <c r="B203" s="121">
        <f>unique_contracts!B203</f>
        <v>0</v>
      </c>
      <c r="C203" s="103">
        <f>unique_contracts!D203</f>
        <v>0</v>
      </c>
      <c r="D203" s="120">
        <f>unique_contracts!J203</f>
        <v>0</v>
      </c>
      <c r="E203" s="103">
        <f>unique_contracts!M203</f>
        <v>0</v>
      </c>
      <c r="F203" s="103">
        <f>unique_contracts!N203</f>
        <v>0</v>
      </c>
      <c r="G203" s="103">
        <f>unique_contracts!P203</f>
        <v>0</v>
      </c>
      <c r="H203" s="103">
        <f>unique_contracts!R203</f>
        <v>0</v>
      </c>
      <c r="I203" s="103">
        <f>unique_contracts!V203</f>
        <v>0</v>
      </c>
      <c r="J203" s="121">
        <f>unique_contracts!AB203</f>
        <v>0</v>
      </c>
      <c r="K203" s="103">
        <f>unique_contracts!AM203</f>
        <v>0</v>
      </c>
      <c r="L203" s="103">
        <f>unique_contracts!AN203</f>
        <v>0</v>
      </c>
      <c r="M203" s="103">
        <f>unique_contracts!AO203</f>
        <v>0</v>
      </c>
      <c r="N203" s="103">
        <f>unique_contracts!AP203</f>
        <v>0</v>
      </c>
      <c r="O203" s="103">
        <f>unique_contracts!AQ203</f>
        <v>0</v>
      </c>
      <c r="P203" s="103">
        <f>unique_contracts!AR203</f>
        <v>0</v>
      </c>
      <c r="Q203" s="103">
        <f>unique_contracts!BP203</f>
        <v>0</v>
      </c>
      <c r="R203" s="103">
        <f t="shared" si="32"/>
        <v>0</v>
      </c>
      <c r="S203" s="103" t="str">
        <f>IFERROR(IF(AND(I203&gt;0,E203="NotHybrid"),_xlfn.CONCAT(MAX(MIN(ROUNDDOWN(I203/D203,0),8),4),INDEX(resources!$G:$G,MATCH(B203,resources!$A:$A,0))),INDEX(resources!$G:$G,MATCH(B203,resources!$A:$A,0))),"n/a")</f>
        <v>n/a</v>
      </c>
      <c r="T203" s="103" t="str">
        <f t="shared" si="33"/>
        <v>n/a</v>
      </c>
      <c r="U203" s="103" t="str">
        <f t="shared" si="34"/>
        <v>n/a</v>
      </c>
      <c r="V203" s="103">
        <f t="shared" si="35"/>
        <v>0</v>
      </c>
      <c r="W203" s="103">
        <f t="shared" si="36"/>
        <v>0</v>
      </c>
      <c r="X203" s="119">
        <f t="shared" si="37"/>
        <v>1</v>
      </c>
      <c r="Y203" s="119">
        <f t="shared" si="38"/>
        <v>1</v>
      </c>
      <c r="Z203" s="168">
        <f>MIN((IFERROR(IF(AND($V203&lt;=Z$1,$W203&gt;=Z$1),INDEX(Reliability!E$23:E$50,MATCH($S203,Reliability!$C$23:$C$50,0)),0),0)*IF($T203="n/a",$D203*$Y203,$G203)+IFERROR(IF(AND($V203&lt;=Z$1,$W203&gt;=Z$1),INDEX(Reliability!E$23:E$50,MATCH($T203,Reliability!$C$23:$C$50,0)),0),0)*$H203*$X203*$Y203),$D203)*$R203</f>
        <v>0</v>
      </c>
      <c r="AA203" s="168">
        <f>MIN((IFERROR(IF(AND($V203&lt;=AA$1,$W203&gt;=AA$1),INDEX(Reliability!F$23:F$50,MATCH($S203,Reliability!$C$23:$C$50,0)),0),0)*IF($T203="n/a",$D203*$Y203,$G203)+IFERROR(IF(AND($V203&lt;=AA$1,$W203&gt;=AA$1),INDEX(Reliability!F$23:F$50,MATCH($T203,Reliability!$C$23:$C$50,0)),0),0)*$H203*$X203*$Y203),$D203)*$R203</f>
        <v>0</v>
      </c>
      <c r="AB203" s="168">
        <f>MIN((IFERROR(IF(AND($V203&lt;=AB$1,$W203&gt;=AB$1),INDEX(Reliability!G$23:G$50,MATCH($S203,Reliability!$C$23:$C$50,0)),0),0)*IF($T203="n/a",$D203*$Y203,$G203)+IFERROR(IF(AND($V203&lt;=AB$1,$W203&gt;=AB$1),INDEX(Reliability!G$23:G$50,MATCH($T203,Reliability!$C$23:$C$50,0)),0),0)*$H203*$X203*$Y203),$D203)*$R203</f>
        <v>0</v>
      </c>
      <c r="AC203" s="168">
        <f>MIN((IFERROR(IF(AND($V203&lt;=AC$1,$W203&gt;=AC$1),INDEX(Reliability!H$23:H$50,MATCH($S203,Reliability!$C$23:$C$50,0)),0),0)*IF($T203="n/a",$D203*$Y203,$G203)+IFERROR(IF(AND($V203&lt;=AC$1,$W203&gt;=AC$1),INDEX(Reliability!H$23:H$50,MATCH($T203,Reliability!$C$23:$C$50,0)),0),0)*$H203*$X203*$Y203),$D203)*$R203</f>
        <v>0</v>
      </c>
      <c r="AD203" s="168">
        <f>MIN((IFERROR(IF(AND($V203&lt;=AD$1,$W203&gt;=AD$1),INDEX(Reliability!I$23:I$50,MATCH($S203,Reliability!$C$23:$C$50,0)),0),0)*IF($T203="n/a",$D203*$Y203,$G203)+IFERROR(IF(AND($V203&lt;=AD$1,$W203&gt;=AD$1),INDEX(Reliability!I$23:I$50,MATCH($T203,Reliability!$C$23:$C$50,0)),0),0)*$H203*$X203*$Y203),$D203)*$R203</f>
        <v>0</v>
      </c>
      <c r="AE203" s="168">
        <f>MIN((IFERROR(IF(AND($V203&lt;=AE$1,$W203&gt;=AE$1),INDEX(Reliability!J$23:J$50,MATCH($S203,Reliability!$C$23:$C$50,0)),0),0)*IF($T203="n/a",$D203*$Y203,$G203)+IFERROR(IF(AND($V203&lt;=AE$1,$W203&gt;=AE$1),INDEX(Reliability!J$23:J$50,MATCH($T203,Reliability!$C$23:$C$50,0)),0),0)*$H203*$X203*$Y203),$D203)*$R203</f>
        <v>0</v>
      </c>
      <c r="AF203" s="168">
        <f>MIN((IFERROR(IF(AND($V203&lt;=AF$1,$W203&gt;=AF$1),INDEX(Reliability!K$23:K$50,MATCH($S203,Reliability!$C$23:$C$50,0)),0),0)*IF($T203="n/a",$D203*$Y203,$G203)+IFERROR(IF(AND($V203&lt;=AF$1,$W203&gt;=AF$1),INDEX(Reliability!K$23:K$50,MATCH($T203,Reliability!$C$23:$C$50,0)),0),0)*$H203*$X203*$Y203),$D203)*$R203</f>
        <v>0</v>
      </c>
      <c r="AG203" s="168">
        <f>MIN((IFERROR(IF(AND($V203&lt;=AG$1,$W203&gt;=AG$1),INDEX(Reliability!L$23:L$50,MATCH($S203,Reliability!$C$23:$C$50,0)),0),0)*IF($T203="n/a",$D203*$Y203,$G203)+IFERROR(IF(AND($V203&lt;=AG$1,$W203&gt;=AG$1),INDEX(Reliability!L$23:L$50,MATCH($T203,Reliability!$C$23:$C$50,0)),0),0)*$H203*$X203*$Y203),$D203)*$R203</f>
        <v>0</v>
      </c>
      <c r="AH203" s="168">
        <f>MIN((IFERROR(IF(AND($V203&lt;=AH$1,$W203&gt;=AH$1),INDEX(Reliability!M$23:M$50,MATCH($S203,Reliability!$C$23:$C$50,0)),0),0)*IF($T203="n/a",$D203*$Y203,$G203)+IFERROR(IF(AND($V203&lt;=AH$1,$W203&gt;=AH$1),INDEX(Reliability!M$23:M$50,MATCH($T203,Reliability!$C$23:$C$50,0)),0),0)*$H203*$X203*$Y203),$D203)*$R203</f>
        <v>0</v>
      </c>
      <c r="AI203" s="168">
        <f>MIN((IFERROR(IF(AND($V203&lt;=AI$1,$W203&gt;=AI$1),INDEX(Reliability!N$23:N$50,MATCH($S203,Reliability!$C$23:$C$50,0)),0),0)*IF($T203="n/a",$D203*$Y203,$G203)+IFERROR(IF(AND($V203&lt;=AI$1,$W203&gt;=AI$1),INDEX(Reliability!N$23:N$50,MATCH($T203,Reliability!$C$23:$C$50,0)),0),0)*$H203*$X203*$Y203),$D203)*$R203</f>
        <v>0</v>
      </c>
      <c r="AJ203" s="168">
        <f>MIN((IFERROR(IF(AND($V203&lt;=AJ$1,$W203&gt;=AJ$1),INDEX(Reliability!O$23:O$50,MATCH($S203,Reliability!$C$23:$C$50,0)),0),0)*IF($T203="n/a",$D203*$Y203,$G203)+IFERROR(IF(AND($V203&lt;=AJ$1,$W203&gt;=AJ$1),INDEX(Reliability!O$23:O$50,MATCH($T203,Reliability!$C$23:$C$50,0)),0),0)*$H203*$X203*$Y203),$D203)*$R203</f>
        <v>0</v>
      </c>
      <c r="AK203" s="168">
        <f>MIN((IFERROR(IF(AND($V203&lt;=AK$1,$W203&gt;=AK$1),INDEX(Reliability!P$23:P$50,MATCH($S203,Reliability!$C$23:$C$50,0)),0),0)*IF($T203="n/a",$D203*$Y203,$G203)+IFERROR(IF(AND($V203&lt;=AK$1,$W203&gt;=AK$1),INDEX(Reliability!P$23:P$50,MATCH($T203,Reliability!$C$23:$C$50,0)),0),0)*$H203*$X203*$Y203),$D203)*$R203</f>
        <v>0</v>
      </c>
      <c r="AM203" s="167">
        <f t="shared" si="39"/>
        <v>0</v>
      </c>
      <c r="AN203">
        <f>unique_contracts!C203</f>
        <v>0</v>
      </c>
    </row>
    <row r="204" spans="2:40" x14ac:dyDescent="0.25">
      <c r="B204" s="121">
        <f>unique_contracts!B204</f>
        <v>0</v>
      </c>
      <c r="C204" s="103">
        <f>unique_contracts!D204</f>
        <v>0</v>
      </c>
      <c r="D204" s="120">
        <f>unique_contracts!J204</f>
        <v>0</v>
      </c>
      <c r="E204" s="103">
        <f>unique_contracts!M204</f>
        <v>0</v>
      </c>
      <c r="F204" s="103">
        <f>unique_contracts!N204</f>
        <v>0</v>
      </c>
      <c r="G204" s="103">
        <f>unique_contracts!P204</f>
        <v>0</v>
      </c>
      <c r="H204" s="103">
        <f>unique_contracts!R204</f>
        <v>0</v>
      </c>
      <c r="I204" s="103">
        <f>unique_contracts!V204</f>
        <v>0</v>
      </c>
      <c r="J204" s="121">
        <f>unique_contracts!AB204</f>
        <v>0</v>
      </c>
      <c r="K204" s="103">
        <f>unique_contracts!AM204</f>
        <v>0</v>
      </c>
      <c r="L204" s="103">
        <f>unique_contracts!AN204</f>
        <v>0</v>
      </c>
      <c r="M204" s="103">
        <f>unique_contracts!AO204</f>
        <v>0</v>
      </c>
      <c r="N204" s="103">
        <f>unique_contracts!AP204</f>
        <v>0</v>
      </c>
      <c r="O204" s="103">
        <f>unique_contracts!AQ204</f>
        <v>0</v>
      </c>
      <c r="P204" s="103">
        <f>unique_contracts!AR204</f>
        <v>0</v>
      </c>
      <c r="Q204" s="103">
        <f>unique_contracts!BP204</f>
        <v>0</v>
      </c>
      <c r="R204" s="103">
        <f t="shared" si="32"/>
        <v>0</v>
      </c>
      <c r="S204" s="103" t="str">
        <f>IFERROR(IF(AND(I204&gt;0,E204="NotHybrid"),_xlfn.CONCAT(MAX(MIN(ROUNDDOWN(I204/D204,0),8),4),INDEX(resources!$G:$G,MATCH(B204,resources!$A:$A,0))),INDEX(resources!$G:$G,MATCH(B204,resources!$A:$A,0))),"n/a")</f>
        <v>n/a</v>
      </c>
      <c r="T204" s="103" t="str">
        <f t="shared" si="33"/>
        <v>n/a</v>
      </c>
      <c r="U204" s="103" t="str">
        <f t="shared" si="34"/>
        <v>n/a</v>
      </c>
      <c r="V204" s="103">
        <f t="shared" si="35"/>
        <v>0</v>
      </c>
      <c r="W204" s="103">
        <f t="shared" si="36"/>
        <v>0</v>
      </c>
      <c r="X204" s="119">
        <f t="shared" si="37"/>
        <v>1</v>
      </c>
      <c r="Y204" s="119">
        <f t="shared" si="38"/>
        <v>1</v>
      </c>
      <c r="Z204" s="168">
        <f>MIN((IFERROR(IF(AND($V204&lt;=Z$1,$W204&gt;=Z$1),INDEX(Reliability!E$23:E$50,MATCH($S204,Reliability!$C$23:$C$50,0)),0),0)*IF($T204="n/a",$D204*$Y204,$G204)+IFERROR(IF(AND($V204&lt;=Z$1,$W204&gt;=Z$1),INDEX(Reliability!E$23:E$50,MATCH($T204,Reliability!$C$23:$C$50,0)),0),0)*$H204*$X204*$Y204),$D204)*$R204</f>
        <v>0</v>
      </c>
      <c r="AA204" s="168">
        <f>MIN((IFERROR(IF(AND($V204&lt;=AA$1,$W204&gt;=AA$1),INDEX(Reliability!F$23:F$50,MATCH($S204,Reliability!$C$23:$C$50,0)),0),0)*IF($T204="n/a",$D204*$Y204,$G204)+IFERROR(IF(AND($V204&lt;=AA$1,$W204&gt;=AA$1),INDEX(Reliability!F$23:F$50,MATCH($T204,Reliability!$C$23:$C$50,0)),0),0)*$H204*$X204*$Y204),$D204)*$R204</f>
        <v>0</v>
      </c>
      <c r="AB204" s="168">
        <f>MIN((IFERROR(IF(AND($V204&lt;=AB$1,$W204&gt;=AB$1),INDEX(Reliability!G$23:G$50,MATCH($S204,Reliability!$C$23:$C$50,0)),0),0)*IF($T204="n/a",$D204*$Y204,$G204)+IFERROR(IF(AND($V204&lt;=AB$1,$W204&gt;=AB$1),INDEX(Reliability!G$23:G$50,MATCH($T204,Reliability!$C$23:$C$50,0)),0),0)*$H204*$X204*$Y204),$D204)*$R204</f>
        <v>0</v>
      </c>
      <c r="AC204" s="168">
        <f>MIN((IFERROR(IF(AND($V204&lt;=AC$1,$W204&gt;=AC$1),INDEX(Reliability!H$23:H$50,MATCH($S204,Reliability!$C$23:$C$50,0)),0),0)*IF($T204="n/a",$D204*$Y204,$G204)+IFERROR(IF(AND($V204&lt;=AC$1,$W204&gt;=AC$1),INDEX(Reliability!H$23:H$50,MATCH($T204,Reliability!$C$23:$C$50,0)),0),0)*$H204*$X204*$Y204),$D204)*$R204</f>
        <v>0</v>
      </c>
      <c r="AD204" s="168">
        <f>MIN((IFERROR(IF(AND($V204&lt;=AD$1,$W204&gt;=AD$1),INDEX(Reliability!I$23:I$50,MATCH($S204,Reliability!$C$23:$C$50,0)),0),0)*IF($T204="n/a",$D204*$Y204,$G204)+IFERROR(IF(AND($V204&lt;=AD$1,$W204&gt;=AD$1),INDEX(Reliability!I$23:I$50,MATCH($T204,Reliability!$C$23:$C$50,0)),0),0)*$H204*$X204*$Y204),$D204)*$R204</f>
        <v>0</v>
      </c>
      <c r="AE204" s="168">
        <f>MIN((IFERROR(IF(AND($V204&lt;=AE$1,$W204&gt;=AE$1),INDEX(Reliability!J$23:J$50,MATCH($S204,Reliability!$C$23:$C$50,0)),0),0)*IF($T204="n/a",$D204*$Y204,$G204)+IFERROR(IF(AND($V204&lt;=AE$1,$W204&gt;=AE$1),INDEX(Reliability!J$23:J$50,MATCH($T204,Reliability!$C$23:$C$50,0)),0),0)*$H204*$X204*$Y204),$D204)*$R204</f>
        <v>0</v>
      </c>
      <c r="AF204" s="168">
        <f>MIN((IFERROR(IF(AND($V204&lt;=AF$1,$W204&gt;=AF$1),INDEX(Reliability!K$23:K$50,MATCH($S204,Reliability!$C$23:$C$50,0)),0),0)*IF($T204="n/a",$D204*$Y204,$G204)+IFERROR(IF(AND($V204&lt;=AF$1,$W204&gt;=AF$1),INDEX(Reliability!K$23:K$50,MATCH($T204,Reliability!$C$23:$C$50,0)),0),0)*$H204*$X204*$Y204),$D204)*$R204</f>
        <v>0</v>
      </c>
      <c r="AG204" s="168">
        <f>MIN((IFERROR(IF(AND($V204&lt;=AG$1,$W204&gt;=AG$1),INDEX(Reliability!L$23:L$50,MATCH($S204,Reliability!$C$23:$C$50,0)),0),0)*IF($T204="n/a",$D204*$Y204,$G204)+IFERROR(IF(AND($V204&lt;=AG$1,$W204&gt;=AG$1),INDEX(Reliability!L$23:L$50,MATCH($T204,Reliability!$C$23:$C$50,0)),0),0)*$H204*$X204*$Y204),$D204)*$R204</f>
        <v>0</v>
      </c>
      <c r="AH204" s="168">
        <f>MIN((IFERROR(IF(AND($V204&lt;=AH$1,$W204&gt;=AH$1),INDEX(Reliability!M$23:M$50,MATCH($S204,Reliability!$C$23:$C$50,0)),0),0)*IF($T204="n/a",$D204*$Y204,$G204)+IFERROR(IF(AND($V204&lt;=AH$1,$W204&gt;=AH$1),INDEX(Reliability!M$23:M$50,MATCH($T204,Reliability!$C$23:$C$50,0)),0),0)*$H204*$X204*$Y204),$D204)*$R204</f>
        <v>0</v>
      </c>
      <c r="AI204" s="168">
        <f>MIN((IFERROR(IF(AND($V204&lt;=AI$1,$W204&gt;=AI$1),INDEX(Reliability!N$23:N$50,MATCH($S204,Reliability!$C$23:$C$50,0)),0),0)*IF($T204="n/a",$D204*$Y204,$G204)+IFERROR(IF(AND($V204&lt;=AI$1,$W204&gt;=AI$1),INDEX(Reliability!N$23:N$50,MATCH($T204,Reliability!$C$23:$C$50,0)),0),0)*$H204*$X204*$Y204),$D204)*$R204</f>
        <v>0</v>
      </c>
      <c r="AJ204" s="168">
        <f>MIN((IFERROR(IF(AND($V204&lt;=AJ$1,$W204&gt;=AJ$1),INDEX(Reliability!O$23:O$50,MATCH($S204,Reliability!$C$23:$C$50,0)),0),0)*IF($T204="n/a",$D204*$Y204,$G204)+IFERROR(IF(AND($V204&lt;=AJ$1,$W204&gt;=AJ$1),INDEX(Reliability!O$23:O$50,MATCH($T204,Reliability!$C$23:$C$50,0)),0),0)*$H204*$X204*$Y204),$D204)*$R204</f>
        <v>0</v>
      </c>
      <c r="AK204" s="168">
        <f>MIN((IFERROR(IF(AND($V204&lt;=AK$1,$W204&gt;=AK$1),INDEX(Reliability!P$23:P$50,MATCH($S204,Reliability!$C$23:$C$50,0)),0),0)*IF($T204="n/a",$D204*$Y204,$G204)+IFERROR(IF(AND($V204&lt;=AK$1,$W204&gt;=AK$1),INDEX(Reliability!P$23:P$50,MATCH($T204,Reliability!$C$23:$C$50,0)),0),0)*$H204*$X204*$Y204),$D204)*$R204</f>
        <v>0</v>
      </c>
      <c r="AM204" s="167">
        <f t="shared" si="39"/>
        <v>0</v>
      </c>
      <c r="AN204">
        <f>unique_contracts!C204</f>
        <v>0</v>
      </c>
    </row>
    <row r="205" spans="2:40" x14ac:dyDescent="0.25">
      <c r="B205" s="121">
        <f>unique_contracts!B205</f>
        <v>0</v>
      </c>
      <c r="C205" s="103">
        <f>unique_contracts!D205</f>
        <v>0</v>
      </c>
      <c r="D205" s="120">
        <f>unique_contracts!J205</f>
        <v>0</v>
      </c>
      <c r="E205" s="103">
        <f>unique_contracts!M205</f>
        <v>0</v>
      </c>
      <c r="F205" s="103">
        <f>unique_contracts!N205</f>
        <v>0</v>
      </c>
      <c r="G205" s="103">
        <f>unique_contracts!P205</f>
        <v>0</v>
      </c>
      <c r="H205" s="103">
        <f>unique_contracts!R205</f>
        <v>0</v>
      </c>
      <c r="I205" s="103">
        <f>unique_contracts!V205</f>
        <v>0</v>
      </c>
      <c r="J205" s="121">
        <f>unique_contracts!AB205</f>
        <v>0</v>
      </c>
      <c r="K205" s="103">
        <f>unique_contracts!AM205</f>
        <v>0</v>
      </c>
      <c r="L205" s="103">
        <f>unique_contracts!AN205</f>
        <v>0</v>
      </c>
      <c r="M205" s="103">
        <f>unique_contracts!AO205</f>
        <v>0</v>
      </c>
      <c r="N205" s="103">
        <f>unique_contracts!AP205</f>
        <v>0</v>
      </c>
      <c r="O205" s="103">
        <f>unique_contracts!AQ205</f>
        <v>0</v>
      </c>
      <c r="P205" s="103">
        <f>unique_contracts!AR205</f>
        <v>0</v>
      </c>
      <c r="Q205" s="103">
        <f>unique_contracts!BP205</f>
        <v>0</v>
      </c>
      <c r="R205" s="103">
        <f t="shared" si="32"/>
        <v>0</v>
      </c>
      <c r="S205" s="103" t="str">
        <f>IFERROR(IF(AND(I205&gt;0,E205="NotHybrid"),_xlfn.CONCAT(MAX(MIN(ROUNDDOWN(I205/D205,0),8),4),INDEX(resources!$G:$G,MATCH(B205,resources!$A:$A,0))),INDEX(resources!$G:$G,MATCH(B205,resources!$A:$A,0))),"n/a")</f>
        <v>n/a</v>
      </c>
      <c r="T205" s="103" t="str">
        <f t="shared" si="33"/>
        <v>n/a</v>
      </c>
      <c r="U205" s="103" t="str">
        <f t="shared" si="34"/>
        <v>n/a</v>
      </c>
      <c r="V205" s="103">
        <f t="shared" si="35"/>
        <v>0</v>
      </c>
      <c r="W205" s="103">
        <f t="shared" si="36"/>
        <v>0</v>
      </c>
      <c r="X205" s="119">
        <f t="shared" si="37"/>
        <v>1</v>
      </c>
      <c r="Y205" s="119">
        <f t="shared" si="38"/>
        <v>1</v>
      </c>
      <c r="Z205" s="168">
        <f>MIN((IFERROR(IF(AND($V205&lt;=Z$1,$W205&gt;=Z$1),INDEX(Reliability!E$23:E$50,MATCH($S205,Reliability!$C$23:$C$50,0)),0),0)*IF($T205="n/a",$D205*$Y205,$G205)+IFERROR(IF(AND($V205&lt;=Z$1,$W205&gt;=Z$1),INDEX(Reliability!E$23:E$50,MATCH($T205,Reliability!$C$23:$C$50,0)),0),0)*$H205*$X205*$Y205),$D205)*$R205</f>
        <v>0</v>
      </c>
      <c r="AA205" s="168">
        <f>MIN((IFERROR(IF(AND($V205&lt;=AA$1,$W205&gt;=AA$1),INDEX(Reliability!F$23:F$50,MATCH($S205,Reliability!$C$23:$C$50,0)),0),0)*IF($T205="n/a",$D205*$Y205,$G205)+IFERROR(IF(AND($V205&lt;=AA$1,$W205&gt;=AA$1),INDEX(Reliability!F$23:F$50,MATCH($T205,Reliability!$C$23:$C$50,0)),0),0)*$H205*$X205*$Y205),$D205)*$R205</f>
        <v>0</v>
      </c>
      <c r="AB205" s="168">
        <f>MIN((IFERROR(IF(AND($V205&lt;=AB$1,$W205&gt;=AB$1),INDEX(Reliability!G$23:G$50,MATCH($S205,Reliability!$C$23:$C$50,0)),0),0)*IF($T205="n/a",$D205*$Y205,$G205)+IFERROR(IF(AND($V205&lt;=AB$1,$W205&gt;=AB$1),INDEX(Reliability!G$23:G$50,MATCH($T205,Reliability!$C$23:$C$50,0)),0),0)*$H205*$X205*$Y205),$D205)*$R205</f>
        <v>0</v>
      </c>
      <c r="AC205" s="168">
        <f>MIN((IFERROR(IF(AND($V205&lt;=AC$1,$W205&gt;=AC$1),INDEX(Reliability!H$23:H$50,MATCH($S205,Reliability!$C$23:$C$50,0)),0),0)*IF($T205="n/a",$D205*$Y205,$G205)+IFERROR(IF(AND($V205&lt;=AC$1,$W205&gt;=AC$1),INDEX(Reliability!H$23:H$50,MATCH($T205,Reliability!$C$23:$C$50,0)),0),0)*$H205*$X205*$Y205),$D205)*$R205</f>
        <v>0</v>
      </c>
      <c r="AD205" s="168">
        <f>MIN((IFERROR(IF(AND($V205&lt;=AD$1,$W205&gt;=AD$1),INDEX(Reliability!I$23:I$50,MATCH($S205,Reliability!$C$23:$C$50,0)),0),0)*IF($T205="n/a",$D205*$Y205,$G205)+IFERROR(IF(AND($V205&lt;=AD$1,$W205&gt;=AD$1),INDEX(Reliability!I$23:I$50,MATCH($T205,Reliability!$C$23:$C$50,0)),0),0)*$H205*$X205*$Y205),$D205)*$R205</f>
        <v>0</v>
      </c>
      <c r="AE205" s="168">
        <f>MIN((IFERROR(IF(AND($V205&lt;=AE$1,$W205&gt;=AE$1),INDEX(Reliability!J$23:J$50,MATCH($S205,Reliability!$C$23:$C$50,0)),0),0)*IF($T205="n/a",$D205*$Y205,$G205)+IFERROR(IF(AND($V205&lt;=AE$1,$W205&gt;=AE$1),INDEX(Reliability!J$23:J$50,MATCH($T205,Reliability!$C$23:$C$50,0)),0),0)*$H205*$X205*$Y205),$D205)*$R205</f>
        <v>0</v>
      </c>
      <c r="AF205" s="168">
        <f>MIN((IFERROR(IF(AND($V205&lt;=AF$1,$W205&gt;=AF$1),INDEX(Reliability!K$23:K$50,MATCH($S205,Reliability!$C$23:$C$50,0)),0),0)*IF($T205="n/a",$D205*$Y205,$G205)+IFERROR(IF(AND($V205&lt;=AF$1,$W205&gt;=AF$1),INDEX(Reliability!K$23:K$50,MATCH($T205,Reliability!$C$23:$C$50,0)),0),0)*$H205*$X205*$Y205),$D205)*$R205</f>
        <v>0</v>
      </c>
      <c r="AG205" s="168">
        <f>MIN((IFERROR(IF(AND($V205&lt;=AG$1,$W205&gt;=AG$1),INDEX(Reliability!L$23:L$50,MATCH($S205,Reliability!$C$23:$C$50,0)),0),0)*IF($T205="n/a",$D205*$Y205,$G205)+IFERROR(IF(AND($V205&lt;=AG$1,$W205&gt;=AG$1),INDEX(Reliability!L$23:L$50,MATCH($T205,Reliability!$C$23:$C$50,0)),0),0)*$H205*$X205*$Y205),$D205)*$R205</f>
        <v>0</v>
      </c>
      <c r="AH205" s="168">
        <f>MIN((IFERROR(IF(AND($V205&lt;=AH$1,$W205&gt;=AH$1),INDEX(Reliability!M$23:M$50,MATCH($S205,Reliability!$C$23:$C$50,0)),0),0)*IF($T205="n/a",$D205*$Y205,$G205)+IFERROR(IF(AND($V205&lt;=AH$1,$W205&gt;=AH$1),INDEX(Reliability!M$23:M$50,MATCH($T205,Reliability!$C$23:$C$50,0)),0),0)*$H205*$X205*$Y205),$D205)*$R205</f>
        <v>0</v>
      </c>
      <c r="AI205" s="168">
        <f>MIN((IFERROR(IF(AND($V205&lt;=AI$1,$W205&gt;=AI$1),INDEX(Reliability!N$23:N$50,MATCH($S205,Reliability!$C$23:$C$50,0)),0),0)*IF($T205="n/a",$D205*$Y205,$G205)+IFERROR(IF(AND($V205&lt;=AI$1,$W205&gt;=AI$1),INDEX(Reliability!N$23:N$50,MATCH($T205,Reliability!$C$23:$C$50,0)),0),0)*$H205*$X205*$Y205),$D205)*$R205</f>
        <v>0</v>
      </c>
      <c r="AJ205" s="168">
        <f>MIN((IFERROR(IF(AND($V205&lt;=AJ$1,$W205&gt;=AJ$1),INDEX(Reliability!O$23:O$50,MATCH($S205,Reliability!$C$23:$C$50,0)),0),0)*IF($T205="n/a",$D205*$Y205,$G205)+IFERROR(IF(AND($V205&lt;=AJ$1,$W205&gt;=AJ$1),INDEX(Reliability!O$23:O$50,MATCH($T205,Reliability!$C$23:$C$50,0)),0),0)*$H205*$X205*$Y205),$D205)*$R205</f>
        <v>0</v>
      </c>
      <c r="AK205" s="168">
        <f>MIN((IFERROR(IF(AND($V205&lt;=AK$1,$W205&gt;=AK$1),INDEX(Reliability!P$23:P$50,MATCH($S205,Reliability!$C$23:$C$50,0)),0),0)*IF($T205="n/a",$D205*$Y205,$G205)+IFERROR(IF(AND($V205&lt;=AK$1,$W205&gt;=AK$1),INDEX(Reliability!P$23:P$50,MATCH($T205,Reliability!$C$23:$C$50,0)),0),0)*$H205*$X205*$Y205),$D205)*$R205</f>
        <v>0</v>
      </c>
      <c r="AM205" s="167">
        <f t="shared" si="39"/>
        <v>0</v>
      </c>
      <c r="AN205">
        <f>unique_contracts!C205</f>
        <v>0</v>
      </c>
    </row>
    <row r="206" spans="2:40" x14ac:dyDescent="0.25">
      <c r="B206" s="121">
        <f>unique_contracts!B206</f>
        <v>0</v>
      </c>
      <c r="C206" s="103">
        <f>unique_contracts!D206</f>
        <v>0</v>
      </c>
      <c r="D206" s="120">
        <f>unique_contracts!J206</f>
        <v>0</v>
      </c>
      <c r="E206" s="103">
        <f>unique_contracts!M206</f>
        <v>0</v>
      </c>
      <c r="F206" s="103">
        <f>unique_contracts!N206</f>
        <v>0</v>
      </c>
      <c r="G206" s="103">
        <f>unique_contracts!P206</f>
        <v>0</v>
      </c>
      <c r="H206" s="103">
        <f>unique_contracts!R206</f>
        <v>0</v>
      </c>
      <c r="I206" s="103">
        <f>unique_contracts!V206</f>
        <v>0</v>
      </c>
      <c r="J206" s="121">
        <f>unique_contracts!AB206</f>
        <v>0</v>
      </c>
      <c r="K206" s="103">
        <f>unique_contracts!AM206</f>
        <v>0</v>
      </c>
      <c r="L206" s="103">
        <f>unique_contracts!AN206</f>
        <v>0</v>
      </c>
      <c r="M206" s="103">
        <f>unique_contracts!AO206</f>
        <v>0</v>
      </c>
      <c r="N206" s="103">
        <f>unique_contracts!AP206</f>
        <v>0</v>
      </c>
      <c r="O206" s="103">
        <f>unique_contracts!AQ206</f>
        <v>0</v>
      </c>
      <c r="P206" s="103">
        <f>unique_contracts!AR206</f>
        <v>0</v>
      </c>
      <c r="Q206" s="103">
        <f>unique_contracts!BP206</f>
        <v>0</v>
      </c>
      <c r="R206" s="103">
        <f t="shared" si="32"/>
        <v>0</v>
      </c>
      <c r="S206" s="103" t="str">
        <f>IFERROR(IF(AND(I206&gt;0,E206="NotHybrid"),_xlfn.CONCAT(MAX(MIN(ROUNDDOWN(I206/D206,0),8),4),INDEX(resources!$G:$G,MATCH(B206,resources!$A:$A,0))),INDEX(resources!$G:$G,MATCH(B206,resources!$A:$A,0))),"n/a")</f>
        <v>n/a</v>
      </c>
      <c r="T206" s="103" t="str">
        <f t="shared" si="33"/>
        <v>n/a</v>
      </c>
      <c r="U206" s="103" t="str">
        <f t="shared" si="34"/>
        <v>n/a</v>
      </c>
      <c r="V206" s="103">
        <f t="shared" si="35"/>
        <v>0</v>
      </c>
      <c r="W206" s="103">
        <f t="shared" si="36"/>
        <v>0</v>
      </c>
      <c r="X206" s="119">
        <f t="shared" si="37"/>
        <v>1</v>
      </c>
      <c r="Y206" s="119">
        <f t="shared" si="38"/>
        <v>1</v>
      </c>
      <c r="Z206" s="168">
        <f>MIN((IFERROR(IF(AND($V206&lt;=Z$1,$W206&gt;=Z$1),INDEX(Reliability!E$23:E$50,MATCH($S206,Reliability!$C$23:$C$50,0)),0),0)*IF($T206="n/a",$D206*$Y206,$G206)+IFERROR(IF(AND($V206&lt;=Z$1,$W206&gt;=Z$1),INDEX(Reliability!E$23:E$50,MATCH($T206,Reliability!$C$23:$C$50,0)),0),0)*$H206*$X206*$Y206),$D206)*$R206</f>
        <v>0</v>
      </c>
      <c r="AA206" s="168">
        <f>MIN((IFERROR(IF(AND($V206&lt;=AA$1,$W206&gt;=AA$1),INDEX(Reliability!F$23:F$50,MATCH($S206,Reliability!$C$23:$C$50,0)),0),0)*IF($T206="n/a",$D206*$Y206,$G206)+IFERROR(IF(AND($V206&lt;=AA$1,$W206&gt;=AA$1),INDEX(Reliability!F$23:F$50,MATCH($T206,Reliability!$C$23:$C$50,0)),0),0)*$H206*$X206*$Y206),$D206)*$R206</f>
        <v>0</v>
      </c>
      <c r="AB206" s="168">
        <f>MIN((IFERROR(IF(AND($V206&lt;=AB$1,$W206&gt;=AB$1),INDEX(Reliability!G$23:G$50,MATCH($S206,Reliability!$C$23:$C$50,0)),0),0)*IF($T206="n/a",$D206*$Y206,$G206)+IFERROR(IF(AND($V206&lt;=AB$1,$W206&gt;=AB$1),INDEX(Reliability!G$23:G$50,MATCH($T206,Reliability!$C$23:$C$50,0)),0),0)*$H206*$X206*$Y206),$D206)*$R206</f>
        <v>0</v>
      </c>
      <c r="AC206" s="168">
        <f>MIN((IFERROR(IF(AND($V206&lt;=AC$1,$W206&gt;=AC$1),INDEX(Reliability!H$23:H$50,MATCH($S206,Reliability!$C$23:$C$50,0)),0),0)*IF($T206="n/a",$D206*$Y206,$G206)+IFERROR(IF(AND($V206&lt;=AC$1,$W206&gt;=AC$1),INDEX(Reliability!H$23:H$50,MATCH($T206,Reliability!$C$23:$C$50,0)),0),0)*$H206*$X206*$Y206),$D206)*$R206</f>
        <v>0</v>
      </c>
      <c r="AD206" s="168">
        <f>MIN((IFERROR(IF(AND($V206&lt;=AD$1,$W206&gt;=AD$1),INDEX(Reliability!I$23:I$50,MATCH($S206,Reliability!$C$23:$C$50,0)),0),0)*IF($T206="n/a",$D206*$Y206,$G206)+IFERROR(IF(AND($V206&lt;=AD$1,$W206&gt;=AD$1),INDEX(Reliability!I$23:I$50,MATCH($T206,Reliability!$C$23:$C$50,0)),0),0)*$H206*$X206*$Y206),$D206)*$R206</f>
        <v>0</v>
      </c>
      <c r="AE206" s="168">
        <f>MIN((IFERROR(IF(AND($V206&lt;=AE$1,$W206&gt;=AE$1),INDEX(Reliability!J$23:J$50,MATCH($S206,Reliability!$C$23:$C$50,0)),0),0)*IF($T206="n/a",$D206*$Y206,$G206)+IFERROR(IF(AND($V206&lt;=AE$1,$W206&gt;=AE$1),INDEX(Reliability!J$23:J$50,MATCH($T206,Reliability!$C$23:$C$50,0)),0),0)*$H206*$X206*$Y206),$D206)*$R206</f>
        <v>0</v>
      </c>
      <c r="AF206" s="168">
        <f>MIN((IFERROR(IF(AND($V206&lt;=AF$1,$W206&gt;=AF$1),INDEX(Reliability!K$23:K$50,MATCH($S206,Reliability!$C$23:$C$50,0)),0),0)*IF($T206="n/a",$D206*$Y206,$G206)+IFERROR(IF(AND($V206&lt;=AF$1,$W206&gt;=AF$1),INDEX(Reliability!K$23:K$50,MATCH($T206,Reliability!$C$23:$C$50,0)),0),0)*$H206*$X206*$Y206),$D206)*$R206</f>
        <v>0</v>
      </c>
      <c r="AG206" s="168">
        <f>MIN((IFERROR(IF(AND($V206&lt;=AG$1,$W206&gt;=AG$1),INDEX(Reliability!L$23:L$50,MATCH($S206,Reliability!$C$23:$C$50,0)),0),0)*IF($T206="n/a",$D206*$Y206,$G206)+IFERROR(IF(AND($V206&lt;=AG$1,$W206&gt;=AG$1),INDEX(Reliability!L$23:L$50,MATCH($T206,Reliability!$C$23:$C$50,0)),0),0)*$H206*$X206*$Y206),$D206)*$R206</f>
        <v>0</v>
      </c>
      <c r="AH206" s="168">
        <f>MIN((IFERROR(IF(AND($V206&lt;=AH$1,$W206&gt;=AH$1),INDEX(Reliability!M$23:M$50,MATCH($S206,Reliability!$C$23:$C$50,0)),0),0)*IF($T206="n/a",$D206*$Y206,$G206)+IFERROR(IF(AND($V206&lt;=AH$1,$W206&gt;=AH$1),INDEX(Reliability!M$23:M$50,MATCH($T206,Reliability!$C$23:$C$50,0)),0),0)*$H206*$X206*$Y206),$D206)*$R206</f>
        <v>0</v>
      </c>
      <c r="AI206" s="168">
        <f>MIN((IFERROR(IF(AND($V206&lt;=AI$1,$W206&gt;=AI$1),INDEX(Reliability!N$23:N$50,MATCH($S206,Reliability!$C$23:$C$50,0)),0),0)*IF($T206="n/a",$D206*$Y206,$G206)+IFERROR(IF(AND($V206&lt;=AI$1,$W206&gt;=AI$1),INDEX(Reliability!N$23:N$50,MATCH($T206,Reliability!$C$23:$C$50,0)),0),0)*$H206*$X206*$Y206),$D206)*$R206</f>
        <v>0</v>
      </c>
      <c r="AJ206" s="168">
        <f>MIN((IFERROR(IF(AND($V206&lt;=AJ$1,$W206&gt;=AJ$1),INDEX(Reliability!O$23:O$50,MATCH($S206,Reliability!$C$23:$C$50,0)),0),0)*IF($T206="n/a",$D206*$Y206,$G206)+IFERROR(IF(AND($V206&lt;=AJ$1,$W206&gt;=AJ$1),INDEX(Reliability!O$23:O$50,MATCH($T206,Reliability!$C$23:$C$50,0)),0),0)*$H206*$X206*$Y206),$D206)*$R206</f>
        <v>0</v>
      </c>
      <c r="AK206" s="168">
        <f>MIN((IFERROR(IF(AND($V206&lt;=AK$1,$W206&gt;=AK$1),INDEX(Reliability!P$23:P$50,MATCH($S206,Reliability!$C$23:$C$50,0)),0),0)*IF($T206="n/a",$D206*$Y206,$G206)+IFERROR(IF(AND($V206&lt;=AK$1,$W206&gt;=AK$1),INDEX(Reliability!P$23:P$50,MATCH($T206,Reliability!$C$23:$C$50,0)),0),0)*$H206*$X206*$Y206),$D206)*$R206</f>
        <v>0</v>
      </c>
      <c r="AM206" s="167">
        <f t="shared" si="39"/>
        <v>0</v>
      </c>
      <c r="AN206">
        <f>unique_contracts!C206</f>
        <v>0</v>
      </c>
    </row>
    <row r="207" spans="2:40" x14ac:dyDescent="0.25">
      <c r="B207" s="121">
        <f>unique_contracts!B207</f>
        <v>0</v>
      </c>
      <c r="C207" s="103">
        <f>unique_contracts!D207</f>
        <v>0</v>
      </c>
      <c r="D207" s="120">
        <f>unique_contracts!J207</f>
        <v>0</v>
      </c>
      <c r="E207" s="103">
        <f>unique_contracts!M207</f>
        <v>0</v>
      </c>
      <c r="F207" s="103">
        <f>unique_contracts!N207</f>
        <v>0</v>
      </c>
      <c r="G207" s="103">
        <f>unique_contracts!P207</f>
        <v>0</v>
      </c>
      <c r="H207" s="103">
        <f>unique_contracts!R207</f>
        <v>0</v>
      </c>
      <c r="I207" s="103">
        <f>unique_contracts!V207</f>
        <v>0</v>
      </c>
      <c r="J207" s="121">
        <f>unique_contracts!AB207</f>
        <v>0</v>
      </c>
      <c r="K207" s="103">
        <f>unique_contracts!AM207</f>
        <v>0</v>
      </c>
      <c r="L207" s="103">
        <f>unique_contracts!AN207</f>
        <v>0</v>
      </c>
      <c r="M207" s="103">
        <f>unique_contracts!AO207</f>
        <v>0</v>
      </c>
      <c r="N207" s="103">
        <f>unique_contracts!AP207</f>
        <v>0</v>
      </c>
      <c r="O207" s="103">
        <f>unique_contracts!AQ207</f>
        <v>0</v>
      </c>
      <c r="P207" s="103">
        <f>unique_contracts!AR207</f>
        <v>0</v>
      </c>
      <c r="Q207" s="103">
        <f>unique_contracts!BP207</f>
        <v>0</v>
      </c>
      <c r="R207" s="103">
        <f t="shared" si="32"/>
        <v>0</v>
      </c>
      <c r="S207" s="103" t="str">
        <f>IFERROR(IF(AND(I207&gt;0,E207="NotHybrid"),_xlfn.CONCAT(MAX(MIN(ROUNDDOWN(I207/D207,0),8),4),INDEX(resources!$G:$G,MATCH(B207,resources!$A:$A,0))),INDEX(resources!$G:$G,MATCH(B207,resources!$A:$A,0))),"n/a")</f>
        <v>n/a</v>
      </c>
      <c r="T207" s="103" t="str">
        <f t="shared" si="33"/>
        <v>n/a</v>
      </c>
      <c r="U207" s="103" t="str">
        <f t="shared" si="34"/>
        <v>n/a</v>
      </c>
      <c r="V207" s="103">
        <f t="shared" si="35"/>
        <v>0</v>
      </c>
      <c r="W207" s="103">
        <f t="shared" si="36"/>
        <v>0</v>
      </c>
      <c r="X207" s="119">
        <f t="shared" si="37"/>
        <v>1</v>
      </c>
      <c r="Y207" s="119">
        <f t="shared" si="38"/>
        <v>1</v>
      </c>
      <c r="Z207" s="168">
        <f>MIN((IFERROR(IF(AND($V207&lt;=Z$1,$W207&gt;=Z$1),INDEX(Reliability!E$23:E$50,MATCH($S207,Reliability!$C$23:$C$50,0)),0),0)*IF($T207="n/a",$D207*$Y207,$G207)+IFERROR(IF(AND($V207&lt;=Z$1,$W207&gt;=Z$1),INDEX(Reliability!E$23:E$50,MATCH($T207,Reliability!$C$23:$C$50,0)),0),0)*$H207*$X207*$Y207),$D207)*$R207</f>
        <v>0</v>
      </c>
      <c r="AA207" s="168">
        <f>MIN((IFERROR(IF(AND($V207&lt;=AA$1,$W207&gt;=AA$1),INDEX(Reliability!F$23:F$50,MATCH($S207,Reliability!$C$23:$C$50,0)),0),0)*IF($T207="n/a",$D207*$Y207,$G207)+IFERROR(IF(AND($V207&lt;=AA$1,$W207&gt;=AA$1),INDEX(Reliability!F$23:F$50,MATCH($T207,Reliability!$C$23:$C$50,0)),0),0)*$H207*$X207*$Y207),$D207)*$R207</f>
        <v>0</v>
      </c>
      <c r="AB207" s="168">
        <f>MIN((IFERROR(IF(AND($V207&lt;=AB$1,$W207&gt;=AB$1),INDEX(Reliability!G$23:G$50,MATCH($S207,Reliability!$C$23:$C$50,0)),0),0)*IF($T207="n/a",$D207*$Y207,$G207)+IFERROR(IF(AND($V207&lt;=AB$1,$W207&gt;=AB$1),INDEX(Reliability!G$23:G$50,MATCH($T207,Reliability!$C$23:$C$50,0)),0),0)*$H207*$X207*$Y207),$D207)*$R207</f>
        <v>0</v>
      </c>
      <c r="AC207" s="168">
        <f>MIN((IFERROR(IF(AND($V207&lt;=AC$1,$W207&gt;=AC$1),INDEX(Reliability!H$23:H$50,MATCH($S207,Reliability!$C$23:$C$50,0)),0),0)*IF($T207="n/a",$D207*$Y207,$G207)+IFERROR(IF(AND($V207&lt;=AC$1,$W207&gt;=AC$1),INDEX(Reliability!H$23:H$50,MATCH($T207,Reliability!$C$23:$C$50,0)),0),0)*$H207*$X207*$Y207),$D207)*$R207</f>
        <v>0</v>
      </c>
      <c r="AD207" s="168">
        <f>MIN((IFERROR(IF(AND($V207&lt;=AD$1,$W207&gt;=AD$1),INDEX(Reliability!I$23:I$50,MATCH($S207,Reliability!$C$23:$C$50,0)),0),0)*IF($T207="n/a",$D207*$Y207,$G207)+IFERROR(IF(AND($V207&lt;=AD$1,$W207&gt;=AD$1),INDEX(Reliability!I$23:I$50,MATCH($T207,Reliability!$C$23:$C$50,0)),0),0)*$H207*$X207*$Y207),$D207)*$R207</f>
        <v>0</v>
      </c>
      <c r="AE207" s="168">
        <f>MIN((IFERROR(IF(AND($V207&lt;=AE$1,$W207&gt;=AE$1),INDEX(Reliability!J$23:J$50,MATCH($S207,Reliability!$C$23:$C$50,0)),0),0)*IF($T207="n/a",$D207*$Y207,$G207)+IFERROR(IF(AND($V207&lt;=AE$1,$W207&gt;=AE$1),INDEX(Reliability!J$23:J$50,MATCH($T207,Reliability!$C$23:$C$50,0)),0),0)*$H207*$X207*$Y207),$D207)*$R207</f>
        <v>0</v>
      </c>
      <c r="AF207" s="168">
        <f>MIN((IFERROR(IF(AND($V207&lt;=AF$1,$W207&gt;=AF$1),INDEX(Reliability!K$23:K$50,MATCH($S207,Reliability!$C$23:$C$50,0)),0),0)*IF($T207="n/a",$D207*$Y207,$G207)+IFERROR(IF(AND($V207&lt;=AF$1,$W207&gt;=AF$1),INDEX(Reliability!K$23:K$50,MATCH($T207,Reliability!$C$23:$C$50,0)),0),0)*$H207*$X207*$Y207),$D207)*$R207</f>
        <v>0</v>
      </c>
      <c r="AG207" s="168">
        <f>MIN((IFERROR(IF(AND($V207&lt;=AG$1,$W207&gt;=AG$1),INDEX(Reliability!L$23:L$50,MATCH($S207,Reliability!$C$23:$C$50,0)),0),0)*IF($T207="n/a",$D207*$Y207,$G207)+IFERROR(IF(AND($V207&lt;=AG$1,$W207&gt;=AG$1),INDEX(Reliability!L$23:L$50,MATCH($T207,Reliability!$C$23:$C$50,0)),0),0)*$H207*$X207*$Y207),$D207)*$R207</f>
        <v>0</v>
      </c>
      <c r="AH207" s="168">
        <f>MIN((IFERROR(IF(AND($V207&lt;=AH$1,$W207&gt;=AH$1),INDEX(Reliability!M$23:M$50,MATCH($S207,Reliability!$C$23:$C$50,0)),0),0)*IF($T207="n/a",$D207*$Y207,$G207)+IFERROR(IF(AND($V207&lt;=AH$1,$W207&gt;=AH$1),INDEX(Reliability!M$23:M$50,MATCH($T207,Reliability!$C$23:$C$50,0)),0),0)*$H207*$X207*$Y207),$D207)*$R207</f>
        <v>0</v>
      </c>
      <c r="AI207" s="168">
        <f>MIN((IFERROR(IF(AND($V207&lt;=AI$1,$W207&gt;=AI$1),INDEX(Reliability!N$23:N$50,MATCH($S207,Reliability!$C$23:$C$50,0)),0),0)*IF($T207="n/a",$D207*$Y207,$G207)+IFERROR(IF(AND($V207&lt;=AI$1,$W207&gt;=AI$1),INDEX(Reliability!N$23:N$50,MATCH($T207,Reliability!$C$23:$C$50,0)),0),0)*$H207*$X207*$Y207),$D207)*$R207</f>
        <v>0</v>
      </c>
      <c r="AJ207" s="168">
        <f>MIN((IFERROR(IF(AND($V207&lt;=AJ$1,$W207&gt;=AJ$1),INDEX(Reliability!O$23:O$50,MATCH($S207,Reliability!$C$23:$C$50,0)),0),0)*IF($T207="n/a",$D207*$Y207,$G207)+IFERROR(IF(AND($V207&lt;=AJ$1,$W207&gt;=AJ$1),INDEX(Reliability!O$23:O$50,MATCH($T207,Reliability!$C$23:$C$50,0)),0),0)*$H207*$X207*$Y207),$D207)*$R207</f>
        <v>0</v>
      </c>
      <c r="AK207" s="168">
        <f>MIN((IFERROR(IF(AND($V207&lt;=AK$1,$W207&gt;=AK$1),INDEX(Reliability!P$23:P$50,MATCH($S207,Reliability!$C$23:$C$50,0)),0),0)*IF($T207="n/a",$D207*$Y207,$G207)+IFERROR(IF(AND($V207&lt;=AK$1,$W207&gt;=AK$1),INDEX(Reliability!P$23:P$50,MATCH($T207,Reliability!$C$23:$C$50,0)),0),0)*$H207*$X207*$Y207),$D207)*$R207</f>
        <v>0</v>
      </c>
      <c r="AM207" s="167">
        <f t="shared" si="39"/>
        <v>0</v>
      </c>
      <c r="AN207">
        <f>unique_contracts!C207</f>
        <v>0</v>
      </c>
    </row>
    <row r="208" spans="2:40" x14ac:dyDescent="0.25">
      <c r="B208" s="121">
        <f>unique_contracts!B208</f>
        <v>0</v>
      </c>
      <c r="C208" s="103">
        <f>unique_contracts!D208</f>
        <v>0</v>
      </c>
      <c r="D208" s="120">
        <f>unique_contracts!J208</f>
        <v>0</v>
      </c>
      <c r="E208" s="103">
        <f>unique_contracts!M208</f>
        <v>0</v>
      </c>
      <c r="F208" s="103">
        <f>unique_contracts!N208</f>
        <v>0</v>
      </c>
      <c r="G208" s="103">
        <f>unique_contracts!P208</f>
        <v>0</v>
      </c>
      <c r="H208" s="103">
        <f>unique_contracts!R208</f>
        <v>0</v>
      </c>
      <c r="I208" s="103">
        <f>unique_contracts!V208</f>
        <v>0</v>
      </c>
      <c r="J208" s="121">
        <f>unique_contracts!AB208</f>
        <v>0</v>
      </c>
      <c r="K208" s="103">
        <f>unique_contracts!AM208</f>
        <v>0</v>
      </c>
      <c r="L208" s="103">
        <f>unique_contracts!AN208</f>
        <v>0</v>
      </c>
      <c r="M208" s="103">
        <f>unique_contracts!AO208</f>
        <v>0</v>
      </c>
      <c r="N208" s="103">
        <f>unique_contracts!AP208</f>
        <v>0</v>
      </c>
      <c r="O208" s="103">
        <f>unique_contracts!AQ208</f>
        <v>0</v>
      </c>
      <c r="P208" s="103">
        <f>unique_contracts!AR208</f>
        <v>0</v>
      </c>
      <c r="Q208" s="103">
        <f>unique_contracts!BP208</f>
        <v>0</v>
      </c>
      <c r="R208" s="103">
        <f t="shared" si="32"/>
        <v>0</v>
      </c>
      <c r="S208" s="103" t="str">
        <f>IFERROR(IF(AND(I208&gt;0,E208="NotHybrid"),_xlfn.CONCAT(MAX(MIN(ROUNDDOWN(I208/D208,0),8),4),INDEX(resources!$G:$G,MATCH(B208,resources!$A:$A,0))),INDEX(resources!$G:$G,MATCH(B208,resources!$A:$A,0))),"n/a")</f>
        <v>n/a</v>
      </c>
      <c r="T208" s="103" t="str">
        <f t="shared" si="33"/>
        <v>n/a</v>
      </c>
      <c r="U208" s="103" t="str">
        <f t="shared" si="34"/>
        <v>n/a</v>
      </c>
      <c r="V208" s="103">
        <f t="shared" si="35"/>
        <v>0</v>
      </c>
      <c r="W208" s="103">
        <f t="shared" si="36"/>
        <v>0</v>
      </c>
      <c r="X208" s="119">
        <f t="shared" si="37"/>
        <v>1</v>
      </c>
      <c r="Y208" s="119">
        <f t="shared" si="38"/>
        <v>1</v>
      </c>
      <c r="Z208" s="168">
        <f>MIN((IFERROR(IF(AND($V208&lt;=Z$1,$W208&gt;=Z$1),INDEX(Reliability!E$23:E$50,MATCH($S208,Reliability!$C$23:$C$50,0)),0),0)*IF($T208="n/a",$D208*$Y208,$G208)+IFERROR(IF(AND($V208&lt;=Z$1,$W208&gt;=Z$1),INDEX(Reliability!E$23:E$50,MATCH($T208,Reliability!$C$23:$C$50,0)),0),0)*$H208*$X208*$Y208),$D208)*$R208</f>
        <v>0</v>
      </c>
      <c r="AA208" s="168">
        <f>MIN((IFERROR(IF(AND($V208&lt;=AA$1,$W208&gt;=AA$1),INDEX(Reliability!F$23:F$50,MATCH($S208,Reliability!$C$23:$C$50,0)),0),0)*IF($T208="n/a",$D208*$Y208,$G208)+IFERROR(IF(AND($V208&lt;=AA$1,$W208&gt;=AA$1),INDEX(Reliability!F$23:F$50,MATCH($T208,Reliability!$C$23:$C$50,0)),0),0)*$H208*$X208*$Y208),$D208)*$R208</f>
        <v>0</v>
      </c>
      <c r="AB208" s="168">
        <f>MIN((IFERROR(IF(AND($V208&lt;=AB$1,$W208&gt;=AB$1),INDEX(Reliability!G$23:G$50,MATCH($S208,Reliability!$C$23:$C$50,0)),0),0)*IF($T208="n/a",$D208*$Y208,$G208)+IFERROR(IF(AND($V208&lt;=AB$1,$W208&gt;=AB$1),INDEX(Reliability!G$23:G$50,MATCH($T208,Reliability!$C$23:$C$50,0)),0),0)*$H208*$X208*$Y208),$D208)*$R208</f>
        <v>0</v>
      </c>
      <c r="AC208" s="168">
        <f>MIN((IFERROR(IF(AND($V208&lt;=AC$1,$W208&gt;=AC$1),INDEX(Reliability!H$23:H$50,MATCH($S208,Reliability!$C$23:$C$50,0)),0),0)*IF($T208="n/a",$D208*$Y208,$G208)+IFERROR(IF(AND($V208&lt;=AC$1,$W208&gt;=AC$1),INDEX(Reliability!H$23:H$50,MATCH($T208,Reliability!$C$23:$C$50,0)),0),0)*$H208*$X208*$Y208),$D208)*$R208</f>
        <v>0</v>
      </c>
      <c r="AD208" s="168">
        <f>MIN((IFERROR(IF(AND($V208&lt;=AD$1,$W208&gt;=AD$1),INDEX(Reliability!I$23:I$50,MATCH($S208,Reliability!$C$23:$C$50,0)),0),0)*IF($T208="n/a",$D208*$Y208,$G208)+IFERROR(IF(AND($V208&lt;=AD$1,$W208&gt;=AD$1),INDEX(Reliability!I$23:I$50,MATCH($T208,Reliability!$C$23:$C$50,0)),0),0)*$H208*$X208*$Y208),$D208)*$R208</f>
        <v>0</v>
      </c>
      <c r="AE208" s="168">
        <f>MIN((IFERROR(IF(AND($V208&lt;=AE$1,$W208&gt;=AE$1),INDEX(Reliability!J$23:J$50,MATCH($S208,Reliability!$C$23:$C$50,0)),0),0)*IF($T208="n/a",$D208*$Y208,$G208)+IFERROR(IF(AND($V208&lt;=AE$1,$W208&gt;=AE$1),INDEX(Reliability!J$23:J$50,MATCH($T208,Reliability!$C$23:$C$50,0)),0),0)*$H208*$X208*$Y208),$D208)*$R208</f>
        <v>0</v>
      </c>
      <c r="AF208" s="168">
        <f>MIN((IFERROR(IF(AND($V208&lt;=AF$1,$W208&gt;=AF$1),INDEX(Reliability!K$23:K$50,MATCH($S208,Reliability!$C$23:$C$50,0)),0),0)*IF($T208="n/a",$D208*$Y208,$G208)+IFERROR(IF(AND($V208&lt;=AF$1,$W208&gt;=AF$1),INDEX(Reliability!K$23:K$50,MATCH($T208,Reliability!$C$23:$C$50,0)),0),0)*$H208*$X208*$Y208),$D208)*$R208</f>
        <v>0</v>
      </c>
      <c r="AG208" s="168">
        <f>MIN((IFERROR(IF(AND($V208&lt;=AG$1,$W208&gt;=AG$1),INDEX(Reliability!L$23:L$50,MATCH($S208,Reliability!$C$23:$C$50,0)),0),0)*IF($T208="n/a",$D208*$Y208,$G208)+IFERROR(IF(AND($V208&lt;=AG$1,$W208&gt;=AG$1),INDEX(Reliability!L$23:L$50,MATCH($T208,Reliability!$C$23:$C$50,0)),0),0)*$H208*$X208*$Y208),$D208)*$R208</f>
        <v>0</v>
      </c>
      <c r="AH208" s="168">
        <f>MIN((IFERROR(IF(AND($V208&lt;=AH$1,$W208&gt;=AH$1),INDEX(Reliability!M$23:M$50,MATCH($S208,Reliability!$C$23:$C$50,0)),0),0)*IF($T208="n/a",$D208*$Y208,$G208)+IFERROR(IF(AND($V208&lt;=AH$1,$W208&gt;=AH$1),INDEX(Reliability!M$23:M$50,MATCH($T208,Reliability!$C$23:$C$50,0)),0),0)*$H208*$X208*$Y208),$D208)*$R208</f>
        <v>0</v>
      </c>
      <c r="AI208" s="168">
        <f>MIN((IFERROR(IF(AND($V208&lt;=AI$1,$W208&gt;=AI$1),INDEX(Reliability!N$23:N$50,MATCH($S208,Reliability!$C$23:$C$50,0)),0),0)*IF($T208="n/a",$D208*$Y208,$G208)+IFERROR(IF(AND($V208&lt;=AI$1,$W208&gt;=AI$1),INDEX(Reliability!N$23:N$50,MATCH($T208,Reliability!$C$23:$C$50,0)),0),0)*$H208*$X208*$Y208),$D208)*$R208</f>
        <v>0</v>
      </c>
      <c r="AJ208" s="168">
        <f>MIN((IFERROR(IF(AND($V208&lt;=AJ$1,$W208&gt;=AJ$1),INDEX(Reliability!O$23:O$50,MATCH($S208,Reliability!$C$23:$C$50,0)),0),0)*IF($T208="n/a",$D208*$Y208,$G208)+IFERROR(IF(AND($V208&lt;=AJ$1,$W208&gt;=AJ$1),INDEX(Reliability!O$23:O$50,MATCH($T208,Reliability!$C$23:$C$50,0)),0),0)*$H208*$X208*$Y208),$D208)*$R208</f>
        <v>0</v>
      </c>
      <c r="AK208" s="168">
        <f>MIN((IFERROR(IF(AND($V208&lt;=AK$1,$W208&gt;=AK$1),INDEX(Reliability!P$23:P$50,MATCH($S208,Reliability!$C$23:$C$50,0)),0),0)*IF($T208="n/a",$D208*$Y208,$G208)+IFERROR(IF(AND($V208&lt;=AK$1,$W208&gt;=AK$1),INDEX(Reliability!P$23:P$50,MATCH($T208,Reliability!$C$23:$C$50,0)),0),0)*$H208*$X208*$Y208),$D208)*$R208</f>
        <v>0</v>
      </c>
      <c r="AM208" s="167">
        <f t="shared" si="39"/>
        <v>0</v>
      </c>
      <c r="AN208">
        <f>unique_contracts!C208</f>
        <v>0</v>
      </c>
    </row>
    <row r="209" spans="2:40" x14ac:dyDescent="0.25">
      <c r="B209" s="121">
        <f>unique_contracts!B209</f>
        <v>0</v>
      </c>
      <c r="C209" s="103">
        <f>unique_contracts!D209</f>
        <v>0</v>
      </c>
      <c r="D209" s="120">
        <f>unique_contracts!J209</f>
        <v>0</v>
      </c>
      <c r="E209" s="103">
        <f>unique_contracts!M209</f>
        <v>0</v>
      </c>
      <c r="F209" s="103">
        <f>unique_contracts!N209</f>
        <v>0</v>
      </c>
      <c r="G209" s="103">
        <f>unique_contracts!P209</f>
        <v>0</v>
      </c>
      <c r="H209" s="103">
        <f>unique_contracts!R209</f>
        <v>0</v>
      </c>
      <c r="I209" s="103">
        <f>unique_contracts!V209</f>
        <v>0</v>
      </c>
      <c r="J209" s="121">
        <f>unique_contracts!AB209</f>
        <v>0</v>
      </c>
      <c r="K209" s="103">
        <f>unique_contracts!AM209</f>
        <v>0</v>
      </c>
      <c r="L209" s="103">
        <f>unique_contracts!AN209</f>
        <v>0</v>
      </c>
      <c r="M209" s="103">
        <f>unique_contracts!AO209</f>
        <v>0</v>
      </c>
      <c r="N209" s="103">
        <f>unique_contracts!AP209</f>
        <v>0</v>
      </c>
      <c r="O209" s="103">
        <f>unique_contracts!AQ209</f>
        <v>0</v>
      </c>
      <c r="P209" s="103">
        <f>unique_contracts!AR209</f>
        <v>0</v>
      </c>
      <c r="Q209" s="103">
        <f>unique_contracts!BP209</f>
        <v>0</v>
      </c>
      <c r="R209" s="103">
        <f t="shared" si="32"/>
        <v>0</v>
      </c>
      <c r="S209" s="103" t="str">
        <f>IFERROR(IF(AND(I209&gt;0,E209="NotHybrid"),_xlfn.CONCAT(MAX(MIN(ROUNDDOWN(I209/D209,0),8),4),INDEX(resources!$G:$G,MATCH(B209,resources!$A:$A,0))),INDEX(resources!$G:$G,MATCH(B209,resources!$A:$A,0))),"n/a")</f>
        <v>n/a</v>
      </c>
      <c r="T209" s="103" t="str">
        <f t="shared" si="33"/>
        <v>n/a</v>
      </c>
      <c r="U209" s="103" t="str">
        <f t="shared" si="34"/>
        <v>n/a</v>
      </c>
      <c r="V209" s="103">
        <f t="shared" si="35"/>
        <v>0</v>
      </c>
      <c r="W209" s="103">
        <f t="shared" si="36"/>
        <v>0</v>
      </c>
      <c r="X209" s="119">
        <f t="shared" si="37"/>
        <v>1</v>
      </c>
      <c r="Y209" s="119">
        <f t="shared" si="38"/>
        <v>1</v>
      </c>
      <c r="Z209" s="168">
        <f>MIN((IFERROR(IF(AND($V209&lt;=Z$1,$W209&gt;=Z$1),INDEX(Reliability!E$23:E$50,MATCH($S209,Reliability!$C$23:$C$50,0)),0),0)*IF($T209="n/a",$D209*$Y209,$G209)+IFERROR(IF(AND($V209&lt;=Z$1,$W209&gt;=Z$1),INDEX(Reliability!E$23:E$50,MATCH($T209,Reliability!$C$23:$C$50,0)),0),0)*$H209*$X209*$Y209),$D209)*$R209</f>
        <v>0</v>
      </c>
      <c r="AA209" s="168">
        <f>MIN((IFERROR(IF(AND($V209&lt;=AA$1,$W209&gt;=AA$1),INDEX(Reliability!F$23:F$50,MATCH($S209,Reliability!$C$23:$C$50,0)),0),0)*IF($T209="n/a",$D209*$Y209,$G209)+IFERROR(IF(AND($V209&lt;=AA$1,$W209&gt;=AA$1),INDEX(Reliability!F$23:F$50,MATCH($T209,Reliability!$C$23:$C$50,0)),0),0)*$H209*$X209*$Y209),$D209)*$R209</f>
        <v>0</v>
      </c>
      <c r="AB209" s="168">
        <f>MIN((IFERROR(IF(AND($V209&lt;=AB$1,$W209&gt;=AB$1),INDEX(Reliability!G$23:G$50,MATCH($S209,Reliability!$C$23:$C$50,0)),0),0)*IF($T209="n/a",$D209*$Y209,$G209)+IFERROR(IF(AND($V209&lt;=AB$1,$W209&gt;=AB$1),INDEX(Reliability!G$23:G$50,MATCH($T209,Reliability!$C$23:$C$50,0)),0),0)*$H209*$X209*$Y209),$D209)*$R209</f>
        <v>0</v>
      </c>
      <c r="AC209" s="168">
        <f>MIN((IFERROR(IF(AND($V209&lt;=AC$1,$W209&gt;=AC$1),INDEX(Reliability!H$23:H$50,MATCH($S209,Reliability!$C$23:$C$50,0)),0),0)*IF($T209="n/a",$D209*$Y209,$G209)+IFERROR(IF(AND($V209&lt;=AC$1,$W209&gt;=AC$1),INDEX(Reliability!H$23:H$50,MATCH($T209,Reliability!$C$23:$C$50,0)),0),0)*$H209*$X209*$Y209),$D209)*$R209</f>
        <v>0</v>
      </c>
      <c r="AD209" s="168">
        <f>MIN((IFERROR(IF(AND($V209&lt;=AD$1,$W209&gt;=AD$1),INDEX(Reliability!I$23:I$50,MATCH($S209,Reliability!$C$23:$C$50,0)),0),0)*IF($T209="n/a",$D209*$Y209,$G209)+IFERROR(IF(AND($V209&lt;=AD$1,$W209&gt;=AD$1),INDEX(Reliability!I$23:I$50,MATCH($T209,Reliability!$C$23:$C$50,0)),0),0)*$H209*$X209*$Y209),$D209)*$R209</f>
        <v>0</v>
      </c>
      <c r="AE209" s="168">
        <f>MIN((IFERROR(IF(AND($V209&lt;=AE$1,$W209&gt;=AE$1),INDEX(Reliability!J$23:J$50,MATCH($S209,Reliability!$C$23:$C$50,0)),0),0)*IF($T209="n/a",$D209*$Y209,$G209)+IFERROR(IF(AND($V209&lt;=AE$1,$W209&gt;=AE$1),INDEX(Reliability!J$23:J$50,MATCH($T209,Reliability!$C$23:$C$50,0)),0),0)*$H209*$X209*$Y209),$D209)*$R209</f>
        <v>0</v>
      </c>
      <c r="AF209" s="168">
        <f>MIN((IFERROR(IF(AND($V209&lt;=AF$1,$W209&gt;=AF$1),INDEX(Reliability!K$23:K$50,MATCH($S209,Reliability!$C$23:$C$50,0)),0),0)*IF($T209="n/a",$D209*$Y209,$G209)+IFERROR(IF(AND($V209&lt;=AF$1,$W209&gt;=AF$1),INDEX(Reliability!K$23:K$50,MATCH($T209,Reliability!$C$23:$C$50,0)),0),0)*$H209*$X209*$Y209),$D209)*$R209</f>
        <v>0</v>
      </c>
      <c r="AG209" s="168">
        <f>MIN((IFERROR(IF(AND($V209&lt;=AG$1,$W209&gt;=AG$1),INDEX(Reliability!L$23:L$50,MATCH($S209,Reliability!$C$23:$C$50,0)),0),0)*IF($T209="n/a",$D209*$Y209,$G209)+IFERROR(IF(AND($V209&lt;=AG$1,$W209&gt;=AG$1),INDEX(Reliability!L$23:L$50,MATCH($T209,Reliability!$C$23:$C$50,0)),0),0)*$H209*$X209*$Y209),$D209)*$R209</f>
        <v>0</v>
      </c>
      <c r="AH209" s="168">
        <f>MIN((IFERROR(IF(AND($V209&lt;=AH$1,$W209&gt;=AH$1),INDEX(Reliability!M$23:M$50,MATCH($S209,Reliability!$C$23:$C$50,0)),0),0)*IF($T209="n/a",$D209*$Y209,$G209)+IFERROR(IF(AND($V209&lt;=AH$1,$W209&gt;=AH$1),INDEX(Reliability!M$23:M$50,MATCH($T209,Reliability!$C$23:$C$50,0)),0),0)*$H209*$X209*$Y209),$D209)*$R209</f>
        <v>0</v>
      </c>
      <c r="AI209" s="168">
        <f>MIN((IFERROR(IF(AND($V209&lt;=AI$1,$W209&gt;=AI$1),INDEX(Reliability!N$23:N$50,MATCH($S209,Reliability!$C$23:$C$50,0)),0),0)*IF($T209="n/a",$D209*$Y209,$G209)+IFERROR(IF(AND($V209&lt;=AI$1,$W209&gt;=AI$1),INDEX(Reliability!N$23:N$50,MATCH($T209,Reliability!$C$23:$C$50,0)),0),0)*$H209*$X209*$Y209),$D209)*$R209</f>
        <v>0</v>
      </c>
      <c r="AJ209" s="168">
        <f>MIN((IFERROR(IF(AND($V209&lt;=AJ$1,$W209&gt;=AJ$1),INDEX(Reliability!O$23:O$50,MATCH($S209,Reliability!$C$23:$C$50,0)),0),0)*IF($T209="n/a",$D209*$Y209,$G209)+IFERROR(IF(AND($V209&lt;=AJ$1,$W209&gt;=AJ$1),INDEX(Reliability!O$23:O$50,MATCH($T209,Reliability!$C$23:$C$50,0)),0),0)*$H209*$X209*$Y209),$D209)*$R209</f>
        <v>0</v>
      </c>
      <c r="AK209" s="168">
        <f>MIN((IFERROR(IF(AND($V209&lt;=AK$1,$W209&gt;=AK$1),INDEX(Reliability!P$23:P$50,MATCH($S209,Reliability!$C$23:$C$50,0)),0),0)*IF($T209="n/a",$D209*$Y209,$G209)+IFERROR(IF(AND($V209&lt;=AK$1,$W209&gt;=AK$1),INDEX(Reliability!P$23:P$50,MATCH($T209,Reliability!$C$23:$C$50,0)),0),0)*$H209*$X209*$Y209),$D209)*$R209</f>
        <v>0</v>
      </c>
      <c r="AM209" s="167">
        <f t="shared" si="39"/>
        <v>0</v>
      </c>
      <c r="AN209">
        <f>unique_contracts!C209</f>
        <v>0</v>
      </c>
    </row>
    <row r="210" spans="2:40" x14ac:dyDescent="0.25">
      <c r="B210" s="121">
        <f>unique_contracts!B210</f>
        <v>0</v>
      </c>
      <c r="C210" s="103">
        <f>unique_contracts!D210</f>
        <v>0</v>
      </c>
      <c r="D210" s="120">
        <f>unique_contracts!J210</f>
        <v>0</v>
      </c>
      <c r="E210" s="103">
        <f>unique_contracts!M210</f>
        <v>0</v>
      </c>
      <c r="F210" s="103">
        <f>unique_contracts!N210</f>
        <v>0</v>
      </c>
      <c r="G210" s="103">
        <f>unique_contracts!P210</f>
        <v>0</v>
      </c>
      <c r="H210" s="103">
        <f>unique_contracts!R210</f>
        <v>0</v>
      </c>
      <c r="I210" s="103">
        <f>unique_contracts!V210</f>
        <v>0</v>
      </c>
      <c r="J210" s="121">
        <f>unique_contracts!AB210</f>
        <v>0</v>
      </c>
      <c r="K210" s="103">
        <f>unique_contracts!AM210</f>
        <v>0</v>
      </c>
      <c r="L210" s="103">
        <f>unique_contracts!AN210</f>
        <v>0</v>
      </c>
      <c r="M210" s="103">
        <f>unique_contracts!AO210</f>
        <v>0</v>
      </c>
      <c r="N210" s="103">
        <f>unique_contracts!AP210</f>
        <v>0</v>
      </c>
      <c r="O210" s="103">
        <f>unique_contracts!AQ210</f>
        <v>0</v>
      </c>
      <c r="P210" s="103">
        <f>unique_contracts!AR210</f>
        <v>0</v>
      </c>
      <c r="Q210" s="103">
        <f>unique_contracts!BP210</f>
        <v>0</v>
      </c>
      <c r="R210" s="103">
        <f t="shared" si="32"/>
        <v>0</v>
      </c>
      <c r="S210" s="103" t="str">
        <f>IFERROR(IF(AND(I210&gt;0,E210="NotHybrid"),_xlfn.CONCAT(MAX(MIN(ROUNDDOWN(I210/D210,0),8),4),INDEX(resources!$G:$G,MATCH(B210,resources!$A:$A,0))),INDEX(resources!$G:$G,MATCH(B210,resources!$A:$A,0))),"n/a")</f>
        <v>n/a</v>
      </c>
      <c r="T210" s="103" t="str">
        <f t="shared" si="33"/>
        <v>n/a</v>
      </c>
      <c r="U210" s="103" t="str">
        <f t="shared" si="34"/>
        <v>n/a</v>
      </c>
      <c r="V210" s="103">
        <f t="shared" si="35"/>
        <v>0</v>
      </c>
      <c r="W210" s="103">
        <f t="shared" si="36"/>
        <v>0</v>
      </c>
      <c r="X210" s="119">
        <f t="shared" si="37"/>
        <v>1</v>
      </c>
      <c r="Y210" s="119">
        <f t="shared" si="38"/>
        <v>1</v>
      </c>
      <c r="Z210" s="168">
        <f>MIN((IFERROR(IF(AND($V210&lt;=Z$1,$W210&gt;=Z$1),INDEX(Reliability!E$23:E$50,MATCH($S210,Reliability!$C$23:$C$50,0)),0),0)*IF($T210="n/a",$D210*$Y210,$G210)+IFERROR(IF(AND($V210&lt;=Z$1,$W210&gt;=Z$1),INDEX(Reliability!E$23:E$50,MATCH($T210,Reliability!$C$23:$C$50,0)),0),0)*$H210*$X210*$Y210),$D210)*$R210</f>
        <v>0</v>
      </c>
      <c r="AA210" s="168">
        <f>MIN((IFERROR(IF(AND($V210&lt;=AA$1,$W210&gt;=AA$1),INDEX(Reliability!F$23:F$50,MATCH($S210,Reliability!$C$23:$C$50,0)),0),0)*IF($T210="n/a",$D210*$Y210,$G210)+IFERROR(IF(AND($V210&lt;=AA$1,$W210&gt;=AA$1),INDEX(Reliability!F$23:F$50,MATCH($T210,Reliability!$C$23:$C$50,0)),0),0)*$H210*$X210*$Y210),$D210)*$R210</f>
        <v>0</v>
      </c>
      <c r="AB210" s="168">
        <f>MIN((IFERROR(IF(AND($V210&lt;=AB$1,$W210&gt;=AB$1),INDEX(Reliability!G$23:G$50,MATCH($S210,Reliability!$C$23:$C$50,0)),0),0)*IF($T210="n/a",$D210*$Y210,$G210)+IFERROR(IF(AND($V210&lt;=AB$1,$W210&gt;=AB$1),INDEX(Reliability!G$23:G$50,MATCH($T210,Reliability!$C$23:$C$50,0)),0),0)*$H210*$X210*$Y210),$D210)*$R210</f>
        <v>0</v>
      </c>
      <c r="AC210" s="168">
        <f>MIN((IFERROR(IF(AND($V210&lt;=AC$1,$W210&gt;=AC$1),INDEX(Reliability!H$23:H$50,MATCH($S210,Reliability!$C$23:$C$50,0)),0),0)*IF($T210="n/a",$D210*$Y210,$G210)+IFERROR(IF(AND($V210&lt;=AC$1,$W210&gt;=AC$1),INDEX(Reliability!H$23:H$50,MATCH($T210,Reliability!$C$23:$C$50,0)),0),0)*$H210*$X210*$Y210),$D210)*$R210</f>
        <v>0</v>
      </c>
      <c r="AD210" s="168">
        <f>MIN((IFERROR(IF(AND($V210&lt;=AD$1,$W210&gt;=AD$1),INDEX(Reliability!I$23:I$50,MATCH($S210,Reliability!$C$23:$C$50,0)),0),0)*IF($T210="n/a",$D210*$Y210,$G210)+IFERROR(IF(AND($V210&lt;=AD$1,$W210&gt;=AD$1),INDEX(Reliability!I$23:I$50,MATCH($T210,Reliability!$C$23:$C$50,0)),0),0)*$H210*$X210*$Y210),$D210)*$R210</f>
        <v>0</v>
      </c>
      <c r="AE210" s="168">
        <f>MIN((IFERROR(IF(AND($V210&lt;=AE$1,$W210&gt;=AE$1),INDEX(Reliability!J$23:J$50,MATCH($S210,Reliability!$C$23:$C$50,0)),0),0)*IF($T210="n/a",$D210*$Y210,$G210)+IFERROR(IF(AND($V210&lt;=AE$1,$W210&gt;=AE$1),INDEX(Reliability!J$23:J$50,MATCH($T210,Reliability!$C$23:$C$50,0)),0),0)*$H210*$X210*$Y210),$D210)*$R210</f>
        <v>0</v>
      </c>
      <c r="AF210" s="168">
        <f>MIN((IFERROR(IF(AND($V210&lt;=AF$1,$W210&gt;=AF$1),INDEX(Reliability!K$23:K$50,MATCH($S210,Reliability!$C$23:$C$50,0)),0),0)*IF($T210="n/a",$D210*$Y210,$G210)+IFERROR(IF(AND($V210&lt;=AF$1,$W210&gt;=AF$1),INDEX(Reliability!K$23:K$50,MATCH($T210,Reliability!$C$23:$C$50,0)),0),0)*$H210*$X210*$Y210),$D210)*$R210</f>
        <v>0</v>
      </c>
      <c r="AG210" s="168">
        <f>MIN((IFERROR(IF(AND($V210&lt;=AG$1,$W210&gt;=AG$1),INDEX(Reliability!L$23:L$50,MATCH($S210,Reliability!$C$23:$C$50,0)),0),0)*IF($T210="n/a",$D210*$Y210,$G210)+IFERROR(IF(AND($V210&lt;=AG$1,$W210&gt;=AG$1),INDEX(Reliability!L$23:L$50,MATCH($T210,Reliability!$C$23:$C$50,0)),0),0)*$H210*$X210*$Y210),$D210)*$R210</f>
        <v>0</v>
      </c>
      <c r="AH210" s="168">
        <f>MIN((IFERROR(IF(AND($V210&lt;=AH$1,$W210&gt;=AH$1),INDEX(Reliability!M$23:M$50,MATCH($S210,Reliability!$C$23:$C$50,0)),0),0)*IF($T210="n/a",$D210*$Y210,$G210)+IFERROR(IF(AND($V210&lt;=AH$1,$W210&gt;=AH$1),INDEX(Reliability!M$23:M$50,MATCH($T210,Reliability!$C$23:$C$50,0)),0),0)*$H210*$X210*$Y210),$D210)*$R210</f>
        <v>0</v>
      </c>
      <c r="AI210" s="168">
        <f>MIN((IFERROR(IF(AND($V210&lt;=AI$1,$W210&gt;=AI$1),INDEX(Reliability!N$23:N$50,MATCH($S210,Reliability!$C$23:$C$50,0)),0),0)*IF($T210="n/a",$D210*$Y210,$G210)+IFERROR(IF(AND($V210&lt;=AI$1,$W210&gt;=AI$1),INDEX(Reliability!N$23:N$50,MATCH($T210,Reliability!$C$23:$C$50,0)),0),0)*$H210*$X210*$Y210),$D210)*$R210</f>
        <v>0</v>
      </c>
      <c r="AJ210" s="168">
        <f>MIN((IFERROR(IF(AND($V210&lt;=AJ$1,$W210&gt;=AJ$1),INDEX(Reliability!O$23:O$50,MATCH($S210,Reliability!$C$23:$C$50,0)),0),0)*IF($T210="n/a",$D210*$Y210,$G210)+IFERROR(IF(AND($V210&lt;=AJ$1,$W210&gt;=AJ$1),INDEX(Reliability!O$23:O$50,MATCH($T210,Reliability!$C$23:$C$50,0)),0),0)*$H210*$X210*$Y210),$D210)*$R210</f>
        <v>0</v>
      </c>
      <c r="AK210" s="168">
        <f>MIN((IFERROR(IF(AND($V210&lt;=AK$1,$W210&gt;=AK$1),INDEX(Reliability!P$23:P$50,MATCH($S210,Reliability!$C$23:$C$50,0)),0),0)*IF($T210="n/a",$D210*$Y210,$G210)+IFERROR(IF(AND($V210&lt;=AK$1,$W210&gt;=AK$1),INDEX(Reliability!P$23:P$50,MATCH($T210,Reliability!$C$23:$C$50,0)),0),0)*$H210*$X210*$Y210),$D210)*$R210</f>
        <v>0</v>
      </c>
      <c r="AM210" s="167">
        <f t="shared" si="39"/>
        <v>0</v>
      </c>
      <c r="AN210">
        <f>unique_contracts!C210</f>
        <v>0</v>
      </c>
    </row>
    <row r="211" spans="2:40" x14ac:dyDescent="0.25">
      <c r="B211" s="121">
        <f>unique_contracts!B211</f>
        <v>0</v>
      </c>
      <c r="C211" s="103">
        <f>unique_contracts!D211</f>
        <v>0</v>
      </c>
      <c r="D211" s="120">
        <f>unique_contracts!J211</f>
        <v>0</v>
      </c>
      <c r="E211" s="103">
        <f>unique_contracts!M211</f>
        <v>0</v>
      </c>
      <c r="F211" s="103">
        <f>unique_contracts!N211</f>
        <v>0</v>
      </c>
      <c r="G211" s="103">
        <f>unique_contracts!P211</f>
        <v>0</v>
      </c>
      <c r="H211" s="103">
        <f>unique_contracts!R211</f>
        <v>0</v>
      </c>
      <c r="I211" s="103">
        <f>unique_contracts!V211</f>
        <v>0</v>
      </c>
      <c r="J211" s="121">
        <f>unique_contracts!AB211</f>
        <v>0</v>
      </c>
      <c r="K211" s="103">
        <f>unique_contracts!AM211</f>
        <v>0</v>
      </c>
      <c r="L211" s="103">
        <f>unique_contracts!AN211</f>
        <v>0</v>
      </c>
      <c r="M211" s="103">
        <f>unique_contracts!AO211</f>
        <v>0</v>
      </c>
      <c r="N211" s="103">
        <f>unique_contracts!AP211</f>
        <v>0</v>
      </c>
      <c r="O211" s="103">
        <f>unique_contracts!AQ211</f>
        <v>0</v>
      </c>
      <c r="P211" s="103">
        <f>unique_contracts!AR211</f>
        <v>0</v>
      </c>
      <c r="Q211" s="103">
        <f>unique_contracts!BP211</f>
        <v>0</v>
      </c>
      <c r="R211" s="103">
        <f t="shared" si="32"/>
        <v>0</v>
      </c>
      <c r="S211" s="103" t="str">
        <f>IFERROR(IF(AND(I211&gt;0,E211="NotHybrid"),_xlfn.CONCAT(MAX(MIN(ROUNDDOWN(I211/D211,0),8),4),INDEX(resources!$G:$G,MATCH(B211,resources!$A:$A,0))),INDEX(resources!$G:$G,MATCH(B211,resources!$A:$A,0))),"n/a")</f>
        <v>n/a</v>
      </c>
      <c r="T211" s="103" t="str">
        <f t="shared" si="33"/>
        <v>n/a</v>
      </c>
      <c r="U211" s="103" t="str">
        <f t="shared" si="34"/>
        <v>n/a</v>
      </c>
      <c r="V211" s="103">
        <f t="shared" si="35"/>
        <v>0</v>
      </c>
      <c r="W211" s="103">
        <f t="shared" si="36"/>
        <v>0</v>
      </c>
      <c r="X211" s="119">
        <f t="shared" si="37"/>
        <v>1</v>
      </c>
      <c r="Y211" s="119">
        <f t="shared" si="38"/>
        <v>1</v>
      </c>
      <c r="Z211" s="168">
        <f>MIN((IFERROR(IF(AND($V211&lt;=Z$1,$W211&gt;=Z$1),INDEX(Reliability!E$23:E$50,MATCH($S211,Reliability!$C$23:$C$50,0)),0),0)*IF($T211="n/a",$D211*$Y211,$G211)+IFERROR(IF(AND($V211&lt;=Z$1,$W211&gt;=Z$1),INDEX(Reliability!E$23:E$50,MATCH($T211,Reliability!$C$23:$C$50,0)),0),0)*$H211*$X211*$Y211),$D211)*$R211</f>
        <v>0</v>
      </c>
      <c r="AA211" s="168">
        <f>MIN((IFERROR(IF(AND($V211&lt;=AA$1,$W211&gt;=AA$1),INDEX(Reliability!F$23:F$50,MATCH($S211,Reliability!$C$23:$C$50,0)),0),0)*IF($T211="n/a",$D211*$Y211,$G211)+IFERROR(IF(AND($V211&lt;=AA$1,$W211&gt;=AA$1),INDEX(Reliability!F$23:F$50,MATCH($T211,Reliability!$C$23:$C$50,0)),0),0)*$H211*$X211*$Y211),$D211)*$R211</f>
        <v>0</v>
      </c>
      <c r="AB211" s="168">
        <f>MIN((IFERROR(IF(AND($V211&lt;=AB$1,$W211&gt;=AB$1),INDEX(Reliability!G$23:G$50,MATCH($S211,Reliability!$C$23:$C$50,0)),0),0)*IF($T211="n/a",$D211*$Y211,$G211)+IFERROR(IF(AND($V211&lt;=AB$1,$W211&gt;=AB$1),INDEX(Reliability!G$23:G$50,MATCH($T211,Reliability!$C$23:$C$50,0)),0),0)*$H211*$X211*$Y211),$D211)*$R211</f>
        <v>0</v>
      </c>
      <c r="AC211" s="168">
        <f>MIN((IFERROR(IF(AND($V211&lt;=AC$1,$W211&gt;=AC$1),INDEX(Reliability!H$23:H$50,MATCH($S211,Reliability!$C$23:$C$50,0)),0),0)*IF($T211="n/a",$D211*$Y211,$G211)+IFERROR(IF(AND($V211&lt;=AC$1,$W211&gt;=AC$1),INDEX(Reliability!H$23:H$50,MATCH($T211,Reliability!$C$23:$C$50,0)),0),0)*$H211*$X211*$Y211),$D211)*$R211</f>
        <v>0</v>
      </c>
      <c r="AD211" s="168">
        <f>MIN((IFERROR(IF(AND($V211&lt;=AD$1,$W211&gt;=AD$1),INDEX(Reliability!I$23:I$50,MATCH($S211,Reliability!$C$23:$C$50,0)),0),0)*IF($T211="n/a",$D211*$Y211,$G211)+IFERROR(IF(AND($V211&lt;=AD$1,$W211&gt;=AD$1),INDEX(Reliability!I$23:I$50,MATCH($T211,Reliability!$C$23:$C$50,0)),0),0)*$H211*$X211*$Y211),$D211)*$R211</f>
        <v>0</v>
      </c>
      <c r="AE211" s="168">
        <f>MIN((IFERROR(IF(AND($V211&lt;=AE$1,$W211&gt;=AE$1),INDEX(Reliability!J$23:J$50,MATCH($S211,Reliability!$C$23:$C$50,0)),0),0)*IF($T211="n/a",$D211*$Y211,$G211)+IFERROR(IF(AND($V211&lt;=AE$1,$W211&gt;=AE$1),INDEX(Reliability!J$23:J$50,MATCH($T211,Reliability!$C$23:$C$50,0)),0),0)*$H211*$X211*$Y211),$D211)*$R211</f>
        <v>0</v>
      </c>
      <c r="AF211" s="168">
        <f>MIN((IFERROR(IF(AND($V211&lt;=AF$1,$W211&gt;=AF$1),INDEX(Reliability!K$23:K$50,MATCH($S211,Reliability!$C$23:$C$50,0)),0),0)*IF($T211="n/a",$D211*$Y211,$G211)+IFERROR(IF(AND($V211&lt;=AF$1,$W211&gt;=AF$1),INDEX(Reliability!K$23:K$50,MATCH($T211,Reliability!$C$23:$C$50,0)),0),0)*$H211*$X211*$Y211),$D211)*$R211</f>
        <v>0</v>
      </c>
      <c r="AG211" s="168">
        <f>MIN((IFERROR(IF(AND($V211&lt;=AG$1,$W211&gt;=AG$1),INDEX(Reliability!L$23:L$50,MATCH($S211,Reliability!$C$23:$C$50,0)),0),0)*IF($T211="n/a",$D211*$Y211,$G211)+IFERROR(IF(AND($V211&lt;=AG$1,$W211&gt;=AG$1),INDEX(Reliability!L$23:L$50,MATCH($T211,Reliability!$C$23:$C$50,0)),0),0)*$H211*$X211*$Y211),$D211)*$R211</f>
        <v>0</v>
      </c>
      <c r="AH211" s="168">
        <f>MIN((IFERROR(IF(AND($V211&lt;=AH$1,$W211&gt;=AH$1),INDEX(Reliability!M$23:M$50,MATCH($S211,Reliability!$C$23:$C$50,0)),0),0)*IF($T211="n/a",$D211*$Y211,$G211)+IFERROR(IF(AND($V211&lt;=AH$1,$W211&gt;=AH$1),INDEX(Reliability!M$23:M$50,MATCH($T211,Reliability!$C$23:$C$50,0)),0),0)*$H211*$X211*$Y211),$D211)*$R211</f>
        <v>0</v>
      </c>
      <c r="AI211" s="168">
        <f>MIN((IFERROR(IF(AND($V211&lt;=AI$1,$W211&gt;=AI$1),INDEX(Reliability!N$23:N$50,MATCH($S211,Reliability!$C$23:$C$50,0)),0),0)*IF($T211="n/a",$D211*$Y211,$G211)+IFERROR(IF(AND($V211&lt;=AI$1,$W211&gt;=AI$1),INDEX(Reliability!N$23:N$50,MATCH($T211,Reliability!$C$23:$C$50,0)),0),0)*$H211*$X211*$Y211),$D211)*$R211</f>
        <v>0</v>
      </c>
      <c r="AJ211" s="168">
        <f>MIN((IFERROR(IF(AND($V211&lt;=AJ$1,$W211&gt;=AJ$1),INDEX(Reliability!O$23:O$50,MATCH($S211,Reliability!$C$23:$C$50,0)),0),0)*IF($T211="n/a",$D211*$Y211,$G211)+IFERROR(IF(AND($V211&lt;=AJ$1,$W211&gt;=AJ$1),INDEX(Reliability!O$23:O$50,MATCH($T211,Reliability!$C$23:$C$50,0)),0),0)*$H211*$X211*$Y211),$D211)*$R211</f>
        <v>0</v>
      </c>
      <c r="AK211" s="168">
        <f>MIN((IFERROR(IF(AND($V211&lt;=AK$1,$W211&gt;=AK$1),INDEX(Reliability!P$23:P$50,MATCH($S211,Reliability!$C$23:$C$50,0)),0),0)*IF($T211="n/a",$D211*$Y211,$G211)+IFERROR(IF(AND($V211&lt;=AK$1,$W211&gt;=AK$1),INDEX(Reliability!P$23:P$50,MATCH($T211,Reliability!$C$23:$C$50,0)),0),0)*$H211*$X211*$Y211),$D211)*$R211</f>
        <v>0</v>
      </c>
      <c r="AM211" s="167">
        <f t="shared" si="39"/>
        <v>0</v>
      </c>
      <c r="AN211">
        <f>unique_contracts!C211</f>
        <v>0</v>
      </c>
    </row>
    <row r="212" spans="2:40" x14ac:dyDescent="0.25">
      <c r="B212" s="121">
        <f>unique_contracts!B212</f>
        <v>0</v>
      </c>
      <c r="C212" s="103">
        <f>unique_contracts!D212</f>
        <v>0</v>
      </c>
      <c r="D212" s="120">
        <f>unique_contracts!J212</f>
        <v>0</v>
      </c>
      <c r="E212" s="103">
        <f>unique_contracts!M212</f>
        <v>0</v>
      </c>
      <c r="F212" s="103">
        <f>unique_contracts!N212</f>
        <v>0</v>
      </c>
      <c r="G212" s="103">
        <f>unique_contracts!P212</f>
        <v>0</v>
      </c>
      <c r="H212" s="103">
        <f>unique_contracts!R212</f>
        <v>0</v>
      </c>
      <c r="I212" s="103">
        <f>unique_contracts!V212</f>
        <v>0</v>
      </c>
      <c r="J212" s="121">
        <f>unique_contracts!AB212</f>
        <v>0</v>
      </c>
      <c r="K212" s="103">
        <f>unique_contracts!AM212</f>
        <v>0</v>
      </c>
      <c r="L212" s="103">
        <f>unique_contracts!AN212</f>
        <v>0</v>
      </c>
      <c r="M212" s="103">
        <f>unique_contracts!AO212</f>
        <v>0</v>
      </c>
      <c r="N212" s="103">
        <f>unique_contracts!AP212</f>
        <v>0</v>
      </c>
      <c r="O212" s="103">
        <f>unique_contracts!AQ212</f>
        <v>0</v>
      </c>
      <c r="P212" s="103">
        <f>unique_contracts!AR212</f>
        <v>0</v>
      </c>
      <c r="Q212" s="103">
        <f>unique_contracts!BP212</f>
        <v>0</v>
      </c>
      <c r="R212" s="103">
        <f t="shared" si="32"/>
        <v>0</v>
      </c>
      <c r="S212" s="103" t="str">
        <f>IFERROR(IF(AND(I212&gt;0,E212="NotHybrid"),_xlfn.CONCAT(MAX(MIN(ROUNDDOWN(I212/D212,0),8),4),INDEX(resources!$G:$G,MATCH(B212,resources!$A:$A,0))),INDEX(resources!$G:$G,MATCH(B212,resources!$A:$A,0))),"n/a")</f>
        <v>n/a</v>
      </c>
      <c r="T212" s="103" t="str">
        <f t="shared" si="33"/>
        <v>n/a</v>
      </c>
      <c r="U212" s="103" t="str">
        <f t="shared" si="34"/>
        <v>n/a</v>
      </c>
      <c r="V212" s="103">
        <f t="shared" si="35"/>
        <v>0</v>
      </c>
      <c r="W212" s="103">
        <f t="shared" si="36"/>
        <v>0</v>
      </c>
      <c r="X212" s="119">
        <f t="shared" si="37"/>
        <v>1</v>
      </c>
      <c r="Y212" s="119">
        <f t="shared" si="38"/>
        <v>1</v>
      </c>
      <c r="Z212" s="168">
        <f>MIN((IFERROR(IF(AND($V212&lt;=Z$1,$W212&gt;=Z$1),INDEX(Reliability!E$23:E$50,MATCH($S212,Reliability!$C$23:$C$50,0)),0),0)*IF($T212="n/a",$D212*$Y212,$G212)+IFERROR(IF(AND($V212&lt;=Z$1,$W212&gt;=Z$1),INDEX(Reliability!E$23:E$50,MATCH($T212,Reliability!$C$23:$C$50,0)),0),0)*$H212*$X212*$Y212),$D212)*$R212</f>
        <v>0</v>
      </c>
      <c r="AA212" s="168">
        <f>MIN((IFERROR(IF(AND($V212&lt;=AA$1,$W212&gt;=AA$1),INDEX(Reliability!F$23:F$50,MATCH($S212,Reliability!$C$23:$C$50,0)),0),0)*IF($T212="n/a",$D212*$Y212,$G212)+IFERROR(IF(AND($V212&lt;=AA$1,$W212&gt;=AA$1),INDEX(Reliability!F$23:F$50,MATCH($T212,Reliability!$C$23:$C$50,0)),0),0)*$H212*$X212*$Y212),$D212)*$R212</f>
        <v>0</v>
      </c>
      <c r="AB212" s="168">
        <f>MIN((IFERROR(IF(AND($V212&lt;=AB$1,$W212&gt;=AB$1),INDEX(Reliability!G$23:G$50,MATCH($S212,Reliability!$C$23:$C$50,0)),0),0)*IF($T212="n/a",$D212*$Y212,$G212)+IFERROR(IF(AND($V212&lt;=AB$1,$W212&gt;=AB$1),INDEX(Reliability!G$23:G$50,MATCH($T212,Reliability!$C$23:$C$50,0)),0),0)*$H212*$X212*$Y212),$D212)*$R212</f>
        <v>0</v>
      </c>
      <c r="AC212" s="168">
        <f>MIN((IFERROR(IF(AND($V212&lt;=AC$1,$W212&gt;=AC$1),INDEX(Reliability!H$23:H$50,MATCH($S212,Reliability!$C$23:$C$50,0)),0),0)*IF($T212="n/a",$D212*$Y212,$G212)+IFERROR(IF(AND($V212&lt;=AC$1,$W212&gt;=AC$1),INDEX(Reliability!H$23:H$50,MATCH($T212,Reliability!$C$23:$C$50,0)),0),0)*$H212*$X212*$Y212),$D212)*$R212</f>
        <v>0</v>
      </c>
      <c r="AD212" s="168">
        <f>MIN((IFERROR(IF(AND($V212&lt;=AD$1,$W212&gt;=AD$1),INDEX(Reliability!I$23:I$50,MATCH($S212,Reliability!$C$23:$C$50,0)),0),0)*IF($T212="n/a",$D212*$Y212,$G212)+IFERROR(IF(AND($V212&lt;=AD$1,$W212&gt;=AD$1),INDEX(Reliability!I$23:I$50,MATCH($T212,Reliability!$C$23:$C$50,0)),0),0)*$H212*$X212*$Y212),$D212)*$R212</f>
        <v>0</v>
      </c>
      <c r="AE212" s="168">
        <f>MIN((IFERROR(IF(AND($V212&lt;=AE$1,$W212&gt;=AE$1),INDEX(Reliability!J$23:J$50,MATCH($S212,Reliability!$C$23:$C$50,0)),0),0)*IF($T212="n/a",$D212*$Y212,$G212)+IFERROR(IF(AND($V212&lt;=AE$1,$W212&gt;=AE$1),INDEX(Reliability!J$23:J$50,MATCH($T212,Reliability!$C$23:$C$50,0)),0),0)*$H212*$X212*$Y212),$D212)*$R212</f>
        <v>0</v>
      </c>
      <c r="AF212" s="168">
        <f>MIN((IFERROR(IF(AND($V212&lt;=AF$1,$W212&gt;=AF$1),INDEX(Reliability!K$23:K$50,MATCH($S212,Reliability!$C$23:$C$50,0)),0),0)*IF($T212="n/a",$D212*$Y212,$G212)+IFERROR(IF(AND($V212&lt;=AF$1,$W212&gt;=AF$1),INDEX(Reliability!K$23:K$50,MATCH($T212,Reliability!$C$23:$C$50,0)),0),0)*$H212*$X212*$Y212),$D212)*$R212</f>
        <v>0</v>
      </c>
      <c r="AG212" s="168">
        <f>MIN((IFERROR(IF(AND($V212&lt;=AG$1,$W212&gt;=AG$1),INDEX(Reliability!L$23:L$50,MATCH($S212,Reliability!$C$23:$C$50,0)),0),0)*IF($T212="n/a",$D212*$Y212,$G212)+IFERROR(IF(AND($V212&lt;=AG$1,$W212&gt;=AG$1),INDEX(Reliability!L$23:L$50,MATCH($T212,Reliability!$C$23:$C$50,0)),0),0)*$H212*$X212*$Y212),$D212)*$R212</f>
        <v>0</v>
      </c>
      <c r="AH212" s="168">
        <f>MIN((IFERROR(IF(AND($V212&lt;=AH$1,$W212&gt;=AH$1),INDEX(Reliability!M$23:M$50,MATCH($S212,Reliability!$C$23:$C$50,0)),0),0)*IF($T212="n/a",$D212*$Y212,$G212)+IFERROR(IF(AND($V212&lt;=AH$1,$W212&gt;=AH$1),INDEX(Reliability!M$23:M$50,MATCH($T212,Reliability!$C$23:$C$50,0)),0),0)*$H212*$X212*$Y212),$D212)*$R212</f>
        <v>0</v>
      </c>
      <c r="AI212" s="168">
        <f>MIN((IFERROR(IF(AND($V212&lt;=AI$1,$W212&gt;=AI$1),INDEX(Reliability!N$23:N$50,MATCH($S212,Reliability!$C$23:$C$50,0)),0),0)*IF($T212="n/a",$D212*$Y212,$G212)+IFERROR(IF(AND($V212&lt;=AI$1,$W212&gt;=AI$1),INDEX(Reliability!N$23:N$50,MATCH($T212,Reliability!$C$23:$C$50,0)),0),0)*$H212*$X212*$Y212),$D212)*$R212</f>
        <v>0</v>
      </c>
      <c r="AJ212" s="168">
        <f>MIN((IFERROR(IF(AND($V212&lt;=AJ$1,$W212&gt;=AJ$1),INDEX(Reliability!O$23:O$50,MATCH($S212,Reliability!$C$23:$C$50,0)),0),0)*IF($T212="n/a",$D212*$Y212,$G212)+IFERROR(IF(AND($V212&lt;=AJ$1,$W212&gt;=AJ$1),INDEX(Reliability!O$23:O$50,MATCH($T212,Reliability!$C$23:$C$50,0)),0),0)*$H212*$X212*$Y212),$D212)*$R212</f>
        <v>0</v>
      </c>
      <c r="AK212" s="168">
        <f>MIN((IFERROR(IF(AND($V212&lt;=AK$1,$W212&gt;=AK$1),INDEX(Reliability!P$23:P$50,MATCH($S212,Reliability!$C$23:$C$50,0)),0),0)*IF($T212="n/a",$D212*$Y212,$G212)+IFERROR(IF(AND($V212&lt;=AK$1,$W212&gt;=AK$1),INDEX(Reliability!P$23:P$50,MATCH($T212,Reliability!$C$23:$C$50,0)),0),0)*$H212*$X212*$Y212),$D212)*$R212</f>
        <v>0</v>
      </c>
      <c r="AM212" s="167">
        <f t="shared" si="39"/>
        <v>0</v>
      </c>
      <c r="AN212">
        <f>unique_contracts!C212</f>
        <v>0</v>
      </c>
    </row>
    <row r="213" spans="2:40" x14ac:dyDescent="0.25">
      <c r="B213" s="121">
        <f>unique_contracts!B213</f>
        <v>0</v>
      </c>
      <c r="C213" s="103">
        <f>unique_contracts!D213</f>
        <v>0</v>
      </c>
      <c r="D213" s="120">
        <f>unique_contracts!J213</f>
        <v>0</v>
      </c>
      <c r="E213" s="103">
        <f>unique_contracts!M213</f>
        <v>0</v>
      </c>
      <c r="F213" s="103">
        <f>unique_contracts!N213</f>
        <v>0</v>
      </c>
      <c r="G213" s="103">
        <f>unique_contracts!P213</f>
        <v>0</v>
      </c>
      <c r="H213" s="103">
        <f>unique_contracts!R213</f>
        <v>0</v>
      </c>
      <c r="I213" s="103">
        <f>unique_contracts!V213</f>
        <v>0</v>
      </c>
      <c r="J213" s="121">
        <f>unique_contracts!AB213</f>
        <v>0</v>
      </c>
      <c r="K213" s="103">
        <f>unique_contracts!AM213</f>
        <v>0</v>
      </c>
      <c r="L213" s="103">
        <f>unique_contracts!AN213</f>
        <v>0</v>
      </c>
      <c r="M213" s="103">
        <f>unique_contracts!AO213</f>
        <v>0</v>
      </c>
      <c r="N213" s="103">
        <f>unique_contracts!AP213</f>
        <v>0</v>
      </c>
      <c r="O213" s="103">
        <f>unique_contracts!AQ213</f>
        <v>0</v>
      </c>
      <c r="P213" s="103">
        <f>unique_contracts!AR213</f>
        <v>0</v>
      </c>
      <c r="Q213" s="103">
        <f>unique_contracts!BP213</f>
        <v>0</v>
      </c>
      <c r="R213" s="103">
        <f t="shared" si="32"/>
        <v>0</v>
      </c>
      <c r="S213" s="103" t="str">
        <f>IFERROR(IF(AND(I213&gt;0,E213="NotHybrid"),_xlfn.CONCAT(MAX(MIN(ROUNDDOWN(I213/D213,0),8),4),INDEX(resources!$G:$G,MATCH(B213,resources!$A:$A,0))),INDEX(resources!$G:$G,MATCH(B213,resources!$A:$A,0))),"n/a")</f>
        <v>n/a</v>
      </c>
      <c r="T213" s="103" t="str">
        <f t="shared" si="33"/>
        <v>n/a</v>
      </c>
      <c r="U213" s="103" t="str">
        <f t="shared" si="34"/>
        <v>n/a</v>
      </c>
      <c r="V213" s="103">
        <f t="shared" si="35"/>
        <v>0</v>
      </c>
      <c r="W213" s="103">
        <f t="shared" si="36"/>
        <v>0</v>
      </c>
      <c r="X213" s="119">
        <f t="shared" si="37"/>
        <v>1</v>
      </c>
      <c r="Y213" s="119">
        <f t="shared" si="38"/>
        <v>1</v>
      </c>
      <c r="Z213" s="168">
        <f>MIN((IFERROR(IF(AND($V213&lt;=Z$1,$W213&gt;=Z$1),INDEX(Reliability!E$23:E$50,MATCH($S213,Reliability!$C$23:$C$50,0)),0),0)*IF($T213="n/a",$D213*$Y213,$G213)+IFERROR(IF(AND($V213&lt;=Z$1,$W213&gt;=Z$1),INDEX(Reliability!E$23:E$50,MATCH($T213,Reliability!$C$23:$C$50,0)),0),0)*$H213*$X213*$Y213),$D213)*$R213</f>
        <v>0</v>
      </c>
      <c r="AA213" s="168">
        <f>MIN((IFERROR(IF(AND($V213&lt;=AA$1,$W213&gt;=AA$1),INDEX(Reliability!F$23:F$50,MATCH($S213,Reliability!$C$23:$C$50,0)),0),0)*IF($T213="n/a",$D213*$Y213,$G213)+IFERROR(IF(AND($V213&lt;=AA$1,$W213&gt;=AA$1),INDEX(Reliability!F$23:F$50,MATCH($T213,Reliability!$C$23:$C$50,0)),0),0)*$H213*$X213*$Y213),$D213)*$R213</f>
        <v>0</v>
      </c>
      <c r="AB213" s="168">
        <f>MIN((IFERROR(IF(AND($V213&lt;=AB$1,$W213&gt;=AB$1),INDEX(Reliability!G$23:G$50,MATCH($S213,Reliability!$C$23:$C$50,0)),0),0)*IF($T213="n/a",$D213*$Y213,$G213)+IFERROR(IF(AND($V213&lt;=AB$1,$W213&gt;=AB$1),INDEX(Reliability!G$23:G$50,MATCH($T213,Reliability!$C$23:$C$50,0)),0),0)*$H213*$X213*$Y213),$D213)*$R213</f>
        <v>0</v>
      </c>
      <c r="AC213" s="168">
        <f>MIN((IFERROR(IF(AND($V213&lt;=AC$1,$W213&gt;=AC$1),INDEX(Reliability!H$23:H$50,MATCH($S213,Reliability!$C$23:$C$50,0)),0),0)*IF($T213="n/a",$D213*$Y213,$G213)+IFERROR(IF(AND($V213&lt;=AC$1,$W213&gt;=AC$1),INDEX(Reliability!H$23:H$50,MATCH($T213,Reliability!$C$23:$C$50,0)),0),0)*$H213*$X213*$Y213),$D213)*$R213</f>
        <v>0</v>
      </c>
      <c r="AD213" s="168">
        <f>MIN((IFERROR(IF(AND($V213&lt;=AD$1,$W213&gt;=AD$1),INDEX(Reliability!I$23:I$50,MATCH($S213,Reliability!$C$23:$C$50,0)),0),0)*IF($T213="n/a",$D213*$Y213,$G213)+IFERROR(IF(AND($V213&lt;=AD$1,$W213&gt;=AD$1),INDEX(Reliability!I$23:I$50,MATCH($T213,Reliability!$C$23:$C$50,0)),0),0)*$H213*$X213*$Y213),$D213)*$R213</f>
        <v>0</v>
      </c>
      <c r="AE213" s="168">
        <f>MIN((IFERROR(IF(AND($V213&lt;=AE$1,$W213&gt;=AE$1),INDEX(Reliability!J$23:J$50,MATCH($S213,Reliability!$C$23:$C$50,0)),0),0)*IF($T213="n/a",$D213*$Y213,$G213)+IFERROR(IF(AND($V213&lt;=AE$1,$W213&gt;=AE$1),INDEX(Reliability!J$23:J$50,MATCH($T213,Reliability!$C$23:$C$50,0)),0),0)*$H213*$X213*$Y213),$D213)*$R213</f>
        <v>0</v>
      </c>
      <c r="AF213" s="168">
        <f>MIN((IFERROR(IF(AND($V213&lt;=AF$1,$W213&gt;=AF$1),INDEX(Reliability!K$23:K$50,MATCH($S213,Reliability!$C$23:$C$50,0)),0),0)*IF($T213="n/a",$D213*$Y213,$G213)+IFERROR(IF(AND($V213&lt;=AF$1,$W213&gt;=AF$1),INDEX(Reliability!K$23:K$50,MATCH($T213,Reliability!$C$23:$C$50,0)),0),0)*$H213*$X213*$Y213),$D213)*$R213</f>
        <v>0</v>
      </c>
      <c r="AG213" s="168">
        <f>MIN((IFERROR(IF(AND($V213&lt;=AG$1,$W213&gt;=AG$1),INDEX(Reliability!L$23:L$50,MATCH($S213,Reliability!$C$23:$C$50,0)),0),0)*IF($T213="n/a",$D213*$Y213,$G213)+IFERROR(IF(AND($V213&lt;=AG$1,$W213&gt;=AG$1),INDEX(Reliability!L$23:L$50,MATCH($T213,Reliability!$C$23:$C$50,0)),0),0)*$H213*$X213*$Y213),$D213)*$R213</f>
        <v>0</v>
      </c>
      <c r="AH213" s="168">
        <f>MIN((IFERROR(IF(AND($V213&lt;=AH$1,$W213&gt;=AH$1),INDEX(Reliability!M$23:M$50,MATCH($S213,Reliability!$C$23:$C$50,0)),0),0)*IF($T213="n/a",$D213*$Y213,$G213)+IFERROR(IF(AND($V213&lt;=AH$1,$W213&gt;=AH$1),INDEX(Reliability!M$23:M$50,MATCH($T213,Reliability!$C$23:$C$50,0)),0),0)*$H213*$X213*$Y213),$D213)*$R213</f>
        <v>0</v>
      </c>
      <c r="AI213" s="168">
        <f>MIN((IFERROR(IF(AND($V213&lt;=AI$1,$W213&gt;=AI$1),INDEX(Reliability!N$23:N$50,MATCH($S213,Reliability!$C$23:$C$50,0)),0),0)*IF($T213="n/a",$D213*$Y213,$G213)+IFERROR(IF(AND($V213&lt;=AI$1,$W213&gt;=AI$1),INDEX(Reliability!N$23:N$50,MATCH($T213,Reliability!$C$23:$C$50,0)),0),0)*$H213*$X213*$Y213),$D213)*$R213</f>
        <v>0</v>
      </c>
      <c r="AJ213" s="168">
        <f>MIN((IFERROR(IF(AND($V213&lt;=AJ$1,$W213&gt;=AJ$1),INDEX(Reliability!O$23:O$50,MATCH($S213,Reliability!$C$23:$C$50,0)),0),0)*IF($T213="n/a",$D213*$Y213,$G213)+IFERROR(IF(AND($V213&lt;=AJ$1,$W213&gt;=AJ$1),INDEX(Reliability!O$23:O$50,MATCH($T213,Reliability!$C$23:$C$50,0)),0),0)*$H213*$X213*$Y213),$D213)*$R213</f>
        <v>0</v>
      </c>
      <c r="AK213" s="168">
        <f>MIN((IFERROR(IF(AND($V213&lt;=AK$1,$W213&gt;=AK$1),INDEX(Reliability!P$23:P$50,MATCH($S213,Reliability!$C$23:$C$50,0)),0),0)*IF($T213="n/a",$D213*$Y213,$G213)+IFERROR(IF(AND($V213&lt;=AK$1,$W213&gt;=AK$1),INDEX(Reliability!P$23:P$50,MATCH($T213,Reliability!$C$23:$C$50,0)),0),0)*$H213*$X213*$Y213),$D213)*$R213</f>
        <v>0</v>
      </c>
      <c r="AM213" s="167">
        <f t="shared" si="39"/>
        <v>0</v>
      </c>
      <c r="AN213">
        <f>unique_contracts!C213</f>
        <v>0</v>
      </c>
    </row>
    <row r="214" spans="2:40" x14ac:dyDescent="0.25">
      <c r="B214" s="121">
        <f>unique_contracts!B214</f>
        <v>0</v>
      </c>
      <c r="C214" s="103">
        <f>unique_contracts!D214</f>
        <v>0</v>
      </c>
      <c r="D214" s="120">
        <f>unique_contracts!J214</f>
        <v>0</v>
      </c>
      <c r="E214" s="103">
        <f>unique_contracts!M214</f>
        <v>0</v>
      </c>
      <c r="F214" s="103">
        <f>unique_contracts!N214</f>
        <v>0</v>
      </c>
      <c r="G214" s="103">
        <f>unique_contracts!P214</f>
        <v>0</v>
      </c>
      <c r="H214" s="103">
        <f>unique_contracts!R214</f>
        <v>0</v>
      </c>
      <c r="I214" s="103">
        <f>unique_contracts!V214</f>
        <v>0</v>
      </c>
      <c r="J214" s="121">
        <f>unique_contracts!AB214</f>
        <v>0</v>
      </c>
      <c r="K214" s="103">
        <f>unique_contracts!AM214</f>
        <v>0</v>
      </c>
      <c r="L214" s="103">
        <f>unique_contracts!AN214</f>
        <v>0</v>
      </c>
      <c r="M214" s="103">
        <f>unique_contracts!AO214</f>
        <v>0</v>
      </c>
      <c r="N214" s="103">
        <f>unique_contracts!AP214</f>
        <v>0</v>
      </c>
      <c r="O214" s="103">
        <f>unique_contracts!AQ214</f>
        <v>0</v>
      </c>
      <c r="P214" s="103">
        <f>unique_contracts!AR214</f>
        <v>0</v>
      </c>
      <c r="Q214" s="103">
        <f>unique_contracts!BP214</f>
        <v>0</v>
      </c>
      <c r="R214" s="103">
        <f t="shared" si="32"/>
        <v>0</v>
      </c>
      <c r="S214" s="103" t="str">
        <f>IFERROR(IF(AND(I214&gt;0,E214="NotHybrid"),_xlfn.CONCAT(MAX(MIN(ROUNDDOWN(I214/D214,0),8),4),INDEX(resources!$G:$G,MATCH(B214,resources!$A:$A,0))),INDEX(resources!$G:$G,MATCH(B214,resources!$A:$A,0))),"n/a")</f>
        <v>n/a</v>
      </c>
      <c r="T214" s="103" t="str">
        <f t="shared" si="33"/>
        <v>n/a</v>
      </c>
      <c r="U214" s="103" t="str">
        <f t="shared" si="34"/>
        <v>n/a</v>
      </c>
      <c r="V214" s="103">
        <f t="shared" si="35"/>
        <v>0</v>
      </c>
      <c r="W214" s="103">
        <f t="shared" si="36"/>
        <v>0</v>
      </c>
      <c r="X214" s="119">
        <f t="shared" si="37"/>
        <v>1</v>
      </c>
      <c r="Y214" s="119">
        <f t="shared" si="38"/>
        <v>1</v>
      </c>
      <c r="Z214" s="168">
        <f>MIN((IFERROR(IF(AND($V214&lt;=Z$1,$W214&gt;=Z$1),INDEX(Reliability!E$23:E$50,MATCH($S214,Reliability!$C$23:$C$50,0)),0),0)*IF($T214="n/a",$D214*$Y214,$G214)+IFERROR(IF(AND($V214&lt;=Z$1,$W214&gt;=Z$1),INDEX(Reliability!E$23:E$50,MATCH($T214,Reliability!$C$23:$C$50,0)),0),0)*$H214*$X214*$Y214),$D214)*$R214</f>
        <v>0</v>
      </c>
      <c r="AA214" s="168">
        <f>MIN((IFERROR(IF(AND($V214&lt;=AA$1,$W214&gt;=AA$1),INDEX(Reliability!F$23:F$50,MATCH($S214,Reliability!$C$23:$C$50,0)),0),0)*IF($T214="n/a",$D214*$Y214,$G214)+IFERROR(IF(AND($V214&lt;=AA$1,$W214&gt;=AA$1),INDEX(Reliability!F$23:F$50,MATCH($T214,Reliability!$C$23:$C$50,0)),0),0)*$H214*$X214*$Y214),$D214)*$R214</f>
        <v>0</v>
      </c>
      <c r="AB214" s="168">
        <f>MIN((IFERROR(IF(AND($V214&lt;=AB$1,$W214&gt;=AB$1),INDEX(Reliability!G$23:G$50,MATCH($S214,Reliability!$C$23:$C$50,0)),0),0)*IF($T214="n/a",$D214*$Y214,$G214)+IFERROR(IF(AND($V214&lt;=AB$1,$W214&gt;=AB$1),INDEX(Reliability!G$23:G$50,MATCH($T214,Reliability!$C$23:$C$50,0)),0),0)*$H214*$X214*$Y214),$D214)*$R214</f>
        <v>0</v>
      </c>
      <c r="AC214" s="168">
        <f>MIN((IFERROR(IF(AND($V214&lt;=AC$1,$W214&gt;=AC$1),INDEX(Reliability!H$23:H$50,MATCH($S214,Reliability!$C$23:$C$50,0)),0),0)*IF($T214="n/a",$D214*$Y214,$G214)+IFERROR(IF(AND($V214&lt;=AC$1,$W214&gt;=AC$1),INDEX(Reliability!H$23:H$50,MATCH($T214,Reliability!$C$23:$C$50,0)),0),0)*$H214*$X214*$Y214),$D214)*$R214</f>
        <v>0</v>
      </c>
      <c r="AD214" s="168">
        <f>MIN((IFERROR(IF(AND($V214&lt;=AD$1,$W214&gt;=AD$1),INDEX(Reliability!I$23:I$50,MATCH($S214,Reliability!$C$23:$C$50,0)),0),0)*IF($T214="n/a",$D214*$Y214,$G214)+IFERROR(IF(AND($V214&lt;=AD$1,$W214&gt;=AD$1),INDEX(Reliability!I$23:I$50,MATCH($T214,Reliability!$C$23:$C$50,0)),0),0)*$H214*$X214*$Y214),$D214)*$R214</f>
        <v>0</v>
      </c>
      <c r="AE214" s="168">
        <f>MIN((IFERROR(IF(AND($V214&lt;=AE$1,$W214&gt;=AE$1),INDEX(Reliability!J$23:J$50,MATCH($S214,Reliability!$C$23:$C$50,0)),0),0)*IF($T214="n/a",$D214*$Y214,$G214)+IFERROR(IF(AND($V214&lt;=AE$1,$W214&gt;=AE$1),INDEX(Reliability!J$23:J$50,MATCH($T214,Reliability!$C$23:$C$50,0)),0),0)*$H214*$X214*$Y214),$D214)*$R214</f>
        <v>0</v>
      </c>
      <c r="AF214" s="168">
        <f>MIN((IFERROR(IF(AND($V214&lt;=AF$1,$W214&gt;=AF$1),INDEX(Reliability!K$23:K$50,MATCH($S214,Reliability!$C$23:$C$50,0)),0),0)*IF($T214="n/a",$D214*$Y214,$G214)+IFERROR(IF(AND($V214&lt;=AF$1,$W214&gt;=AF$1),INDEX(Reliability!K$23:K$50,MATCH($T214,Reliability!$C$23:$C$50,0)),0),0)*$H214*$X214*$Y214),$D214)*$R214</f>
        <v>0</v>
      </c>
      <c r="AG214" s="168">
        <f>MIN((IFERROR(IF(AND($V214&lt;=AG$1,$W214&gt;=AG$1),INDEX(Reliability!L$23:L$50,MATCH($S214,Reliability!$C$23:$C$50,0)),0),0)*IF($T214="n/a",$D214*$Y214,$G214)+IFERROR(IF(AND($V214&lt;=AG$1,$W214&gt;=AG$1),INDEX(Reliability!L$23:L$50,MATCH($T214,Reliability!$C$23:$C$50,0)),0),0)*$H214*$X214*$Y214),$D214)*$R214</f>
        <v>0</v>
      </c>
      <c r="AH214" s="168">
        <f>MIN((IFERROR(IF(AND($V214&lt;=AH$1,$W214&gt;=AH$1),INDEX(Reliability!M$23:M$50,MATCH($S214,Reliability!$C$23:$C$50,0)),0),0)*IF($T214="n/a",$D214*$Y214,$G214)+IFERROR(IF(AND($V214&lt;=AH$1,$W214&gt;=AH$1),INDEX(Reliability!M$23:M$50,MATCH($T214,Reliability!$C$23:$C$50,0)),0),0)*$H214*$X214*$Y214),$D214)*$R214</f>
        <v>0</v>
      </c>
      <c r="AI214" s="168">
        <f>MIN((IFERROR(IF(AND($V214&lt;=AI$1,$W214&gt;=AI$1),INDEX(Reliability!N$23:N$50,MATCH($S214,Reliability!$C$23:$C$50,0)),0),0)*IF($T214="n/a",$D214*$Y214,$G214)+IFERROR(IF(AND($V214&lt;=AI$1,$W214&gt;=AI$1),INDEX(Reliability!N$23:N$50,MATCH($T214,Reliability!$C$23:$C$50,0)),0),0)*$H214*$X214*$Y214),$D214)*$R214</f>
        <v>0</v>
      </c>
      <c r="AJ214" s="168">
        <f>MIN((IFERROR(IF(AND($V214&lt;=AJ$1,$W214&gt;=AJ$1),INDEX(Reliability!O$23:O$50,MATCH($S214,Reliability!$C$23:$C$50,0)),0),0)*IF($T214="n/a",$D214*$Y214,$G214)+IFERROR(IF(AND($V214&lt;=AJ$1,$W214&gt;=AJ$1),INDEX(Reliability!O$23:O$50,MATCH($T214,Reliability!$C$23:$C$50,0)),0),0)*$H214*$X214*$Y214),$D214)*$R214</f>
        <v>0</v>
      </c>
      <c r="AK214" s="168">
        <f>MIN((IFERROR(IF(AND($V214&lt;=AK$1,$W214&gt;=AK$1),INDEX(Reliability!P$23:P$50,MATCH($S214,Reliability!$C$23:$C$50,0)),0),0)*IF($T214="n/a",$D214*$Y214,$G214)+IFERROR(IF(AND($V214&lt;=AK$1,$W214&gt;=AK$1),INDEX(Reliability!P$23:P$50,MATCH($T214,Reliability!$C$23:$C$50,0)),0),0)*$H214*$X214*$Y214),$D214)*$R214</f>
        <v>0</v>
      </c>
      <c r="AM214" s="167">
        <f t="shared" si="39"/>
        <v>0</v>
      </c>
      <c r="AN214">
        <f>unique_contracts!C214</f>
        <v>0</v>
      </c>
    </row>
    <row r="215" spans="2:40" x14ac:dyDescent="0.25">
      <c r="B215" s="121">
        <f>unique_contracts!B215</f>
        <v>0</v>
      </c>
      <c r="C215" s="103">
        <f>unique_contracts!D215</f>
        <v>0</v>
      </c>
      <c r="D215" s="120">
        <f>unique_contracts!J215</f>
        <v>0</v>
      </c>
      <c r="E215" s="103">
        <f>unique_contracts!M215</f>
        <v>0</v>
      </c>
      <c r="F215" s="103">
        <f>unique_contracts!N215</f>
        <v>0</v>
      </c>
      <c r="G215" s="103">
        <f>unique_contracts!P215</f>
        <v>0</v>
      </c>
      <c r="H215" s="103">
        <f>unique_contracts!R215</f>
        <v>0</v>
      </c>
      <c r="I215" s="103">
        <f>unique_contracts!V215</f>
        <v>0</v>
      </c>
      <c r="J215" s="121">
        <f>unique_contracts!AB215</f>
        <v>0</v>
      </c>
      <c r="K215" s="103">
        <f>unique_contracts!AM215</f>
        <v>0</v>
      </c>
      <c r="L215" s="103">
        <f>unique_contracts!AN215</f>
        <v>0</v>
      </c>
      <c r="M215" s="103">
        <f>unique_contracts!AO215</f>
        <v>0</v>
      </c>
      <c r="N215" s="103">
        <f>unique_contracts!AP215</f>
        <v>0</v>
      </c>
      <c r="O215" s="103">
        <f>unique_contracts!AQ215</f>
        <v>0</v>
      </c>
      <c r="P215" s="103">
        <f>unique_contracts!AR215</f>
        <v>0</v>
      </c>
      <c r="Q215" s="103">
        <f>unique_contracts!BP215</f>
        <v>0</v>
      </c>
      <c r="R215" s="103">
        <f t="shared" si="32"/>
        <v>0</v>
      </c>
      <c r="S215" s="103" t="str">
        <f>IFERROR(IF(AND(I215&gt;0,E215="NotHybrid"),_xlfn.CONCAT(MAX(MIN(ROUNDDOWN(I215/D215,0),8),4),INDEX(resources!$G:$G,MATCH(B215,resources!$A:$A,0))),INDEX(resources!$G:$G,MATCH(B215,resources!$A:$A,0))),"n/a")</f>
        <v>n/a</v>
      </c>
      <c r="T215" s="103" t="str">
        <f t="shared" si="33"/>
        <v>n/a</v>
      </c>
      <c r="U215" s="103" t="str">
        <f t="shared" si="34"/>
        <v>n/a</v>
      </c>
      <c r="V215" s="103">
        <f t="shared" si="35"/>
        <v>0</v>
      </c>
      <c r="W215" s="103">
        <f t="shared" si="36"/>
        <v>0</v>
      </c>
      <c r="X215" s="119">
        <f t="shared" si="37"/>
        <v>1</v>
      </c>
      <c r="Y215" s="119">
        <f t="shared" si="38"/>
        <v>1</v>
      </c>
      <c r="Z215" s="168">
        <f>MIN((IFERROR(IF(AND($V215&lt;=Z$1,$W215&gt;=Z$1),INDEX(Reliability!E$23:E$50,MATCH($S215,Reliability!$C$23:$C$50,0)),0),0)*IF($T215="n/a",$D215*$Y215,$G215)+IFERROR(IF(AND($V215&lt;=Z$1,$W215&gt;=Z$1),INDEX(Reliability!E$23:E$50,MATCH($T215,Reliability!$C$23:$C$50,0)),0),0)*$H215*$X215*$Y215),$D215)*$R215</f>
        <v>0</v>
      </c>
      <c r="AA215" s="168">
        <f>MIN((IFERROR(IF(AND($V215&lt;=AA$1,$W215&gt;=AA$1),INDEX(Reliability!F$23:F$50,MATCH($S215,Reliability!$C$23:$C$50,0)),0),0)*IF($T215="n/a",$D215*$Y215,$G215)+IFERROR(IF(AND($V215&lt;=AA$1,$W215&gt;=AA$1),INDEX(Reliability!F$23:F$50,MATCH($T215,Reliability!$C$23:$C$50,0)),0),0)*$H215*$X215*$Y215),$D215)*$R215</f>
        <v>0</v>
      </c>
      <c r="AB215" s="168">
        <f>MIN((IFERROR(IF(AND($V215&lt;=AB$1,$W215&gt;=AB$1),INDEX(Reliability!G$23:G$50,MATCH($S215,Reliability!$C$23:$C$50,0)),0),0)*IF($T215="n/a",$D215*$Y215,$G215)+IFERROR(IF(AND($V215&lt;=AB$1,$W215&gt;=AB$1),INDEX(Reliability!G$23:G$50,MATCH($T215,Reliability!$C$23:$C$50,0)),0),0)*$H215*$X215*$Y215),$D215)*$R215</f>
        <v>0</v>
      </c>
      <c r="AC215" s="168">
        <f>MIN((IFERROR(IF(AND($V215&lt;=AC$1,$W215&gt;=AC$1),INDEX(Reliability!H$23:H$50,MATCH($S215,Reliability!$C$23:$C$50,0)),0),0)*IF($T215="n/a",$D215*$Y215,$G215)+IFERROR(IF(AND($V215&lt;=AC$1,$W215&gt;=AC$1),INDEX(Reliability!H$23:H$50,MATCH($T215,Reliability!$C$23:$C$50,0)),0),0)*$H215*$X215*$Y215),$D215)*$R215</f>
        <v>0</v>
      </c>
      <c r="AD215" s="168">
        <f>MIN((IFERROR(IF(AND($V215&lt;=AD$1,$W215&gt;=AD$1),INDEX(Reliability!I$23:I$50,MATCH($S215,Reliability!$C$23:$C$50,0)),0),0)*IF($T215="n/a",$D215*$Y215,$G215)+IFERROR(IF(AND($V215&lt;=AD$1,$W215&gt;=AD$1),INDEX(Reliability!I$23:I$50,MATCH($T215,Reliability!$C$23:$C$50,0)),0),0)*$H215*$X215*$Y215),$D215)*$R215</f>
        <v>0</v>
      </c>
      <c r="AE215" s="168">
        <f>MIN((IFERROR(IF(AND($V215&lt;=AE$1,$W215&gt;=AE$1),INDEX(Reliability!J$23:J$50,MATCH($S215,Reliability!$C$23:$C$50,0)),0),0)*IF($T215="n/a",$D215*$Y215,$G215)+IFERROR(IF(AND($V215&lt;=AE$1,$W215&gt;=AE$1),INDEX(Reliability!J$23:J$50,MATCH($T215,Reliability!$C$23:$C$50,0)),0),0)*$H215*$X215*$Y215),$D215)*$R215</f>
        <v>0</v>
      </c>
      <c r="AF215" s="168">
        <f>MIN((IFERROR(IF(AND($V215&lt;=AF$1,$W215&gt;=AF$1),INDEX(Reliability!K$23:K$50,MATCH($S215,Reliability!$C$23:$C$50,0)),0),0)*IF($T215="n/a",$D215*$Y215,$G215)+IFERROR(IF(AND($V215&lt;=AF$1,$W215&gt;=AF$1),INDEX(Reliability!K$23:K$50,MATCH($T215,Reliability!$C$23:$C$50,0)),0),0)*$H215*$X215*$Y215),$D215)*$R215</f>
        <v>0</v>
      </c>
      <c r="AG215" s="168">
        <f>MIN((IFERROR(IF(AND($V215&lt;=AG$1,$W215&gt;=AG$1),INDEX(Reliability!L$23:L$50,MATCH($S215,Reliability!$C$23:$C$50,0)),0),0)*IF($T215="n/a",$D215*$Y215,$G215)+IFERROR(IF(AND($V215&lt;=AG$1,$W215&gt;=AG$1),INDEX(Reliability!L$23:L$50,MATCH($T215,Reliability!$C$23:$C$50,0)),0),0)*$H215*$X215*$Y215),$D215)*$R215</f>
        <v>0</v>
      </c>
      <c r="AH215" s="168">
        <f>MIN((IFERROR(IF(AND($V215&lt;=AH$1,$W215&gt;=AH$1),INDEX(Reliability!M$23:M$50,MATCH($S215,Reliability!$C$23:$C$50,0)),0),0)*IF($T215="n/a",$D215*$Y215,$G215)+IFERROR(IF(AND($V215&lt;=AH$1,$W215&gt;=AH$1),INDEX(Reliability!M$23:M$50,MATCH($T215,Reliability!$C$23:$C$50,0)),0),0)*$H215*$X215*$Y215),$D215)*$R215</f>
        <v>0</v>
      </c>
      <c r="AI215" s="168">
        <f>MIN((IFERROR(IF(AND($V215&lt;=AI$1,$W215&gt;=AI$1),INDEX(Reliability!N$23:N$50,MATCH($S215,Reliability!$C$23:$C$50,0)),0),0)*IF($T215="n/a",$D215*$Y215,$G215)+IFERROR(IF(AND($V215&lt;=AI$1,$W215&gt;=AI$1),INDEX(Reliability!N$23:N$50,MATCH($T215,Reliability!$C$23:$C$50,0)),0),0)*$H215*$X215*$Y215),$D215)*$R215</f>
        <v>0</v>
      </c>
      <c r="AJ215" s="168">
        <f>MIN((IFERROR(IF(AND($V215&lt;=AJ$1,$W215&gt;=AJ$1),INDEX(Reliability!O$23:O$50,MATCH($S215,Reliability!$C$23:$C$50,0)),0),0)*IF($T215="n/a",$D215*$Y215,$G215)+IFERROR(IF(AND($V215&lt;=AJ$1,$W215&gt;=AJ$1),INDEX(Reliability!O$23:O$50,MATCH($T215,Reliability!$C$23:$C$50,0)),0),0)*$H215*$X215*$Y215),$D215)*$R215</f>
        <v>0</v>
      </c>
      <c r="AK215" s="168">
        <f>MIN((IFERROR(IF(AND($V215&lt;=AK$1,$W215&gt;=AK$1),INDEX(Reliability!P$23:P$50,MATCH($S215,Reliability!$C$23:$C$50,0)),0),0)*IF($T215="n/a",$D215*$Y215,$G215)+IFERROR(IF(AND($V215&lt;=AK$1,$W215&gt;=AK$1),INDEX(Reliability!P$23:P$50,MATCH($T215,Reliability!$C$23:$C$50,0)),0),0)*$H215*$X215*$Y215),$D215)*$R215</f>
        <v>0</v>
      </c>
      <c r="AM215" s="167">
        <f t="shared" si="39"/>
        <v>0</v>
      </c>
      <c r="AN215">
        <f>unique_contracts!C215</f>
        <v>0</v>
      </c>
    </row>
    <row r="216" spans="2:40" x14ac:dyDescent="0.25">
      <c r="B216" s="121">
        <f>unique_contracts!B216</f>
        <v>0</v>
      </c>
      <c r="C216" s="103">
        <f>unique_contracts!D216</f>
        <v>0</v>
      </c>
      <c r="D216" s="120">
        <f>unique_contracts!J216</f>
        <v>0</v>
      </c>
      <c r="E216" s="103">
        <f>unique_contracts!M216</f>
        <v>0</v>
      </c>
      <c r="F216" s="103">
        <f>unique_contracts!N216</f>
        <v>0</v>
      </c>
      <c r="G216" s="103">
        <f>unique_contracts!P216</f>
        <v>0</v>
      </c>
      <c r="H216" s="103">
        <f>unique_contracts!R216</f>
        <v>0</v>
      </c>
      <c r="I216" s="103">
        <f>unique_contracts!V216</f>
        <v>0</v>
      </c>
      <c r="J216" s="121">
        <f>unique_contracts!AB216</f>
        <v>0</v>
      </c>
      <c r="K216" s="103">
        <f>unique_contracts!AM216</f>
        <v>0</v>
      </c>
      <c r="L216" s="103">
        <f>unique_contracts!AN216</f>
        <v>0</v>
      </c>
      <c r="M216" s="103">
        <f>unique_contracts!AO216</f>
        <v>0</v>
      </c>
      <c r="N216" s="103">
        <f>unique_contracts!AP216</f>
        <v>0</v>
      </c>
      <c r="O216" s="103">
        <f>unique_contracts!AQ216</f>
        <v>0</v>
      </c>
      <c r="P216" s="103">
        <f>unique_contracts!AR216</f>
        <v>0</v>
      </c>
      <c r="Q216" s="103">
        <f>unique_contracts!BP216</f>
        <v>0</v>
      </c>
      <c r="R216" s="103">
        <f t="shared" si="32"/>
        <v>0</v>
      </c>
      <c r="S216" s="103" t="str">
        <f>IFERROR(IF(AND(I216&gt;0,E216="NotHybrid"),_xlfn.CONCAT(MAX(MIN(ROUNDDOWN(I216/D216,0),8),4),INDEX(resources!$G:$G,MATCH(B216,resources!$A:$A,0))),INDEX(resources!$G:$G,MATCH(B216,resources!$A:$A,0))),"n/a")</f>
        <v>n/a</v>
      </c>
      <c r="T216" s="103" t="str">
        <f t="shared" si="33"/>
        <v>n/a</v>
      </c>
      <c r="U216" s="103" t="str">
        <f t="shared" si="34"/>
        <v>n/a</v>
      </c>
      <c r="V216" s="103">
        <f t="shared" si="35"/>
        <v>0</v>
      </c>
      <c r="W216" s="103">
        <f t="shared" si="36"/>
        <v>0</v>
      </c>
      <c r="X216" s="119">
        <f t="shared" si="37"/>
        <v>1</v>
      </c>
      <c r="Y216" s="119">
        <f t="shared" si="38"/>
        <v>1</v>
      </c>
      <c r="Z216" s="168">
        <f>MIN((IFERROR(IF(AND($V216&lt;=Z$1,$W216&gt;=Z$1),INDEX(Reliability!E$23:E$50,MATCH($S216,Reliability!$C$23:$C$50,0)),0),0)*IF($T216="n/a",$D216*$Y216,$G216)+IFERROR(IF(AND($V216&lt;=Z$1,$W216&gt;=Z$1),INDEX(Reliability!E$23:E$50,MATCH($T216,Reliability!$C$23:$C$50,0)),0),0)*$H216*$X216*$Y216),$D216)*$R216</f>
        <v>0</v>
      </c>
      <c r="AA216" s="168">
        <f>MIN((IFERROR(IF(AND($V216&lt;=AA$1,$W216&gt;=AA$1),INDEX(Reliability!F$23:F$50,MATCH($S216,Reliability!$C$23:$C$50,0)),0),0)*IF($T216="n/a",$D216*$Y216,$G216)+IFERROR(IF(AND($V216&lt;=AA$1,$W216&gt;=AA$1),INDEX(Reliability!F$23:F$50,MATCH($T216,Reliability!$C$23:$C$50,0)),0),0)*$H216*$X216*$Y216),$D216)*$R216</f>
        <v>0</v>
      </c>
      <c r="AB216" s="168">
        <f>MIN((IFERROR(IF(AND($V216&lt;=AB$1,$W216&gt;=AB$1),INDEX(Reliability!G$23:G$50,MATCH($S216,Reliability!$C$23:$C$50,0)),0),0)*IF($T216="n/a",$D216*$Y216,$G216)+IFERROR(IF(AND($V216&lt;=AB$1,$W216&gt;=AB$1),INDEX(Reliability!G$23:G$50,MATCH($T216,Reliability!$C$23:$C$50,0)),0),0)*$H216*$X216*$Y216),$D216)*$R216</f>
        <v>0</v>
      </c>
      <c r="AC216" s="168">
        <f>MIN((IFERROR(IF(AND($V216&lt;=AC$1,$W216&gt;=AC$1),INDEX(Reliability!H$23:H$50,MATCH($S216,Reliability!$C$23:$C$50,0)),0),0)*IF($T216="n/a",$D216*$Y216,$G216)+IFERROR(IF(AND($V216&lt;=AC$1,$W216&gt;=AC$1),INDEX(Reliability!H$23:H$50,MATCH($T216,Reliability!$C$23:$C$50,0)),0),0)*$H216*$X216*$Y216),$D216)*$R216</f>
        <v>0</v>
      </c>
      <c r="AD216" s="168">
        <f>MIN((IFERROR(IF(AND($V216&lt;=AD$1,$W216&gt;=AD$1),INDEX(Reliability!I$23:I$50,MATCH($S216,Reliability!$C$23:$C$50,0)),0),0)*IF($T216="n/a",$D216*$Y216,$G216)+IFERROR(IF(AND($V216&lt;=AD$1,$W216&gt;=AD$1),INDEX(Reliability!I$23:I$50,MATCH($T216,Reliability!$C$23:$C$50,0)),0),0)*$H216*$X216*$Y216),$D216)*$R216</f>
        <v>0</v>
      </c>
      <c r="AE216" s="168">
        <f>MIN((IFERROR(IF(AND($V216&lt;=AE$1,$W216&gt;=AE$1),INDEX(Reliability!J$23:J$50,MATCH($S216,Reliability!$C$23:$C$50,0)),0),0)*IF($T216="n/a",$D216*$Y216,$G216)+IFERROR(IF(AND($V216&lt;=AE$1,$W216&gt;=AE$1),INDEX(Reliability!J$23:J$50,MATCH($T216,Reliability!$C$23:$C$50,0)),0),0)*$H216*$X216*$Y216),$D216)*$R216</f>
        <v>0</v>
      </c>
      <c r="AF216" s="168">
        <f>MIN((IFERROR(IF(AND($V216&lt;=AF$1,$W216&gt;=AF$1),INDEX(Reliability!K$23:K$50,MATCH($S216,Reliability!$C$23:$C$50,0)),0),0)*IF($T216="n/a",$D216*$Y216,$G216)+IFERROR(IF(AND($V216&lt;=AF$1,$W216&gt;=AF$1),INDEX(Reliability!K$23:K$50,MATCH($T216,Reliability!$C$23:$C$50,0)),0),0)*$H216*$X216*$Y216),$D216)*$R216</f>
        <v>0</v>
      </c>
      <c r="AG216" s="168">
        <f>MIN((IFERROR(IF(AND($V216&lt;=AG$1,$W216&gt;=AG$1),INDEX(Reliability!L$23:L$50,MATCH($S216,Reliability!$C$23:$C$50,0)),0),0)*IF($T216="n/a",$D216*$Y216,$G216)+IFERROR(IF(AND($V216&lt;=AG$1,$W216&gt;=AG$1),INDEX(Reliability!L$23:L$50,MATCH($T216,Reliability!$C$23:$C$50,0)),0),0)*$H216*$X216*$Y216),$D216)*$R216</f>
        <v>0</v>
      </c>
      <c r="AH216" s="168">
        <f>MIN((IFERROR(IF(AND($V216&lt;=AH$1,$W216&gt;=AH$1),INDEX(Reliability!M$23:M$50,MATCH($S216,Reliability!$C$23:$C$50,0)),0),0)*IF($T216="n/a",$D216*$Y216,$G216)+IFERROR(IF(AND($V216&lt;=AH$1,$W216&gt;=AH$1),INDEX(Reliability!M$23:M$50,MATCH($T216,Reliability!$C$23:$C$50,0)),0),0)*$H216*$X216*$Y216),$D216)*$R216</f>
        <v>0</v>
      </c>
      <c r="AI216" s="168">
        <f>MIN((IFERROR(IF(AND($V216&lt;=AI$1,$W216&gt;=AI$1),INDEX(Reliability!N$23:N$50,MATCH($S216,Reliability!$C$23:$C$50,0)),0),0)*IF($T216="n/a",$D216*$Y216,$G216)+IFERROR(IF(AND($V216&lt;=AI$1,$W216&gt;=AI$1),INDEX(Reliability!N$23:N$50,MATCH($T216,Reliability!$C$23:$C$50,0)),0),0)*$H216*$X216*$Y216),$D216)*$R216</f>
        <v>0</v>
      </c>
      <c r="AJ216" s="168">
        <f>MIN((IFERROR(IF(AND($V216&lt;=AJ$1,$W216&gt;=AJ$1),INDEX(Reliability!O$23:O$50,MATCH($S216,Reliability!$C$23:$C$50,0)),0),0)*IF($T216="n/a",$D216*$Y216,$G216)+IFERROR(IF(AND($V216&lt;=AJ$1,$W216&gt;=AJ$1),INDEX(Reliability!O$23:O$50,MATCH($T216,Reliability!$C$23:$C$50,0)),0),0)*$H216*$X216*$Y216),$D216)*$R216</f>
        <v>0</v>
      </c>
      <c r="AK216" s="168">
        <f>MIN((IFERROR(IF(AND($V216&lt;=AK$1,$W216&gt;=AK$1),INDEX(Reliability!P$23:P$50,MATCH($S216,Reliability!$C$23:$C$50,0)),0),0)*IF($T216="n/a",$D216*$Y216,$G216)+IFERROR(IF(AND($V216&lt;=AK$1,$W216&gt;=AK$1),INDEX(Reliability!P$23:P$50,MATCH($T216,Reliability!$C$23:$C$50,0)),0),0)*$H216*$X216*$Y216),$D216)*$R216</f>
        <v>0</v>
      </c>
      <c r="AM216" s="167">
        <f t="shared" si="39"/>
        <v>0</v>
      </c>
      <c r="AN216">
        <f>unique_contracts!C216</f>
        <v>0</v>
      </c>
    </row>
    <row r="217" spans="2:40" x14ac:dyDescent="0.25">
      <c r="B217" s="121">
        <f>unique_contracts!B217</f>
        <v>0</v>
      </c>
      <c r="C217" s="103">
        <f>unique_contracts!D217</f>
        <v>0</v>
      </c>
      <c r="D217" s="120">
        <f>unique_contracts!J217</f>
        <v>0</v>
      </c>
      <c r="E217" s="103">
        <f>unique_contracts!M217</f>
        <v>0</v>
      </c>
      <c r="F217" s="103">
        <f>unique_contracts!N217</f>
        <v>0</v>
      </c>
      <c r="G217" s="103">
        <f>unique_contracts!P217</f>
        <v>0</v>
      </c>
      <c r="H217" s="103">
        <f>unique_contracts!R217</f>
        <v>0</v>
      </c>
      <c r="I217" s="103">
        <f>unique_contracts!V217</f>
        <v>0</v>
      </c>
      <c r="J217" s="121">
        <f>unique_contracts!AB217</f>
        <v>0</v>
      </c>
      <c r="K217" s="103">
        <f>unique_contracts!AM217</f>
        <v>0</v>
      </c>
      <c r="L217" s="103">
        <f>unique_contracts!AN217</f>
        <v>0</v>
      </c>
      <c r="M217" s="103">
        <f>unique_contracts!AO217</f>
        <v>0</v>
      </c>
      <c r="N217" s="103">
        <f>unique_contracts!AP217</f>
        <v>0</v>
      </c>
      <c r="O217" s="103">
        <f>unique_contracts!AQ217</f>
        <v>0</v>
      </c>
      <c r="P217" s="103">
        <f>unique_contracts!AR217</f>
        <v>0</v>
      </c>
      <c r="Q217" s="103">
        <f>unique_contracts!BP217</f>
        <v>0</v>
      </c>
      <c r="R217" s="103">
        <f t="shared" si="32"/>
        <v>0</v>
      </c>
      <c r="S217" s="103" t="str">
        <f>IFERROR(IF(AND(I217&gt;0,E217="NotHybrid"),_xlfn.CONCAT(MAX(MIN(ROUNDDOWN(I217/D217,0),8),4),INDEX(resources!$G:$G,MATCH(B217,resources!$A:$A,0))),INDEX(resources!$G:$G,MATCH(B217,resources!$A:$A,0))),"n/a")</f>
        <v>n/a</v>
      </c>
      <c r="T217" s="103" t="str">
        <f t="shared" si="33"/>
        <v>n/a</v>
      </c>
      <c r="U217" s="103" t="str">
        <f t="shared" si="34"/>
        <v>n/a</v>
      </c>
      <c r="V217" s="103">
        <f t="shared" si="35"/>
        <v>0</v>
      </c>
      <c r="W217" s="103">
        <f t="shared" si="36"/>
        <v>0</v>
      </c>
      <c r="X217" s="119">
        <f t="shared" si="37"/>
        <v>1</v>
      </c>
      <c r="Y217" s="119">
        <f t="shared" si="38"/>
        <v>1</v>
      </c>
      <c r="Z217" s="168">
        <f>MIN((IFERROR(IF(AND($V217&lt;=Z$1,$W217&gt;=Z$1),INDEX(Reliability!E$23:E$50,MATCH($S217,Reliability!$C$23:$C$50,0)),0),0)*IF($T217="n/a",$D217*$Y217,$G217)+IFERROR(IF(AND($V217&lt;=Z$1,$W217&gt;=Z$1),INDEX(Reliability!E$23:E$50,MATCH($T217,Reliability!$C$23:$C$50,0)),0),0)*$H217*$X217*$Y217),$D217)*$R217</f>
        <v>0</v>
      </c>
      <c r="AA217" s="168">
        <f>MIN((IFERROR(IF(AND($V217&lt;=AA$1,$W217&gt;=AA$1),INDEX(Reliability!F$23:F$50,MATCH($S217,Reliability!$C$23:$C$50,0)),0),0)*IF($T217="n/a",$D217*$Y217,$G217)+IFERROR(IF(AND($V217&lt;=AA$1,$W217&gt;=AA$1),INDEX(Reliability!F$23:F$50,MATCH($T217,Reliability!$C$23:$C$50,0)),0),0)*$H217*$X217*$Y217),$D217)*$R217</f>
        <v>0</v>
      </c>
      <c r="AB217" s="168">
        <f>MIN((IFERROR(IF(AND($V217&lt;=AB$1,$W217&gt;=AB$1),INDEX(Reliability!G$23:G$50,MATCH($S217,Reliability!$C$23:$C$50,0)),0),0)*IF($T217="n/a",$D217*$Y217,$G217)+IFERROR(IF(AND($V217&lt;=AB$1,$W217&gt;=AB$1),INDEX(Reliability!G$23:G$50,MATCH($T217,Reliability!$C$23:$C$50,0)),0),0)*$H217*$X217*$Y217),$D217)*$R217</f>
        <v>0</v>
      </c>
      <c r="AC217" s="168">
        <f>MIN((IFERROR(IF(AND($V217&lt;=AC$1,$W217&gt;=AC$1),INDEX(Reliability!H$23:H$50,MATCH($S217,Reliability!$C$23:$C$50,0)),0),0)*IF($T217="n/a",$D217*$Y217,$G217)+IFERROR(IF(AND($V217&lt;=AC$1,$W217&gt;=AC$1),INDEX(Reliability!H$23:H$50,MATCH($T217,Reliability!$C$23:$C$50,0)),0),0)*$H217*$X217*$Y217),$D217)*$R217</f>
        <v>0</v>
      </c>
      <c r="AD217" s="168">
        <f>MIN((IFERROR(IF(AND($V217&lt;=AD$1,$W217&gt;=AD$1),INDEX(Reliability!I$23:I$50,MATCH($S217,Reliability!$C$23:$C$50,0)),0),0)*IF($T217="n/a",$D217*$Y217,$G217)+IFERROR(IF(AND($V217&lt;=AD$1,$W217&gt;=AD$1),INDEX(Reliability!I$23:I$50,MATCH($T217,Reliability!$C$23:$C$50,0)),0),0)*$H217*$X217*$Y217),$D217)*$R217</f>
        <v>0</v>
      </c>
      <c r="AE217" s="168">
        <f>MIN((IFERROR(IF(AND($V217&lt;=AE$1,$W217&gt;=AE$1),INDEX(Reliability!J$23:J$50,MATCH($S217,Reliability!$C$23:$C$50,0)),0),0)*IF($T217="n/a",$D217*$Y217,$G217)+IFERROR(IF(AND($V217&lt;=AE$1,$W217&gt;=AE$1),INDEX(Reliability!J$23:J$50,MATCH($T217,Reliability!$C$23:$C$50,0)),0),0)*$H217*$X217*$Y217),$D217)*$R217</f>
        <v>0</v>
      </c>
      <c r="AF217" s="168">
        <f>MIN((IFERROR(IF(AND($V217&lt;=AF$1,$W217&gt;=AF$1),INDEX(Reliability!K$23:K$50,MATCH($S217,Reliability!$C$23:$C$50,0)),0),0)*IF($T217="n/a",$D217*$Y217,$G217)+IFERROR(IF(AND($V217&lt;=AF$1,$W217&gt;=AF$1),INDEX(Reliability!K$23:K$50,MATCH($T217,Reliability!$C$23:$C$50,0)),0),0)*$H217*$X217*$Y217),$D217)*$R217</f>
        <v>0</v>
      </c>
      <c r="AG217" s="168">
        <f>MIN((IFERROR(IF(AND($V217&lt;=AG$1,$W217&gt;=AG$1),INDEX(Reliability!L$23:L$50,MATCH($S217,Reliability!$C$23:$C$50,0)),0),0)*IF($T217="n/a",$D217*$Y217,$G217)+IFERROR(IF(AND($V217&lt;=AG$1,$W217&gt;=AG$1),INDEX(Reliability!L$23:L$50,MATCH($T217,Reliability!$C$23:$C$50,0)),0),0)*$H217*$X217*$Y217),$D217)*$R217</f>
        <v>0</v>
      </c>
      <c r="AH217" s="168">
        <f>MIN((IFERROR(IF(AND($V217&lt;=AH$1,$W217&gt;=AH$1),INDEX(Reliability!M$23:M$50,MATCH($S217,Reliability!$C$23:$C$50,0)),0),0)*IF($T217="n/a",$D217*$Y217,$G217)+IFERROR(IF(AND($V217&lt;=AH$1,$W217&gt;=AH$1),INDEX(Reliability!M$23:M$50,MATCH($T217,Reliability!$C$23:$C$50,0)),0),0)*$H217*$X217*$Y217),$D217)*$R217</f>
        <v>0</v>
      </c>
      <c r="AI217" s="168">
        <f>MIN((IFERROR(IF(AND($V217&lt;=AI$1,$W217&gt;=AI$1),INDEX(Reliability!N$23:N$50,MATCH($S217,Reliability!$C$23:$C$50,0)),0),0)*IF($T217="n/a",$D217*$Y217,$G217)+IFERROR(IF(AND($V217&lt;=AI$1,$W217&gt;=AI$1),INDEX(Reliability!N$23:N$50,MATCH($T217,Reliability!$C$23:$C$50,0)),0),0)*$H217*$X217*$Y217),$D217)*$R217</f>
        <v>0</v>
      </c>
      <c r="AJ217" s="168">
        <f>MIN((IFERROR(IF(AND($V217&lt;=AJ$1,$W217&gt;=AJ$1),INDEX(Reliability!O$23:O$50,MATCH($S217,Reliability!$C$23:$C$50,0)),0),0)*IF($T217="n/a",$D217*$Y217,$G217)+IFERROR(IF(AND($V217&lt;=AJ$1,$W217&gt;=AJ$1),INDEX(Reliability!O$23:O$50,MATCH($T217,Reliability!$C$23:$C$50,0)),0),0)*$H217*$X217*$Y217),$D217)*$R217</f>
        <v>0</v>
      </c>
      <c r="AK217" s="168">
        <f>MIN((IFERROR(IF(AND($V217&lt;=AK$1,$W217&gt;=AK$1),INDEX(Reliability!P$23:P$50,MATCH($S217,Reliability!$C$23:$C$50,0)),0),0)*IF($T217="n/a",$D217*$Y217,$G217)+IFERROR(IF(AND($V217&lt;=AK$1,$W217&gt;=AK$1),INDEX(Reliability!P$23:P$50,MATCH($T217,Reliability!$C$23:$C$50,0)),0),0)*$H217*$X217*$Y217),$D217)*$R217</f>
        <v>0</v>
      </c>
      <c r="AM217" s="167">
        <f t="shared" si="39"/>
        <v>0</v>
      </c>
      <c r="AN217">
        <f>unique_contracts!C217</f>
        <v>0</v>
      </c>
    </row>
    <row r="218" spans="2:40" x14ac:dyDescent="0.25">
      <c r="B218" s="121">
        <f>unique_contracts!B218</f>
        <v>0</v>
      </c>
      <c r="C218" s="103">
        <f>unique_contracts!D218</f>
        <v>0</v>
      </c>
      <c r="D218" s="120">
        <f>unique_contracts!J218</f>
        <v>0</v>
      </c>
      <c r="E218" s="103">
        <f>unique_contracts!M218</f>
        <v>0</v>
      </c>
      <c r="F218" s="103">
        <f>unique_contracts!N218</f>
        <v>0</v>
      </c>
      <c r="G218" s="103">
        <f>unique_contracts!P218</f>
        <v>0</v>
      </c>
      <c r="H218" s="103">
        <f>unique_contracts!R218</f>
        <v>0</v>
      </c>
      <c r="I218" s="103">
        <f>unique_contracts!V218</f>
        <v>0</v>
      </c>
      <c r="J218" s="121">
        <f>unique_contracts!AB218</f>
        <v>0</v>
      </c>
      <c r="K218" s="103">
        <f>unique_contracts!AM218</f>
        <v>0</v>
      </c>
      <c r="L218" s="103">
        <f>unique_contracts!AN218</f>
        <v>0</v>
      </c>
      <c r="M218" s="103">
        <f>unique_contracts!AO218</f>
        <v>0</v>
      </c>
      <c r="N218" s="103">
        <f>unique_contracts!AP218</f>
        <v>0</v>
      </c>
      <c r="O218" s="103">
        <f>unique_contracts!AQ218</f>
        <v>0</v>
      </c>
      <c r="P218" s="103">
        <f>unique_contracts!AR218</f>
        <v>0</v>
      </c>
      <c r="Q218" s="103">
        <f>unique_contracts!BP218</f>
        <v>0</v>
      </c>
      <c r="R218" s="103">
        <f t="shared" si="32"/>
        <v>0</v>
      </c>
      <c r="S218" s="103" t="str">
        <f>IFERROR(IF(AND(I218&gt;0,E218="NotHybrid"),_xlfn.CONCAT(MAX(MIN(ROUNDDOWN(I218/D218,0),8),4),INDEX(resources!$G:$G,MATCH(B218,resources!$A:$A,0))),INDEX(resources!$G:$G,MATCH(B218,resources!$A:$A,0))),"n/a")</f>
        <v>n/a</v>
      </c>
      <c r="T218" s="103" t="str">
        <f t="shared" si="33"/>
        <v>n/a</v>
      </c>
      <c r="U218" s="103" t="str">
        <f t="shared" si="34"/>
        <v>n/a</v>
      </c>
      <c r="V218" s="103">
        <f t="shared" si="35"/>
        <v>0</v>
      </c>
      <c r="W218" s="103">
        <f t="shared" si="36"/>
        <v>0</v>
      </c>
      <c r="X218" s="119">
        <f t="shared" si="37"/>
        <v>1</v>
      </c>
      <c r="Y218" s="119">
        <f t="shared" si="38"/>
        <v>1</v>
      </c>
      <c r="Z218" s="168">
        <f>MIN((IFERROR(IF(AND($V218&lt;=Z$1,$W218&gt;=Z$1),INDEX(Reliability!E$23:E$50,MATCH($S218,Reliability!$C$23:$C$50,0)),0),0)*IF($T218="n/a",$D218*$Y218,$G218)+IFERROR(IF(AND($V218&lt;=Z$1,$W218&gt;=Z$1),INDEX(Reliability!E$23:E$50,MATCH($T218,Reliability!$C$23:$C$50,0)),0),0)*$H218*$X218*$Y218),$D218)*$R218</f>
        <v>0</v>
      </c>
      <c r="AA218" s="168">
        <f>MIN((IFERROR(IF(AND($V218&lt;=AA$1,$W218&gt;=AA$1),INDEX(Reliability!F$23:F$50,MATCH($S218,Reliability!$C$23:$C$50,0)),0),0)*IF($T218="n/a",$D218*$Y218,$G218)+IFERROR(IF(AND($V218&lt;=AA$1,$W218&gt;=AA$1),INDEX(Reliability!F$23:F$50,MATCH($T218,Reliability!$C$23:$C$50,0)),0),0)*$H218*$X218*$Y218),$D218)*$R218</f>
        <v>0</v>
      </c>
      <c r="AB218" s="168">
        <f>MIN((IFERROR(IF(AND($V218&lt;=AB$1,$W218&gt;=AB$1),INDEX(Reliability!G$23:G$50,MATCH($S218,Reliability!$C$23:$C$50,0)),0),0)*IF($T218="n/a",$D218*$Y218,$G218)+IFERROR(IF(AND($V218&lt;=AB$1,$W218&gt;=AB$1),INDEX(Reliability!G$23:G$50,MATCH($T218,Reliability!$C$23:$C$50,0)),0),0)*$H218*$X218*$Y218),$D218)*$R218</f>
        <v>0</v>
      </c>
      <c r="AC218" s="168">
        <f>MIN((IFERROR(IF(AND($V218&lt;=AC$1,$W218&gt;=AC$1),INDEX(Reliability!H$23:H$50,MATCH($S218,Reliability!$C$23:$C$50,0)),0),0)*IF($T218="n/a",$D218*$Y218,$G218)+IFERROR(IF(AND($V218&lt;=AC$1,$W218&gt;=AC$1),INDEX(Reliability!H$23:H$50,MATCH($T218,Reliability!$C$23:$C$50,0)),0),0)*$H218*$X218*$Y218),$D218)*$R218</f>
        <v>0</v>
      </c>
      <c r="AD218" s="168">
        <f>MIN((IFERROR(IF(AND($V218&lt;=AD$1,$W218&gt;=AD$1),INDEX(Reliability!I$23:I$50,MATCH($S218,Reliability!$C$23:$C$50,0)),0),0)*IF($T218="n/a",$D218*$Y218,$G218)+IFERROR(IF(AND($V218&lt;=AD$1,$W218&gt;=AD$1),INDEX(Reliability!I$23:I$50,MATCH($T218,Reliability!$C$23:$C$50,0)),0),0)*$H218*$X218*$Y218),$D218)*$R218</f>
        <v>0</v>
      </c>
      <c r="AE218" s="168">
        <f>MIN((IFERROR(IF(AND($V218&lt;=AE$1,$W218&gt;=AE$1),INDEX(Reliability!J$23:J$50,MATCH($S218,Reliability!$C$23:$C$50,0)),0),0)*IF($T218="n/a",$D218*$Y218,$G218)+IFERROR(IF(AND($V218&lt;=AE$1,$W218&gt;=AE$1),INDEX(Reliability!J$23:J$50,MATCH($T218,Reliability!$C$23:$C$50,0)),0),0)*$H218*$X218*$Y218),$D218)*$R218</f>
        <v>0</v>
      </c>
      <c r="AF218" s="168">
        <f>MIN((IFERROR(IF(AND($V218&lt;=AF$1,$W218&gt;=AF$1),INDEX(Reliability!K$23:K$50,MATCH($S218,Reliability!$C$23:$C$50,0)),0),0)*IF($T218="n/a",$D218*$Y218,$G218)+IFERROR(IF(AND($V218&lt;=AF$1,$W218&gt;=AF$1),INDEX(Reliability!K$23:K$50,MATCH($T218,Reliability!$C$23:$C$50,0)),0),0)*$H218*$X218*$Y218),$D218)*$R218</f>
        <v>0</v>
      </c>
      <c r="AG218" s="168">
        <f>MIN((IFERROR(IF(AND($V218&lt;=AG$1,$W218&gt;=AG$1),INDEX(Reliability!L$23:L$50,MATCH($S218,Reliability!$C$23:$C$50,0)),0),0)*IF($T218="n/a",$D218*$Y218,$G218)+IFERROR(IF(AND($V218&lt;=AG$1,$W218&gt;=AG$1),INDEX(Reliability!L$23:L$50,MATCH($T218,Reliability!$C$23:$C$50,0)),0),0)*$H218*$X218*$Y218),$D218)*$R218</f>
        <v>0</v>
      </c>
      <c r="AH218" s="168">
        <f>MIN((IFERROR(IF(AND($V218&lt;=AH$1,$W218&gt;=AH$1),INDEX(Reliability!M$23:M$50,MATCH($S218,Reliability!$C$23:$C$50,0)),0),0)*IF($T218="n/a",$D218*$Y218,$G218)+IFERROR(IF(AND($V218&lt;=AH$1,$W218&gt;=AH$1),INDEX(Reliability!M$23:M$50,MATCH($T218,Reliability!$C$23:$C$50,0)),0),0)*$H218*$X218*$Y218),$D218)*$R218</f>
        <v>0</v>
      </c>
      <c r="AI218" s="168">
        <f>MIN((IFERROR(IF(AND($V218&lt;=AI$1,$W218&gt;=AI$1),INDEX(Reliability!N$23:N$50,MATCH($S218,Reliability!$C$23:$C$50,0)),0),0)*IF($T218="n/a",$D218*$Y218,$G218)+IFERROR(IF(AND($V218&lt;=AI$1,$W218&gt;=AI$1),INDEX(Reliability!N$23:N$50,MATCH($T218,Reliability!$C$23:$C$50,0)),0),0)*$H218*$X218*$Y218),$D218)*$R218</f>
        <v>0</v>
      </c>
      <c r="AJ218" s="168">
        <f>MIN((IFERROR(IF(AND($V218&lt;=AJ$1,$W218&gt;=AJ$1),INDEX(Reliability!O$23:O$50,MATCH($S218,Reliability!$C$23:$C$50,0)),0),0)*IF($T218="n/a",$D218*$Y218,$G218)+IFERROR(IF(AND($V218&lt;=AJ$1,$W218&gt;=AJ$1),INDEX(Reliability!O$23:O$50,MATCH($T218,Reliability!$C$23:$C$50,0)),0),0)*$H218*$X218*$Y218),$D218)*$R218</f>
        <v>0</v>
      </c>
      <c r="AK218" s="168">
        <f>MIN((IFERROR(IF(AND($V218&lt;=AK$1,$W218&gt;=AK$1),INDEX(Reliability!P$23:P$50,MATCH($S218,Reliability!$C$23:$C$50,0)),0),0)*IF($T218="n/a",$D218*$Y218,$G218)+IFERROR(IF(AND($V218&lt;=AK$1,$W218&gt;=AK$1),INDEX(Reliability!P$23:P$50,MATCH($T218,Reliability!$C$23:$C$50,0)),0),0)*$H218*$X218*$Y218),$D218)*$R218</f>
        <v>0</v>
      </c>
      <c r="AM218" s="167">
        <f t="shared" si="39"/>
        <v>0</v>
      </c>
      <c r="AN218">
        <f>unique_contracts!C218</f>
        <v>0</v>
      </c>
    </row>
    <row r="219" spans="2:40" x14ac:dyDescent="0.25">
      <c r="B219" s="121">
        <f>unique_contracts!B219</f>
        <v>0</v>
      </c>
      <c r="C219" s="103">
        <f>unique_contracts!D219</f>
        <v>0</v>
      </c>
      <c r="D219" s="120">
        <f>unique_contracts!J219</f>
        <v>0</v>
      </c>
      <c r="E219" s="103">
        <f>unique_contracts!M219</f>
        <v>0</v>
      </c>
      <c r="F219" s="103">
        <f>unique_contracts!N219</f>
        <v>0</v>
      </c>
      <c r="G219" s="103">
        <f>unique_contracts!P219</f>
        <v>0</v>
      </c>
      <c r="H219" s="103">
        <f>unique_contracts!R219</f>
        <v>0</v>
      </c>
      <c r="I219" s="103">
        <f>unique_contracts!V219</f>
        <v>0</v>
      </c>
      <c r="J219" s="121">
        <f>unique_contracts!AB219</f>
        <v>0</v>
      </c>
      <c r="K219" s="103">
        <f>unique_contracts!AM219</f>
        <v>0</v>
      </c>
      <c r="L219" s="103">
        <f>unique_contracts!AN219</f>
        <v>0</v>
      </c>
      <c r="M219" s="103">
        <f>unique_contracts!AO219</f>
        <v>0</v>
      </c>
      <c r="N219" s="103">
        <f>unique_contracts!AP219</f>
        <v>0</v>
      </c>
      <c r="O219" s="103">
        <f>unique_contracts!AQ219</f>
        <v>0</v>
      </c>
      <c r="P219" s="103">
        <f>unique_contracts!AR219</f>
        <v>0</v>
      </c>
      <c r="Q219" s="103">
        <f>unique_contracts!BP219</f>
        <v>0</v>
      </c>
      <c r="R219" s="103">
        <f t="shared" si="32"/>
        <v>0</v>
      </c>
      <c r="S219" s="103" t="str">
        <f>IFERROR(IF(AND(I219&gt;0,E219="NotHybrid"),_xlfn.CONCAT(MAX(MIN(ROUNDDOWN(I219/D219,0),8),4),INDEX(resources!$G:$G,MATCH(B219,resources!$A:$A,0))),INDEX(resources!$G:$G,MATCH(B219,resources!$A:$A,0))),"n/a")</f>
        <v>n/a</v>
      </c>
      <c r="T219" s="103" t="str">
        <f t="shared" si="33"/>
        <v>n/a</v>
      </c>
      <c r="U219" s="103" t="str">
        <f t="shared" si="34"/>
        <v>n/a</v>
      </c>
      <c r="V219" s="103">
        <f t="shared" si="35"/>
        <v>0</v>
      </c>
      <c r="W219" s="103">
        <f t="shared" si="36"/>
        <v>0</v>
      </c>
      <c r="X219" s="119">
        <f t="shared" si="37"/>
        <v>1</v>
      </c>
      <c r="Y219" s="119">
        <f t="shared" si="38"/>
        <v>1</v>
      </c>
      <c r="Z219" s="168">
        <f>MIN((IFERROR(IF(AND($V219&lt;=Z$1,$W219&gt;=Z$1),INDEX(Reliability!E$23:E$50,MATCH($S219,Reliability!$C$23:$C$50,0)),0),0)*IF($T219="n/a",$D219*$Y219,$G219)+IFERROR(IF(AND($V219&lt;=Z$1,$W219&gt;=Z$1),INDEX(Reliability!E$23:E$50,MATCH($T219,Reliability!$C$23:$C$50,0)),0),0)*$H219*$X219*$Y219),$D219)*$R219</f>
        <v>0</v>
      </c>
      <c r="AA219" s="168">
        <f>MIN((IFERROR(IF(AND($V219&lt;=AA$1,$W219&gt;=AA$1),INDEX(Reliability!F$23:F$50,MATCH($S219,Reliability!$C$23:$C$50,0)),0),0)*IF($T219="n/a",$D219*$Y219,$G219)+IFERROR(IF(AND($V219&lt;=AA$1,$W219&gt;=AA$1),INDEX(Reliability!F$23:F$50,MATCH($T219,Reliability!$C$23:$C$50,0)),0),0)*$H219*$X219*$Y219),$D219)*$R219</f>
        <v>0</v>
      </c>
      <c r="AB219" s="168">
        <f>MIN((IFERROR(IF(AND($V219&lt;=AB$1,$W219&gt;=AB$1),INDEX(Reliability!G$23:G$50,MATCH($S219,Reliability!$C$23:$C$50,0)),0),0)*IF($T219="n/a",$D219*$Y219,$G219)+IFERROR(IF(AND($V219&lt;=AB$1,$W219&gt;=AB$1),INDEX(Reliability!G$23:G$50,MATCH($T219,Reliability!$C$23:$C$50,0)),0),0)*$H219*$X219*$Y219),$D219)*$R219</f>
        <v>0</v>
      </c>
      <c r="AC219" s="168">
        <f>MIN((IFERROR(IF(AND($V219&lt;=AC$1,$W219&gt;=AC$1),INDEX(Reliability!H$23:H$50,MATCH($S219,Reliability!$C$23:$C$50,0)),0),0)*IF($T219="n/a",$D219*$Y219,$G219)+IFERROR(IF(AND($V219&lt;=AC$1,$W219&gt;=AC$1),INDEX(Reliability!H$23:H$50,MATCH($T219,Reliability!$C$23:$C$50,0)),0),0)*$H219*$X219*$Y219),$D219)*$R219</f>
        <v>0</v>
      </c>
      <c r="AD219" s="168">
        <f>MIN((IFERROR(IF(AND($V219&lt;=AD$1,$W219&gt;=AD$1),INDEX(Reliability!I$23:I$50,MATCH($S219,Reliability!$C$23:$C$50,0)),0),0)*IF($T219="n/a",$D219*$Y219,$G219)+IFERROR(IF(AND($V219&lt;=AD$1,$W219&gt;=AD$1),INDEX(Reliability!I$23:I$50,MATCH($T219,Reliability!$C$23:$C$50,0)),0),0)*$H219*$X219*$Y219),$D219)*$R219</f>
        <v>0</v>
      </c>
      <c r="AE219" s="168">
        <f>MIN((IFERROR(IF(AND($V219&lt;=AE$1,$W219&gt;=AE$1),INDEX(Reliability!J$23:J$50,MATCH($S219,Reliability!$C$23:$C$50,0)),0),0)*IF($T219="n/a",$D219*$Y219,$G219)+IFERROR(IF(AND($V219&lt;=AE$1,$W219&gt;=AE$1),INDEX(Reliability!J$23:J$50,MATCH($T219,Reliability!$C$23:$C$50,0)),0),0)*$H219*$X219*$Y219),$D219)*$R219</f>
        <v>0</v>
      </c>
      <c r="AF219" s="168">
        <f>MIN((IFERROR(IF(AND($V219&lt;=AF$1,$W219&gt;=AF$1),INDEX(Reliability!K$23:K$50,MATCH($S219,Reliability!$C$23:$C$50,0)),0),0)*IF($T219="n/a",$D219*$Y219,$G219)+IFERROR(IF(AND($V219&lt;=AF$1,$W219&gt;=AF$1),INDEX(Reliability!K$23:K$50,MATCH($T219,Reliability!$C$23:$C$50,0)),0),0)*$H219*$X219*$Y219),$D219)*$R219</f>
        <v>0</v>
      </c>
      <c r="AG219" s="168">
        <f>MIN((IFERROR(IF(AND($V219&lt;=AG$1,$W219&gt;=AG$1),INDEX(Reliability!L$23:L$50,MATCH($S219,Reliability!$C$23:$C$50,0)),0),0)*IF($T219="n/a",$D219*$Y219,$G219)+IFERROR(IF(AND($V219&lt;=AG$1,$W219&gt;=AG$1),INDEX(Reliability!L$23:L$50,MATCH($T219,Reliability!$C$23:$C$50,0)),0),0)*$H219*$X219*$Y219),$D219)*$R219</f>
        <v>0</v>
      </c>
      <c r="AH219" s="168">
        <f>MIN((IFERROR(IF(AND($V219&lt;=AH$1,$W219&gt;=AH$1),INDEX(Reliability!M$23:M$50,MATCH($S219,Reliability!$C$23:$C$50,0)),0),0)*IF($T219="n/a",$D219*$Y219,$G219)+IFERROR(IF(AND($V219&lt;=AH$1,$W219&gt;=AH$1),INDEX(Reliability!M$23:M$50,MATCH($T219,Reliability!$C$23:$C$50,0)),0),0)*$H219*$X219*$Y219),$D219)*$R219</f>
        <v>0</v>
      </c>
      <c r="AI219" s="168">
        <f>MIN((IFERROR(IF(AND($V219&lt;=AI$1,$W219&gt;=AI$1),INDEX(Reliability!N$23:N$50,MATCH($S219,Reliability!$C$23:$C$50,0)),0),0)*IF($T219="n/a",$D219*$Y219,$G219)+IFERROR(IF(AND($V219&lt;=AI$1,$W219&gt;=AI$1),INDEX(Reliability!N$23:N$50,MATCH($T219,Reliability!$C$23:$C$50,0)),0),0)*$H219*$X219*$Y219),$D219)*$R219</f>
        <v>0</v>
      </c>
      <c r="AJ219" s="168">
        <f>MIN((IFERROR(IF(AND($V219&lt;=AJ$1,$W219&gt;=AJ$1),INDEX(Reliability!O$23:O$50,MATCH($S219,Reliability!$C$23:$C$50,0)),0),0)*IF($T219="n/a",$D219*$Y219,$G219)+IFERROR(IF(AND($V219&lt;=AJ$1,$W219&gt;=AJ$1),INDEX(Reliability!O$23:O$50,MATCH($T219,Reliability!$C$23:$C$50,0)),0),0)*$H219*$X219*$Y219),$D219)*$R219</f>
        <v>0</v>
      </c>
      <c r="AK219" s="168">
        <f>MIN((IFERROR(IF(AND($V219&lt;=AK$1,$W219&gt;=AK$1),INDEX(Reliability!P$23:P$50,MATCH($S219,Reliability!$C$23:$C$50,0)),0),0)*IF($T219="n/a",$D219*$Y219,$G219)+IFERROR(IF(AND($V219&lt;=AK$1,$W219&gt;=AK$1),INDEX(Reliability!P$23:P$50,MATCH($T219,Reliability!$C$23:$C$50,0)),0),0)*$H219*$X219*$Y219),$D219)*$R219</f>
        <v>0</v>
      </c>
      <c r="AM219" s="167">
        <f t="shared" si="39"/>
        <v>0</v>
      </c>
      <c r="AN219">
        <f>unique_contracts!C219</f>
        <v>0</v>
      </c>
    </row>
    <row r="220" spans="2:40" x14ac:dyDescent="0.25">
      <c r="B220" s="121">
        <f>unique_contracts!B220</f>
        <v>0</v>
      </c>
      <c r="C220" s="103">
        <f>unique_contracts!D220</f>
        <v>0</v>
      </c>
      <c r="D220" s="120">
        <f>unique_contracts!J220</f>
        <v>0</v>
      </c>
      <c r="E220" s="103">
        <f>unique_contracts!M220</f>
        <v>0</v>
      </c>
      <c r="F220" s="103">
        <f>unique_contracts!N220</f>
        <v>0</v>
      </c>
      <c r="G220" s="103">
        <f>unique_contracts!P220</f>
        <v>0</v>
      </c>
      <c r="H220" s="103">
        <f>unique_contracts!R220</f>
        <v>0</v>
      </c>
      <c r="I220" s="103">
        <f>unique_contracts!V220</f>
        <v>0</v>
      </c>
      <c r="J220" s="121">
        <f>unique_contracts!AB220</f>
        <v>0</v>
      </c>
      <c r="K220" s="103">
        <f>unique_contracts!AM220</f>
        <v>0</v>
      </c>
      <c r="L220" s="103">
        <f>unique_contracts!AN220</f>
        <v>0</v>
      </c>
      <c r="M220" s="103">
        <f>unique_contracts!AO220</f>
        <v>0</v>
      </c>
      <c r="N220" s="103">
        <f>unique_contracts!AP220</f>
        <v>0</v>
      </c>
      <c r="O220" s="103">
        <f>unique_contracts!AQ220</f>
        <v>0</v>
      </c>
      <c r="P220" s="103">
        <f>unique_contracts!AR220</f>
        <v>0</v>
      </c>
      <c r="Q220" s="103">
        <f>unique_contracts!BP220</f>
        <v>0</v>
      </c>
      <c r="R220" s="103">
        <f t="shared" si="32"/>
        <v>0</v>
      </c>
      <c r="S220" s="103" t="str">
        <f>IFERROR(IF(AND(I220&gt;0,E220="NotHybrid"),_xlfn.CONCAT(MAX(MIN(ROUNDDOWN(I220/D220,0),8),4),INDEX(resources!$G:$G,MATCH(B220,resources!$A:$A,0))),INDEX(resources!$G:$G,MATCH(B220,resources!$A:$A,0))),"n/a")</f>
        <v>n/a</v>
      </c>
      <c r="T220" s="103" t="str">
        <f t="shared" si="33"/>
        <v>n/a</v>
      </c>
      <c r="U220" s="103" t="str">
        <f t="shared" si="34"/>
        <v>n/a</v>
      </c>
      <c r="V220" s="103">
        <f t="shared" si="35"/>
        <v>0</v>
      </c>
      <c r="W220" s="103">
        <f t="shared" si="36"/>
        <v>0</v>
      </c>
      <c r="X220" s="119">
        <f t="shared" si="37"/>
        <v>1</v>
      </c>
      <c r="Y220" s="119">
        <f t="shared" si="38"/>
        <v>1</v>
      </c>
      <c r="Z220" s="168">
        <f>MIN((IFERROR(IF(AND($V220&lt;=Z$1,$W220&gt;=Z$1),INDEX(Reliability!E$23:E$50,MATCH($S220,Reliability!$C$23:$C$50,0)),0),0)*IF($T220="n/a",$D220*$Y220,$G220)+IFERROR(IF(AND($V220&lt;=Z$1,$W220&gt;=Z$1),INDEX(Reliability!E$23:E$50,MATCH($T220,Reliability!$C$23:$C$50,0)),0),0)*$H220*$X220*$Y220),$D220)*$R220</f>
        <v>0</v>
      </c>
      <c r="AA220" s="168">
        <f>MIN((IFERROR(IF(AND($V220&lt;=AA$1,$W220&gt;=AA$1),INDEX(Reliability!F$23:F$50,MATCH($S220,Reliability!$C$23:$C$50,0)),0),0)*IF($T220="n/a",$D220*$Y220,$G220)+IFERROR(IF(AND($V220&lt;=AA$1,$W220&gt;=AA$1),INDEX(Reliability!F$23:F$50,MATCH($T220,Reliability!$C$23:$C$50,0)),0),0)*$H220*$X220*$Y220),$D220)*$R220</f>
        <v>0</v>
      </c>
      <c r="AB220" s="168">
        <f>MIN((IFERROR(IF(AND($V220&lt;=AB$1,$W220&gt;=AB$1),INDEX(Reliability!G$23:G$50,MATCH($S220,Reliability!$C$23:$C$50,0)),0),0)*IF($T220="n/a",$D220*$Y220,$G220)+IFERROR(IF(AND($V220&lt;=AB$1,$W220&gt;=AB$1),INDEX(Reliability!G$23:G$50,MATCH($T220,Reliability!$C$23:$C$50,0)),0),0)*$H220*$X220*$Y220),$D220)*$R220</f>
        <v>0</v>
      </c>
      <c r="AC220" s="168">
        <f>MIN((IFERROR(IF(AND($V220&lt;=AC$1,$W220&gt;=AC$1),INDEX(Reliability!H$23:H$50,MATCH($S220,Reliability!$C$23:$C$50,0)),0),0)*IF($T220="n/a",$D220*$Y220,$G220)+IFERROR(IF(AND($V220&lt;=AC$1,$W220&gt;=AC$1),INDEX(Reliability!H$23:H$50,MATCH($T220,Reliability!$C$23:$C$50,0)),0),0)*$H220*$X220*$Y220),$D220)*$R220</f>
        <v>0</v>
      </c>
      <c r="AD220" s="168">
        <f>MIN((IFERROR(IF(AND($V220&lt;=AD$1,$W220&gt;=AD$1),INDEX(Reliability!I$23:I$50,MATCH($S220,Reliability!$C$23:$C$50,0)),0),0)*IF($T220="n/a",$D220*$Y220,$G220)+IFERROR(IF(AND($V220&lt;=AD$1,$W220&gt;=AD$1),INDEX(Reliability!I$23:I$50,MATCH($T220,Reliability!$C$23:$C$50,0)),0),0)*$H220*$X220*$Y220),$D220)*$R220</f>
        <v>0</v>
      </c>
      <c r="AE220" s="168">
        <f>MIN((IFERROR(IF(AND($V220&lt;=AE$1,$W220&gt;=AE$1),INDEX(Reliability!J$23:J$50,MATCH($S220,Reliability!$C$23:$C$50,0)),0),0)*IF($T220="n/a",$D220*$Y220,$G220)+IFERROR(IF(AND($V220&lt;=AE$1,$W220&gt;=AE$1),INDEX(Reliability!J$23:J$50,MATCH($T220,Reliability!$C$23:$C$50,0)),0),0)*$H220*$X220*$Y220),$D220)*$R220</f>
        <v>0</v>
      </c>
      <c r="AF220" s="168">
        <f>MIN((IFERROR(IF(AND($V220&lt;=AF$1,$W220&gt;=AF$1),INDEX(Reliability!K$23:K$50,MATCH($S220,Reliability!$C$23:$C$50,0)),0),0)*IF($T220="n/a",$D220*$Y220,$G220)+IFERROR(IF(AND($V220&lt;=AF$1,$W220&gt;=AF$1),INDEX(Reliability!K$23:K$50,MATCH($T220,Reliability!$C$23:$C$50,0)),0),0)*$H220*$X220*$Y220),$D220)*$R220</f>
        <v>0</v>
      </c>
      <c r="AG220" s="168">
        <f>MIN((IFERROR(IF(AND($V220&lt;=AG$1,$W220&gt;=AG$1),INDEX(Reliability!L$23:L$50,MATCH($S220,Reliability!$C$23:$C$50,0)),0),0)*IF($T220="n/a",$D220*$Y220,$G220)+IFERROR(IF(AND($V220&lt;=AG$1,$W220&gt;=AG$1),INDEX(Reliability!L$23:L$50,MATCH($T220,Reliability!$C$23:$C$50,0)),0),0)*$H220*$X220*$Y220),$D220)*$R220</f>
        <v>0</v>
      </c>
      <c r="AH220" s="168">
        <f>MIN((IFERROR(IF(AND($V220&lt;=AH$1,$W220&gt;=AH$1),INDEX(Reliability!M$23:M$50,MATCH($S220,Reliability!$C$23:$C$50,0)),0),0)*IF($T220="n/a",$D220*$Y220,$G220)+IFERROR(IF(AND($V220&lt;=AH$1,$W220&gt;=AH$1),INDEX(Reliability!M$23:M$50,MATCH($T220,Reliability!$C$23:$C$50,0)),0),0)*$H220*$X220*$Y220),$D220)*$R220</f>
        <v>0</v>
      </c>
      <c r="AI220" s="168">
        <f>MIN((IFERROR(IF(AND($V220&lt;=AI$1,$W220&gt;=AI$1),INDEX(Reliability!N$23:N$50,MATCH($S220,Reliability!$C$23:$C$50,0)),0),0)*IF($T220="n/a",$D220*$Y220,$G220)+IFERROR(IF(AND($V220&lt;=AI$1,$W220&gt;=AI$1),INDEX(Reliability!N$23:N$50,MATCH($T220,Reliability!$C$23:$C$50,0)),0),0)*$H220*$X220*$Y220),$D220)*$R220</f>
        <v>0</v>
      </c>
      <c r="AJ220" s="168">
        <f>MIN((IFERROR(IF(AND($V220&lt;=AJ$1,$W220&gt;=AJ$1),INDEX(Reliability!O$23:O$50,MATCH($S220,Reliability!$C$23:$C$50,0)),0),0)*IF($T220="n/a",$D220*$Y220,$G220)+IFERROR(IF(AND($V220&lt;=AJ$1,$W220&gt;=AJ$1),INDEX(Reliability!O$23:O$50,MATCH($T220,Reliability!$C$23:$C$50,0)),0),0)*$H220*$X220*$Y220),$D220)*$R220</f>
        <v>0</v>
      </c>
      <c r="AK220" s="168">
        <f>MIN((IFERROR(IF(AND($V220&lt;=AK$1,$W220&gt;=AK$1),INDEX(Reliability!P$23:P$50,MATCH($S220,Reliability!$C$23:$C$50,0)),0),0)*IF($T220="n/a",$D220*$Y220,$G220)+IFERROR(IF(AND($V220&lt;=AK$1,$W220&gt;=AK$1),INDEX(Reliability!P$23:P$50,MATCH($T220,Reliability!$C$23:$C$50,0)),0),0)*$H220*$X220*$Y220),$D220)*$R220</f>
        <v>0</v>
      </c>
      <c r="AM220" s="167">
        <f t="shared" si="39"/>
        <v>0</v>
      </c>
      <c r="AN220">
        <f>unique_contracts!C220</f>
        <v>0</v>
      </c>
    </row>
    <row r="221" spans="2:40" x14ac:dyDescent="0.25">
      <c r="B221" s="121">
        <f>unique_contracts!B221</f>
        <v>0</v>
      </c>
      <c r="C221" s="103">
        <f>unique_contracts!D221</f>
        <v>0</v>
      </c>
      <c r="D221" s="120">
        <f>unique_contracts!J221</f>
        <v>0</v>
      </c>
      <c r="E221" s="103">
        <f>unique_contracts!M221</f>
        <v>0</v>
      </c>
      <c r="F221" s="103">
        <f>unique_contracts!N221</f>
        <v>0</v>
      </c>
      <c r="G221" s="103">
        <f>unique_contracts!P221</f>
        <v>0</v>
      </c>
      <c r="H221" s="103">
        <f>unique_contracts!R221</f>
        <v>0</v>
      </c>
      <c r="I221" s="103">
        <f>unique_contracts!V221</f>
        <v>0</v>
      </c>
      <c r="J221" s="121">
        <f>unique_contracts!AB221</f>
        <v>0</v>
      </c>
      <c r="K221" s="103">
        <f>unique_contracts!AM221</f>
        <v>0</v>
      </c>
      <c r="L221" s="103">
        <f>unique_contracts!AN221</f>
        <v>0</v>
      </c>
      <c r="M221" s="103">
        <f>unique_contracts!AO221</f>
        <v>0</v>
      </c>
      <c r="N221" s="103">
        <f>unique_contracts!AP221</f>
        <v>0</v>
      </c>
      <c r="O221" s="103">
        <f>unique_contracts!AQ221</f>
        <v>0</v>
      </c>
      <c r="P221" s="103">
        <f>unique_contracts!AR221</f>
        <v>0</v>
      </c>
      <c r="Q221" s="103">
        <f>unique_contracts!BP221</f>
        <v>0</v>
      </c>
      <c r="R221" s="103">
        <f t="shared" si="32"/>
        <v>0</v>
      </c>
      <c r="S221" s="103" t="str">
        <f>IFERROR(IF(AND(I221&gt;0,E221="NotHybrid"),_xlfn.CONCAT(MAX(MIN(ROUNDDOWN(I221/D221,0),8),4),INDEX(resources!$G:$G,MATCH(B221,resources!$A:$A,0))),INDEX(resources!$G:$G,MATCH(B221,resources!$A:$A,0))),"n/a")</f>
        <v>n/a</v>
      </c>
      <c r="T221" s="103" t="str">
        <f t="shared" si="33"/>
        <v>n/a</v>
      </c>
      <c r="U221" s="103" t="str">
        <f t="shared" si="34"/>
        <v>n/a</v>
      </c>
      <c r="V221" s="103">
        <f t="shared" si="35"/>
        <v>0</v>
      </c>
      <c r="W221" s="103">
        <f t="shared" si="36"/>
        <v>0</v>
      </c>
      <c r="X221" s="119">
        <f t="shared" si="37"/>
        <v>1</v>
      </c>
      <c r="Y221" s="119">
        <f t="shared" si="38"/>
        <v>1</v>
      </c>
      <c r="Z221" s="168">
        <f>MIN((IFERROR(IF(AND($V221&lt;=Z$1,$W221&gt;=Z$1),INDEX(Reliability!E$23:E$50,MATCH($S221,Reliability!$C$23:$C$50,0)),0),0)*IF($T221="n/a",$D221*$Y221,$G221)+IFERROR(IF(AND($V221&lt;=Z$1,$W221&gt;=Z$1),INDEX(Reliability!E$23:E$50,MATCH($T221,Reliability!$C$23:$C$50,0)),0),0)*$H221*$X221*$Y221),$D221)*$R221</f>
        <v>0</v>
      </c>
      <c r="AA221" s="168">
        <f>MIN((IFERROR(IF(AND($V221&lt;=AA$1,$W221&gt;=AA$1),INDEX(Reliability!F$23:F$50,MATCH($S221,Reliability!$C$23:$C$50,0)),0),0)*IF($T221="n/a",$D221*$Y221,$G221)+IFERROR(IF(AND($V221&lt;=AA$1,$W221&gt;=AA$1),INDEX(Reliability!F$23:F$50,MATCH($T221,Reliability!$C$23:$C$50,0)),0),0)*$H221*$X221*$Y221),$D221)*$R221</f>
        <v>0</v>
      </c>
      <c r="AB221" s="168">
        <f>MIN((IFERROR(IF(AND($V221&lt;=AB$1,$W221&gt;=AB$1),INDEX(Reliability!G$23:G$50,MATCH($S221,Reliability!$C$23:$C$50,0)),0),0)*IF($T221="n/a",$D221*$Y221,$G221)+IFERROR(IF(AND($V221&lt;=AB$1,$W221&gt;=AB$1),INDEX(Reliability!G$23:G$50,MATCH($T221,Reliability!$C$23:$C$50,0)),0),0)*$H221*$X221*$Y221),$D221)*$R221</f>
        <v>0</v>
      </c>
      <c r="AC221" s="168">
        <f>MIN((IFERROR(IF(AND($V221&lt;=AC$1,$W221&gt;=AC$1),INDEX(Reliability!H$23:H$50,MATCH($S221,Reliability!$C$23:$C$50,0)),0),0)*IF($T221="n/a",$D221*$Y221,$G221)+IFERROR(IF(AND($V221&lt;=AC$1,$W221&gt;=AC$1),INDEX(Reliability!H$23:H$50,MATCH($T221,Reliability!$C$23:$C$50,0)),0),0)*$H221*$X221*$Y221),$D221)*$R221</f>
        <v>0</v>
      </c>
      <c r="AD221" s="168">
        <f>MIN((IFERROR(IF(AND($V221&lt;=AD$1,$W221&gt;=AD$1),INDEX(Reliability!I$23:I$50,MATCH($S221,Reliability!$C$23:$C$50,0)),0),0)*IF($T221="n/a",$D221*$Y221,$G221)+IFERROR(IF(AND($V221&lt;=AD$1,$W221&gt;=AD$1),INDEX(Reliability!I$23:I$50,MATCH($T221,Reliability!$C$23:$C$50,0)),0),0)*$H221*$X221*$Y221),$D221)*$R221</f>
        <v>0</v>
      </c>
      <c r="AE221" s="168">
        <f>MIN((IFERROR(IF(AND($V221&lt;=AE$1,$W221&gt;=AE$1),INDEX(Reliability!J$23:J$50,MATCH($S221,Reliability!$C$23:$C$50,0)),0),0)*IF($T221="n/a",$D221*$Y221,$G221)+IFERROR(IF(AND($V221&lt;=AE$1,$W221&gt;=AE$1),INDEX(Reliability!J$23:J$50,MATCH($T221,Reliability!$C$23:$C$50,0)),0),0)*$H221*$X221*$Y221),$D221)*$R221</f>
        <v>0</v>
      </c>
      <c r="AF221" s="168">
        <f>MIN((IFERROR(IF(AND($V221&lt;=AF$1,$W221&gt;=AF$1),INDEX(Reliability!K$23:K$50,MATCH($S221,Reliability!$C$23:$C$50,0)),0),0)*IF($T221="n/a",$D221*$Y221,$G221)+IFERROR(IF(AND($V221&lt;=AF$1,$W221&gt;=AF$1),INDEX(Reliability!K$23:K$50,MATCH($T221,Reliability!$C$23:$C$50,0)),0),0)*$H221*$X221*$Y221),$D221)*$R221</f>
        <v>0</v>
      </c>
      <c r="AG221" s="168">
        <f>MIN((IFERROR(IF(AND($V221&lt;=AG$1,$W221&gt;=AG$1),INDEX(Reliability!L$23:L$50,MATCH($S221,Reliability!$C$23:$C$50,0)),0),0)*IF($T221="n/a",$D221*$Y221,$G221)+IFERROR(IF(AND($V221&lt;=AG$1,$W221&gt;=AG$1),INDEX(Reliability!L$23:L$50,MATCH($T221,Reliability!$C$23:$C$50,0)),0),0)*$H221*$X221*$Y221),$D221)*$R221</f>
        <v>0</v>
      </c>
      <c r="AH221" s="168">
        <f>MIN((IFERROR(IF(AND($V221&lt;=AH$1,$W221&gt;=AH$1),INDEX(Reliability!M$23:M$50,MATCH($S221,Reliability!$C$23:$C$50,0)),0),0)*IF($T221="n/a",$D221*$Y221,$G221)+IFERROR(IF(AND($V221&lt;=AH$1,$W221&gt;=AH$1),INDEX(Reliability!M$23:M$50,MATCH($T221,Reliability!$C$23:$C$50,0)),0),0)*$H221*$X221*$Y221),$D221)*$R221</f>
        <v>0</v>
      </c>
      <c r="AI221" s="168">
        <f>MIN((IFERROR(IF(AND($V221&lt;=AI$1,$W221&gt;=AI$1),INDEX(Reliability!N$23:N$50,MATCH($S221,Reliability!$C$23:$C$50,0)),0),0)*IF($T221="n/a",$D221*$Y221,$G221)+IFERROR(IF(AND($V221&lt;=AI$1,$W221&gt;=AI$1),INDEX(Reliability!N$23:N$50,MATCH($T221,Reliability!$C$23:$C$50,0)),0),0)*$H221*$X221*$Y221),$D221)*$R221</f>
        <v>0</v>
      </c>
      <c r="AJ221" s="168">
        <f>MIN((IFERROR(IF(AND($V221&lt;=AJ$1,$W221&gt;=AJ$1),INDEX(Reliability!O$23:O$50,MATCH($S221,Reliability!$C$23:$C$50,0)),0),0)*IF($T221="n/a",$D221*$Y221,$G221)+IFERROR(IF(AND($V221&lt;=AJ$1,$W221&gt;=AJ$1),INDEX(Reliability!O$23:O$50,MATCH($T221,Reliability!$C$23:$C$50,0)),0),0)*$H221*$X221*$Y221),$D221)*$R221</f>
        <v>0</v>
      </c>
      <c r="AK221" s="168">
        <f>MIN((IFERROR(IF(AND($V221&lt;=AK$1,$W221&gt;=AK$1),INDEX(Reliability!P$23:P$50,MATCH($S221,Reliability!$C$23:$C$50,0)),0),0)*IF($T221="n/a",$D221*$Y221,$G221)+IFERROR(IF(AND($V221&lt;=AK$1,$W221&gt;=AK$1),INDEX(Reliability!P$23:P$50,MATCH($T221,Reliability!$C$23:$C$50,0)),0),0)*$H221*$X221*$Y221),$D221)*$R221</f>
        <v>0</v>
      </c>
      <c r="AM221" s="167">
        <f t="shared" si="39"/>
        <v>0</v>
      </c>
      <c r="AN221">
        <f>unique_contracts!C221</f>
        <v>0</v>
      </c>
    </row>
    <row r="222" spans="2:40" x14ac:dyDescent="0.25">
      <c r="B222" s="121">
        <f>unique_contracts!B222</f>
        <v>0</v>
      </c>
      <c r="C222" s="103">
        <f>unique_contracts!D222</f>
        <v>0</v>
      </c>
      <c r="D222" s="120">
        <f>unique_contracts!J222</f>
        <v>0</v>
      </c>
      <c r="E222" s="103">
        <f>unique_contracts!M222</f>
        <v>0</v>
      </c>
      <c r="F222" s="103">
        <f>unique_contracts!N222</f>
        <v>0</v>
      </c>
      <c r="G222" s="103">
        <f>unique_contracts!P222</f>
        <v>0</v>
      </c>
      <c r="H222" s="103">
        <f>unique_contracts!R222</f>
        <v>0</v>
      </c>
      <c r="I222" s="103">
        <f>unique_contracts!V222</f>
        <v>0</v>
      </c>
      <c r="J222" s="121">
        <f>unique_contracts!AB222</f>
        <v>0</v>
      </c>
      <c r="K222" s="103">
        <f>unique_contracts!AM222</f>
        <v>0</v>
      </c>
      <c r="L222" s="103">
        <f>unique_contracts!AN222</f>
        <v>0</v>
      </c>
      <c r="M222" s="103">
        <f>unique_contracts!AO222</f>
        <v>0</v>
      </c>
      <c r="N222" s="103">
        <f>unique_contracts!AP222</f>
        <v>0</v>
      </c>
      <c r="O222" s="103">
        <f>unique_contracts!AQ222</f>
        <v>0</v>
      </c>
      <c r="P222" s="103">
        <f>unique_contracts!AR222</f>
        <v>0</v>
      </c>
      <c r="Q222" s="103">
        <f>unique_contracts!BP222</f>
        <v>0</v>
      </c>
      <c r="R222" s="103">
        <f t="shared" si="32"/>
        <v>0</v>
      </c>
      <c r="S222" s="103" t="str">
        <f>IFERROR(IF(AND(I222&gt;0,E222="NotHybrid"),_xlfn.CONCAT(MAX(MIN(ROUNDDOWN(I222/D222,0),8),4),INDEX(resources!$G:$G,MATCH(B222,resources!$A:$A,0))),INDEX(resources!$G:$G,MATCH(B222,resources!$A:$A,0))),"n/a")</f>
        <v>n/a</v>
      </c>
      <c r="T222" s="103" t="str">
        <f t="shared" si="33"/>
        <v>n/a</v>
      </c>
      <c r="U222" s="103" t="str">
        <f t="shared" si="34"/>
        <v>n/a</v>
      </c>
      <c r="V222" s="103">
        <f t="shared" si="35"/>
        <v>0</v>
      </c>
      <c r="W222" s="103">
        <f t="shared" si="36"/>
        <v>0</v>
      </c>
      <c r="X222" s="119">
        <f t="shared" si="37"/>
        <v>1</v>
      </c>
      <c r="Y222" s="119">
        <f t="shared" si="38"/>
        <v>1</v>
      </c>
      <c r="Z222" s="168">
        <f>MIN((IFERROR(IF(AND($V222&lt;=Z$1,$W222&gt;=Z$1),INDEX(Reliability!E$23:E$50,MATCH($S222,Reliability!$C$23:$C$50,0)),0),0)*IF($T222="n/a",$D222*$Y222,$G222)+IFERROR(IF(AND($V222&lt;=Z$1,$W222&gt;=Z$1),INDEX(Reliability!E$23:E$50,MATCH($T222,Reliability!$C$23:$C$50,0)),0),0)*$H222*$X222*$Y222),$D222)*$R222</f>
        <v>0</v>
      </c>
      <c r="AA222" s="168">
        <f>MIN((IFERROR(IF(AND($V222&lt;=AA$1,$W222&gt;=AA$1),INDEX(Reliability!F$23:F$50,MATCH($S222,Reliability!$C$23:$C$50,0)),0),0)*IF($T222="n/a",$D222*$Y222,$G222)+IFERROR(IF(AND($V222&lt;=AA$1,$W222&gt;=AA$1),INDEX(Reliability!F$23:F$50,MATCH($T222,Reliability!$C$23:$C$50,0)),0),0)*$H222*$X222*$Y222),$D222)*$R222</f>
        <v>0</v>
      </c>
      <c r="AB222" s="168">
        <f>MIN((IFERROR(IF(AND($V222&lt;=AB$1,$W222&gt;=AB$1),INDEX(Reliability!G$23:G$50,MATCH($S222,Reliability!$C$23:$C$50,0)),0),0)*IF($T222="n/a",$D222*$Y222,$G222)+IFERROR(IF(AND($V222&lt;=AB$1,$W222&gt;=AB$1),INDEX(Reliability!G$23:G$50,MATCH($T222,Reliability!$C$23:$C$50,0)),0),0)*$H222*$X222*$Y222),$D222)*$R222</f>
        <v>0</v>
      </c>
      <c r="AC222" s="168">
        <f>MIN((IFERROR(IF(AND($V222&lt;=AC$1,$W222&gt;=AC$1),INDEX(Reliability!H$23:H$50,MATCH($S222,Reliability!$C$23:$C$50,0)),0),0)*IF($T222="n/a",$D222*$Y222,$G222)+IFERROR(IF(AND($V222&lt;=AC$1,$W222&gt;=AC$1),INDEX(Reliability!H$23:H$50,MATCH($T222,Reliability!$C$23:$C$50,0)),0),0)*$H222*$X222*$Y222),$D222)*$R222</f>
        <v>0</v>
      </c>
      <c r="AD222" s="168">
        <f>MIN((IFERROR(IF(AND($V222&lt;=AD$1,$W222&gt;=AD$1),INDEX(Reliability!I$23:I$50,MATCH($S222,Reliability!$C$23:$C$50,0)),0),0)*IF($T222="n/a",$D222*$Y222,$G222)+IFERROR(IF(AND($V222&lt;=AD$1,$W222&gt;=AD$1),INDEX(Reliability!I$23:I$50,MATCH($T222,Reliability!$C$23:$C$50,0)),0),0)*$H222*$X222*$Y222),$D222)*$R222</f>
        <v>0</v>
      </c>
      <c r="AE222" s="168">
        <f>MIN((IFERROR(IF(AND($V222&lt;=AE$1,$W222&gt;=AE$1),INDEX(Reliability!J$23:J$50,MATCH($S222,Reliability!$C$23:$C$50,0)),0),0)*IF($T222="n/a",$D222*$Y222,$G222)+IFERROR(IF(AND($V222&lt;=AE$1,$W222&gt;=AE$1),INDEX(Reliability!J$23:J$50,MATCH($T222,Reliability!$C$23:$C$50,0)),0),0)*$H222*$X222*$Y222),$D222)*$R222</f>
        <v>0</v>
      </c>
      <c r="AF222" s="168">
        <f>MIN((IFERROR(IF(AND($V222&lt;=AF$1,$W222&gt;=AF$1),INDEX(Reliability!K$23:K$50,MATCH($S222,Reliability!$C$23:$C$50,0)),0),0)*IF($T222="n/a",$D222*$Y222,$G222)+IFERROR(IF(AND($V222&lt;=AF$1,$W222&gt;=AF$1),INDEX(Reliability!K$23:K$50,MATCH($T222,Reliability!$C$23:$C$50,0)),0),0)*$H222*$X222*$Y222),$D222)*$R222</f>
        <v>0</v>
      </c>
      <c r="AG222" s="168">
        <f>MIN((IFERROR(IF(AND($V222&lt;=AG$1,$W222&gt;=AG$1),INDEX(Reliability!L$23:L$50,MATCH($S222,Reliability!$C$23:$C$50,0)),0),0)*IF($T222="n/a",$D222*$Y222,$G222)+IFERROR(IF(AND($V222&lt;=AG$1,$W222&gt;=AG$1),INDEX(Reliability!L$23:L$50,MATCH($T222,Reliability!$C$23:$C$50,0)),0),0)*$H222*$X222*$Y222),$D222)*$R222</f>
        <v>0</v>
      </c>
      <c r="AH222" s="168">
        <f>MIN((IFERROR(IF(AND($V222&lt;=AH$1,$W222&gt;=AH$1),INDEX(Reliability!M$23:M$50,MATCH($S222,Reliability!$C$23:$C$50,0)),0),0)*IF($T222="n/a",$D222*$Y222,$G222)+IFERROR(IF(AND($V222&lt;=AH$1,$W222&gt;=AH$1),INDEX(Reliability!M$23:M$50,MATCH($T222,Reliability!$C$23:$C$50,0)),0),0)*$H222*$X222*$Y222),$D222)*$R222</f>
        <v>0</v>
      </c>
      <c r="AI222" s="168">
        <f>MIN((IFERROR(IF(AND($V222&lt;=AI$1,$W222&gt;=AI$1),INDEX(Reliability!N$23:N$50,MATCH($S222,Reliability!$C$23:$C$50,0)),0),0)*IF($T222="n/a",$D222*$Y222,$G222)+IFERROR(IF(AND($V222&lt;=AI$1,$W222&gt;=AI$1),INDEX(Reliability!N$23:N$50,MATCH($T222,Reliability!$C$23:$C$50,0)),0),0)*$H222*$X222*$Y222),$D222)*$R222</f>
        <v>0</v>
      </c>
      <c r="AJ222" s="168">
        <f>MIN((IFERROR(IF(AND($V222&lt;=AJ$1,$W222&gt;=AJ$1),INDEX(Reliability!O$23:O$50,MATCH($S222,Reliability!$C$23:$C$50,0)),0),0)*IF($T222="n/a",$D222*$Y222,$G222)+IFERROR(IF(AND($V222&lt;=AJ$1,$W222&gt;=AJ$1),INDEX(Reliability!O$23:O$50,MATCH($T222,Reliability!$C$23:$C$50,0)),0),0)*$H222*$X222*$Y222),$D222)*$R222</f>
        <v>0</v>
      </c>
      <c r="AK222" s="168">
        <f>MIN((IFERROR(IF(AND($V222&lt;=AK$1,$W222&gt;=AK$1),INDEX(Reliability!P$23:P$50,MATCH($S222,Reliability!$C$23:$C$50,0)),0),0)*IF($T222="n/a",$D222*$Y222,$G222)+IFERROR(IF(AND($V222&lt;=AK$1,$W222&gt;=AK$1),INDEX(Reliability!P$23:P$50,MATCH($T222,Reliability!$C$23:$C$50,0)),0),0)*$H222*$X222*$Y222),$D222)*$R222</f>
        <v>0</v>
      </c>
      <c r="AM222" s="167">
        <f t="shared" si="39"/>
        <v>0</v>
      </c>
      <c r="AN222">
        <f>unique_contracts!C222</f>
        <v>0</v>
      </c>
    </row>
    <row r="223" spans="2:40" x14ac:dyDescent="0.25">
      <c r="B223" s="121">
        <f>unique_contracts!B223</f>
        <v>0</v>
      </c>
      <c r="C223" s="103">
        <f>unique_contracts!D223</f>
        <v>0</v>
      </c>
      <c r="D223" s="120">
        <f>unique_contracts!J223</f>
        <v>0</v>
      </c>
      <c r="E223" s="103">
        <f>unique_contracts!M223</f>
        <v>0</v>
      </c>
      <c r="F223" s="103">
        <f>unique_contracts!N223</f>
        <v>0</v>
      </c>
      <c r="G223" s="103">
        <f>unique_contracts!P223</f>
        <v>0</v>
      </c>
      <c r="H223" s="103">
        <f>unique_contracts!R223</f>
        <v>0</v>
      </c>
      <c r="I223" s="103">
        <f>unique_contracts!V223</f>
        <v>0</v>
      </c>
      <c r="J223" s="121">
        <f>unique_contracts!AB223</f>
        <v>0</v>
      </c>
      <c r="K223" s="103">
        <f>unique_contracts!AM223</f>
        <v>0</v>
      </c>
      <c r="L223" s="103">
        <f>unique_contracts!AN223</f>
        <v>0</v>
      </c>
      <c r="M223" s="103">
        <f>unique_contracts!AO223</f>
        <v>0</v>
      </c>
      <c r="N223" s="103">
        <f>unique_contracts!AP223</f>
        <v>0</v>
      </c>
      <c r="O223" s="103">
        <f>unique_contracts!AQ223</f>
        <v>0</v>
      </c>
      <c r="P223" s="103">
        <f>unique_contracts!AR223</f>
        <v>0</v>
      </c>
      <c r="Q223" s="103">
        <f>unique_contracts!BP223</f>
        <v>0</v>
      </c>
      <c r="R223" s="103">
        <f t="shared" si="32"/>
        <v>0</v>
      </c>
      <c r="S223" s="103" t="str">
        <f>IFERROR(IF(AND(I223&gt;0,E223="NotHybrid"),_xlfn.CONCAT(MAX(MIN(ROUNDDOWN(I223/D223,0),8),4),INDEX(resources!$G:$G,MATCH(B223,resources!$A:$A,0))),INDEX(resources!$G:$G,MATCH(B223,resources!$A:$A,0))),"n/a")</f>
        <v>n/a</v>
      </c>
      <c r="T223" s="103" t="str">
        <f t="shared" si="33"/>
        <v>n/a</v>
      </c>
      <c r="U223" s="103" t="str">
        <f t="shared" si="34"/>
        <v>n/a</v>
      </c>
      <c r="V223" s="103">
        <f t="shared" si="35"/>
        <v>0</v>
      </c>
      <c r="W223" s="103">
        <f t="shared" si="36"/>
        <v>0</v>
      </c>
      <c r="X223" s="119">
        <f t="shared" si="37"/>
        <v>1</v>
      </c>
      <c r="Y223" s="119">
        <f t="shared" si="38"/>
        <v>1</v>
      </c>
      <c r="Z223" s="168">
        <f>MIN((IFERROR(IF(AND($V223&lt;=Z$1,$W223&gt;=Z$1),INDEX(Reliability!E$23:E$50,MATCH($S223,Reliability!$C$23:$C$50,0)),0),0)*IF($T223="n/a",$D223*$Y223,$G223)+IFERROR(IF(AND($V223&lt;=Z$1,$W223&gt;=Z$1),INDEX(Reliability!E$23:E$50,MATCH($T223,Reliability!$C$23:$C$50,0)),0),0)*$H223*$X223*$Y223),$D223)*$R223</f>
        <v>0</v>
      </c>
      <c r="AA223" s="168">
        <f>MIN((IFERROR(IF(AND($V223&lt;=AA$1,$W223&gt;=AA$1),INDEX(Reliability!F$23:F$50,MATCH($S223,Reliability!$C$23:$C$50,0)),0),0)*IF($T223="n/a",$D223*$Y223,$G223)+IFERROR(IF(AND($V223&lt;=AA$1,$W223&gt;=AA$1),INDEX(Reliability!F$23:F$50,MATCH($T223,Reliability!$C$23:$C$50,0)),0),0)*$H223*$X223*$Y223),$D223)*$R223</f>
        <v>0</v>
      </c>
      <c r="AB223" s="168">
        <f>MIN((IFERROR(IF(AND($V223&lt;=AB$1,$W223&gt;=AB$1),INDEX(Reliability!G$23:G$50,MATCH($S223,Reliability!$C$23:$C$50,0)),0),0)*IF($T223="n/a",$D223*$Y223,$G223)+IFERROR(IF(AND($V223&lt;=AB$1,$W223&gt;=AB$1),INDEX(Reliability!G$23:G$50,MATCH($T223,Reliability!$C$23:$C$50,0)),0),0)*$H223*$X223*$Y223),$D223)*$R223</f>
        <v>0</v>
      </c>
      <c r="AC223" s="168">
        <f>MIN((IFERROR(IF(AND($V223&lt;=AC$1,$W223&gt;=AC$1),INDEX(Reliability!H$23:H$50,MATCH($S223,Reliability!$C$23:$C$50,0)),0),0)*IF($T223="n/a",$D223*$Y223,$G223)+IFERROR(IF(AND($V223&lt;=AC$1,$W223&gt;=AC$1),INDEX(Reliability!H$23:H$50,MATCH($T223,Reliability!$C$23:$C$50,0)),0),0)*$H223*$X223*$Y223),$D223)*$R223</f>
        <v>0</v>
      </c>
      <c r="AD223" s="168">
        <f>MIN((IFERROR(IF(AND($V223&lt;=AD$1,$W223&gt;=AD$1),INDEX(Reliability!I$23:I$50,MATCH($S223,Reliability!$C$23:$C$50,0)),0),0)*IF($T223="n/a",$D223*$Y223,$G223)+IFERROR(IF(AND($V223&lt;=AD$1,$W223&gt;=AD$1),INDEX(Reliability!I$23:I$50,MATCH($T223,Reliability!$C$23:$C$50,0)),0),0)*$H223*$X223*$Y223),$D223)*$R223</f>
        <v>0</v>
      </c>
      <c r="AE223" s="168">
        <f>MIN((IFERROR(IF(AND($V223&lt;=AE$1,$W223&gt;=AE$1),INDEX(Reliability!J$23:J$50,MATCH($S223,Reliability!$C$23:$C$50,0)),0),0)*IF($T223="n/a",$D223*$Y223,$G223)+IFERROR(IF(AND($V223&lt;=AE$1,$W223&gt;=AE$1),INDEX(Reliability!J$23:J$50,MATCH($T223,Reliability!$C$23:$C$50,0)),0),0)*$H223*$X223*$Y223),$D223)*$R223</f>
        <v>0</v>
      </c>
      <c r="AF223" s="168">
        <f>MIN((IFERROR(IF(AND($V223&lt;=AF$1,$W223&gt;=AF$1),INDEX(Reliability!K$23:K$50,MATCH($S223,Reliability!$C$23:$C$50,0)),0),0)*IF($T223="n/a",$D223*$Y223,$G223)+IFERROR(IF(AND($V223&lt;=AF$1,$W223&gt;=AF$1),INDEX(Reliability!K$23:K$50,MATCH($T223,Reliability!$C$23:$C$50,0)),0),0)*$H223*$X223*$Y223),$D223)*$R223</f>
        <v>0</v>
      </c>
      <c r="AG223" s="168">
        <f>MIN((IFERROR(IF(AND($V223&lt;=AG$1,$W223&gt;=AG$1),INDEX(Reliability!L$23:L$50,MATCH($S223,Reliability!$C$23:$C$50,0)),0),0)*IF($T223="n/a",$D223*$Y223,$G223)+IFERROR(IF(AND($V223&lt;=AG$1,$W223&gt;=AG$1),INDEX(Reliability!L$23:L$50,MATCH($T223,Reliability!$C$23:$C$50,0)),0),0)*$H223*$X223*$Y223),$D223)*$R223</f>
        <v>0</v>
      </c>
      <c r="AH223" s="168">
        <f>MIN((IFERROR(IF(AND($V223&lt;=AH$1,$W223&gt;=AH$1),INDEX(Reliability!M$23:M$50,MATCH($S223,Reliability!$C$23:$C$50,0)),0),0)*IF($T223="n/a",$D223*$Y223,$G223)+IFERROR(IF(AND($V223&lt;=AH$1,$W223&gt;=AH$1),INDEX(Reliability!M$23:M$50,MATCH($T223,Reliability!$C$23:$C$50,0)),0),0)*$H223*$X223*$Y223),$D223)*$R223</f>
        <v>0</v>
      </c>
      <c r="AI223" s="168">
        <f>MIN((IFERROR(IF(AND($V223&lt;=AI$1,$W223&gt;=AI$1),INDEX(Reliability!N$23:N$50,MATCH($S223,Reliability!$C$23:$C$50,0)),0),0)*IF($T223="n/a",$D223*$Y223,$G223)+IFERROR(IF(AND($V223&lt;=AI$1,$W223&gt;=AI$1),INDEX(Reliability!N$23:N$50,MATCH($T223,Reliability!$C$23:$C$50,0)),0),0)*$H223*$X223*$Y223),$D223)*$R223</f>
        <v>0</v>
      </c>
      <c r="AJ223" s="168">
        <f>MIN((IFERROR(IF(AND($V223&lt;=AJ$1,$W223&gt;=AJ$1),INDEX(Reliability!O$23:O$50,MATCH($S223,Reliability!$C$23:$C$50,0)),0),0)*IF($T223="n/a",$D223*$Y223,$G223)+IFERROR(IF(AND($V223&lt;=AJ$1,$W223&gt;=AJ$1),INDEX(Reliability!O$23:O$50,MATCH($T223,Reliability!$C$23:$C$50,0)),0),0)*$H223*$X223*$Y223),$D223)*$R223</f>
        <v>0</v>
      </c>
      <c r="AK223" s="168">
        <f>MIN((IFERROR(IF(AND($V223&lt;=AK$1,$W223&gt;=AK$1),INDEX(Reliability!P$23:P$50,MATCH($S223,Reliability!$C$23:$C$50,0)),0),0)*IF($T223="n/a",$D223*$Y223,$G223)+IFERROR(IF(AND($V223&lt;=AK$1,$W223&gt;=AK$1),INDEX(Reliability!P$23:P$50,MATCH($T223,Reliability!$C$23:$C$50,0)),0),0)*$H223*$X223*$Y223),$D223)*$R223</f>
        <v>0</v>
      </c>
      <c r="AM223" s="167">
        <f t="shared" si="39"/>
        <v>0</v>
      </c>
      <c r="AN223">
        <f>unique_contracts!C223</f>
        <v>0</v>
      </c>
    </row>
    <row r="224" spans="2:40" x14ac:dyDescent="0.25">
      <c r="B224" s="121">
        <f>unique_contracts!B224</f>
        <v>0</v>
      </c>
      <c r="C224" s="103">
        <f>unique_contracts!D224</f>
        <v>0</v>
      </c>
      <c r="D224" s="120">
        <f>unique_contracts!J224</f>
        <v>0</v>
      </c>
      <c r="E224" s="103">
        <f>unique_contracts!M224</f>
        <v>0</v>
      </c>
      <c r="F224" s="103">
        <f>unique_contracts!N224</f>
        <v>0</v>
      </c>
      <c r="G224" s="103">
        <f>unique_contracts!P224</f>
        <v>0</v>
      </c>
      <c r="H224" s="103">
        <f>unique_contracts!R224</f>
        <v>0</v>
      </c>
      <c r="I224" s="103">
        <f>unique_contracts!V224</f>
        <v>0</v>
      </c>
      <c r="J224" s="121">
        <f>unique_contracts!AB224</f>
        <v>0</v>
      </c>
      <c r="K224" s="103">
        <f>unique_contracts!AM224</f>
        <v>0</v>
      </c>
      <c r="L224" s="103">
        <f>unique_contracts!AN224</f>
        <v>0</v>
      </c>
      <c r="M224" s="103">
        <f>unique_contracts!AO224</f>
        <v>0</v>
      </c>
      <c r="N224" s="103">
        <f>unique_contracts!AP224</f>
        <v>0</v>
      </c>
      <c r="O224" s="103">
        <f>unique_contracts!AQ224</f>
        <v>0</v>
      </c>
      <c r="P224" s="103">
        <f>unique_contracts!AR224</f>
        <v>0</v>
      </c>
      <c r="Q224" s="103">
        <f>unique_contracts!BP224</f>
        <v>0</v>
      </c>
      <c r="R224" s="103">
        <f t="shared" si="32"/>
        <v>0</v>
      </c>
      <c r="S224" s="103" t="str">
        <f>IFERROR(IF(AND(I224&gt;0,E224="NotHybrid"),_xlfn.CONCAT(MAX(MIN(ROUNDDOWN(I224/D224,0),8),4),INDEX(resources!$G:$G,MATCH(B224,resources!$A:$A,0))),INDEX(resources!$G:$G,MATCH(B224,resources!$A:$A,0))),"n/a")</f>
        <v>n/a</v>
      </c>
      <c r="T224" s="103" t="str">
        <f t="shared" si="33"/>
        <v>n/a</v>
      </c>
      <c r="U224" s="103" t="str">
        <f t="shared" si="34"/>
        <v>n/a</v>
      </c>
      <c r="V224" s="103">
        <f t="shared" si="35"/>
        <v>0</v>
      </c>
      <c r="W224" s="103">
        <f t="shared" si="36"/>
        <v>0</v>
      </c>
      <c r="X224" s="119">
        <f t="shared" si="37"/>
        <v>1</v>
      </c>
      <c r="Y224" s="119">
        <f t="shared" si="38"/>
        <v>1</v>
      </c>
      <c r="Z224" s="168">
        <f>MIN((IFERROR(IF(AND($V224&lt;=Z$1,$W224&gt;=Z$1),INDEX(Reliability!E$23:E$50,MATCH($S224,Reliability!$C$23:$C$50,0)),0),0)*IF($T224="n/a",$D224*$Y224,$G224)+IFERROR(IF(AND($V224&lt;=Z$1,$W224&gt;=Z$1),INDEX(Reliability!E$23:E$50,MATCH($T224,Reliability!$C$23:$C$50,0)),0),0)*$H224*$X224*$Y224),$D224)*$R224</f>
        <v>0</v>
      </c>
      <c r="AA224" s="168">
        <f>MIN((IFERROR(IF(AND($V224&lt;=AA$1,$W224&gt;=AA$1),INDEX(Reliability!F$23:F$50,MATCH($S224,Reliability!$C$23:$C$50,0)),0),0)*IF($T224="n/a",$D224*$Y224,$G224)+IFERROR(IF(AND($V224&lt;=AA$1,$W224&gt;=AA$1),INDEX(Reliability!F$23:F$50,MATCH($T224,Reliability!$C$23:$C$50,0)),0),0)*$H224*$X224*$Y224),$D224)*$R224</f>
        <v>0</v>
      </c>
      <c r="AB224" s="168">
        <f>MIN((IFERROR(IF(AND($V224&lt;=AB$1,$W224&gt;=AB$1),INDEX(Reliability!G$23:G$50,MATCH($S224,Reliability!$C$23:$C$50,0)),0),0)*IF($T224="n/a",$D224*$Y224,$G224)+IFERROR(IF(AND($V224&lt;=AB$1,$W224&gt;=AB$1),INDEX(Reliability!G$23:G$50,MATCH($T224,Reliability!$C$23:$C$50,0)),0),0)*$H224*$X224*$Y224),$D224)*$R224</f>
        <v>0</v>
      </c>
      <c r="AC224" s="168">
        <f>MIN((IFERROR(IF(AND($V224&lt;=AC$1,$W224&gt;=AC$1),INDEX(Reliability!H$23:H$50,MATCH($S224,Reliability!$C$23:$C$50,0)),0),0)*IF($T224="n/a",$D224*$Y224,$G224)+IFERROR(IF(AND($V224&lt;=AC$1,$W224&gt;=AC$1),INDEX(Reliability!H$23:H$50,MATCH($T224,Reliability!$C$23:$C$50,0)),0),0)*$H224*$X224*$Y224),$D224)*$R224</f>
        <v>0</v>
      </c>
      <c r="AD224" s="168">
        <f>MIN((IFERROR(IF(AND($V224&lt;=AD$1,$W224&gt;=AD$1),INDEX(Reliability!I$23:I$50,MATCH($S224,Reliability!$C$23:$C$50,0)),0),0)*IF($T224="n/a",$D224*$Y224,$G224)+IFERROR(IF(AND($V224&lt;=AD$1,$W224&gt;=AD$1),INDEX(Reliability!I$23:I$50,MATCH($T224,Reliability!$C$23:$C$50,0)),0),0)*$H224*$X224*$Y224),$D224)*$R224</f>
        <v>0</v>
      </c>
      <c r="AE224" s="168">
        <f>MIN((IFERROR(IF(AND($V224&lt;=AE$1,$W224&gt;=AE$1),INDEX(Reliability!J$23:J$50,MATCH($S224,Reliability!$C$23:$C$50,0)),0),0)*IF($T224="n/a",$D224*$Y224,$G224)+IFERROR(IF(AND($V224&lt;=AE$1,$W224&gt;=AE$1),INDEX(Reliability!J$23:J$50,MATCH($T224,Reliability!$C$23:$C$50,0)),0),0)*$H224*$X224*$Y224),$D224)*$R224</f>
        <v>0</v>
      </c>
      <c r="AF224" s="168">
        <f>MIN((IFERROR(IF(AND($V224&lt;=AF$1,$W224&gt;=AF$1),INDEX(Reliability!K$23:K$50,MATCH($S224,Reliability!$C$23:$C$50,0)),0),0)*IF($T224="n/a",$D224*$Y224,$G224)+IFERROR(IF(AND($V224&lt;=AF$1,$W224&gt;=AF$1),INDEX(Reliability!K$23:K$50,MATCH($T224,Reliability!$C$23:$C$50,0)),0),0)*$H224*$X224*$Y224),$D224)*$R224</f>
        <v>0</v>
      </c>
      <c r="AG224" s="168">
        <f>MIN((IFERROR(IF(AND($V224&lt;=AG$1,$W224&gt;=AG$1),INDEX(Reliability!L$23:L$50,MATCH($S224,Reliability!$C$23:$C$50,0)),0),0)*IF($T224="n/a",$D224*$Y224,$G224)+IFERROR(IF(AND($V224&lt;=AG$1,$W224&gt;=AG$1),INDEX(Reliability!L$23:L$50,MATCH($T224,Reliability!$C$23:$C$50,0)),0),0)*$H224*$X224*$Y224),$D224)*$R224</f>
        <v>0</v>
      </c>
      <c r="AH224" s="168">
        <f>MIN((IFERROR(IF(AND($V224&lt;=AH$1,$W224&gt;=AH$1),INDEX(Reliability!M$23:M$50,MATCH($S224,Reliability!$C$23:$C$50,0)),0),0)*IF($T224="n/a",$D224*$Y224,$G224)+IFERROR(IF(AND($V224&lt;=AH$1,$W224&gt;=AH$1),INDEX(Reliability!M$23:M$50,MATCH($T224,Reliability!$C$23:$C$50,0)),0),0)*$H224*$X224*$Y224),$D224)*$R224</f>
        <v>0</v>
      </c>
      <c r="AI224" s="168">
        <f>MIN((IFERROR(IF(AND($V224&lt;=AI$1,$W224&gt;=AI$1),INDEX(Reliability!N$23:N$50,MATCH($S224,Reliability!$C$23:$C$50,0)),0),0)*IF($T224="n/a",$D224*$Y224,$G224)+IFERROR(IF(AND($V224&lt;=AI$1,$W224&gt;=AI$1),INDEX(Reliability!N$23:N$50,MATCH($T224,Reliability!$C$23:$C$50,0)),0),0)*$H224*$X224*$Y224),$D224)*$R224</f>
        <v>0</v>
      </c>
      <c r="AJ224" s="168">
        <f>MIN((IFERROR(IF(AND($V224&lt;=AJ$1,$W224&gt;=AJ$1),INDEX(Reliability!O$23:O$50,MATCH($S224,Reliability!$C$23:$C$50,0)),0),0)*IF($T224="n/a",$D224*$Y224,$G224)+IFERROR(IF(AND($V224&lt;=AJ$1,$W224&gt;=AJ$1),INDEX(Reliability!O$23:O$50,MATCH($T224,Reliability!$C$23:$C$50,0)),0),0)*$H224*$X224*$Y224),$D224)*$R224</f>
        <v>0</v>
      </c>
      <c r="AK224" s="168">
        <f>MIN((IFERROR(IF(AND($V224&lt;=AK$1,$W224&gt;=AK$1),INDEX(Reliability!P$23:P$50,MATCH($S224,Reliability!$C$23:$C$50,0)),0),0)*IF($T224="n/a",$D224*$Y224,$G224)+IFERROR(IF(AND($V224&lt;=AK$1,$W224&gt;=AK$1),INDEX(Reliability!P$23:P$50,MATCH($T224,Reliability!$C$23:$C$50,0)),0),0)*$H224*$X224*$Y224),$D224)*$R224</f>
        <v>0</v>
      </c>
      <c r="AM224" s="167">
        <f t="shared" si="39"/>
        <v>0</v>
      </c>
      <c r="AN224">
        <f>unique_contracts!C224</f>
        <v>0</v>
      </c>
    </row>
    <row r="225" spans="2:40" x14ac:dyDescent="0.25">
      <c r="B225" s="121">
        <f>unique_contracts!B225</f>
        <v>0</v>
      </c>
      <c r="C225" s="103">
        <f>unique_contracts!D225</f>
        <v>0</v>
      </c>
      <c r="D225" s="120">
        <f>unique_contracts!J225</f>
        <v>0</v>
      </c>
      <c r="E225" s="103">
        <f>unique_contracts!M225</f>
        <v>0</v>
      </c>
      <c r="F225" s="103">
        <f>unique_contracts!N225</f>
        <v>0</v>
      </c>
      <c r="G225" s="103">
        <f>unique_contracts!P225</f>
        <v>0</v>
      </c>
      <c r="H225" s="103">
        <f>unique_contracts!R225</f>
        <v>0</v>
      </c>
      <c r="I225" s="103">
        <f>unique_contracts!V225</f>
        <v>0</v>
      </c>
      <c r="J225" s="121">
        <f>unique_contracts!AB225</f>
        <v>0</v>
      </c>
      <c r="K225" s="103">
        <f>unique_contracts!AM225</f>
        <v>0</v>
      </c>
      <c r="L225" s="103">
        <f>unique_contracts!AN225</f>
        <v>0</v>
      </c>
      <c r="M225" s="103">
        <f>unique_contracts!AO225</f>
        <v>0</v>
      </c>
      <c r="N225" s="103">
        <f>unique_contracts!AP225</f>
        <v>0</v>
      </c>
      <c r="O225" s="103">
        <f>unique_contracts!AQ225</f>
        <v>0</v>
      </c>
      <c r="P225" s="103">
        <f>unique_contracts!AR225</f>
        <v>0</v>
      </c>
      <c r="Q225" s="103">
        <f>unique_contracts!BP225</f>
        <v>0</v>
      </c>
      <c r="R225" s="103">
        <f t="shared" si="32"/>
        <v>0</v>
      </c>
      <c r="S225" s="103" t="str">
        <f>IFERROR(IF(AND(I225&gt;0,E225="NotHybrid"),_xlfn.CONCAT(MAX(MIN(ROUNDDOWN(I225/D225,0),8),4),INDEX(resources!$G:$G,MATCH(B225,resources!$A:$A,0))),INDEX(resources!$G:$G,MATCH(B225,resources!$A:$A,0))),"n/a")</f>
        <v>n/a</v>
      </c>
      <c r="T225" s="103" t="str">
        <f t="shared" si="33"/>
        <v>n/a</v>
      </c>
      <c r="U225" s="103" t="str">
        <f t="shared" si="34"/>
        <v>n/a</v>
      </c>
      <c r="V225" s="103">
        <f t="shared" si="35"/>
        <v>0</v>
      </c>
      <c r="W225" s="103">
        <f t="shared" si="36"/>
        <v>0</v>
      </c>
      <c r="X225" s="119">
        <f t="shared" si="37"/>
        <v>1</v>
      </c>
      <c r="Y225" s="119">
        <f t="shared" si="38"/>
        <v>1</v>
      </c>
      <c r="Z225" s="168">
        <f>MIN((IFERROR(IF(AND($V225&lt;=Z$1,$W225&gt;=Z$1),INDEX(Reliability!E$23:E$50,MATCH($S225,Reliability!$C$23:$C$50,0)),0),0)*IF($T225="n/a",$D225*$Y225,$G225)+IFERROR(IF(AND($V225&lt;=Z$1,$W225&gt;=Z$1),INDEX(Reliability!E$23:E$50,MATCH($T225,Reliability!$C$23:$C$50,0)),0),0)*$H225*$X225*$Y225),$D225)*$R225</f>
        <v>0</v>
      </c>
      <c r="AA225" s="168">
        <f>MIN((IFERROR(IF(AND($V225&lt;=AA$1,$W225&gt;=AA$1),INDEX(Reliability!F$23:F$50,MATCH($S225,Reliability!$C$23:$C$50,0)),0),0)*IF($T225="n/a",$D225*$Y225,$G225)+IFERROR(IF(AND($V225&lt;=AA$1,$W225&gt;=AA$1),INDEX(Reliability!F$23:F$50,MATCH($T225,Reliability!$C$23:$C$50,0)),0),0)*$H225*$X225*$Y225),$D225)*$R225</f>
        <v>0</v>
      </c>
      <c r="AB225" s="168">
        <f>MIN((IFERROR(IF(AND($V225&lt;=AB$1,$W225&gt;=AB$1),INDEX(Reliability!G$23:G$50,MATCH($S225,Reliability!$C$23:$C$50,0)),0),0)*IF($T225="n/a",$D225*$Y225,$G225)+IFERROR(IF(AND($V225&lt;=AB$1,$W225&gt;=AB$1),INDEX(Reliability!G$23:G$50,MATCH($T225,Reliability!$C$23:$C$50,0)),0),0)*$H225*$X225*$Y225),$D225)*$R225</f>
        <v>0</v>
      </c>
      <c r="AC225" s="168">
        <f>MIN((IFERROR(IF(AND($V225&lt;=AC$1,$W225&gt;=AC$1),INDEX(Reliability!H$23:H$50,MATCH($S225,Reliability!$C$23:$C$50,0)),0),0)*IF($T225="n/a",$D225*$Y225,$G225)+IFERROR(IF(AND($V225&lt;=AC$1,$W225&gt;=AC$1),INDEX(Reliability!H$23:H$50,MATCH($T225,Reliability!$C$23:$C$50,0)),0),0)*$H225*$X225*$Y225),$D225)*$R225</f>
        <v>0</v>
      </c>
      <c r="AD225" s="168">
        <f>MIN((IFERROR(IF(AND($V225&lt;=AD$1,$W225&gt;=AD$1),INDEX(Reliability!I$23:I$50,MATCH($S225,Reliability!$C$23:$C$50,0)),0),0)*IF($T225="n/a",$D225*$Y225,$G225)+IFERROR(IF(AND($V225&lt;=AD$1,$W225&gt;=AD$1),INDEX(Reliability!I$23:I$50,MATCH($T225,Reliability!$C$23:$C$50,0)),0),0)*$H225*$X225*$Y225),$D225)*$R225</f>
        <v>0</v>
      </c>
      <c r="AE225" s="168">
        <f>MIN((IFERROR(IF(AND($V225&lt;=AE$1,$W225&gt;=AE$1),INDEX(Reliability!J$23:J$50,MATCH($S225,Reliability!$C$23:$C$50,0)),0),0)*IF($T225="n/a",$D225*$Y225,$G225)+IFERROR(IF(AND($V225&lt;=AE$1,$W225&gt;=AE$1),INDEX(Reliability!J$23:J$50,MATCH($T225,Reliability!$C$23:$C$50,0)),0),0)*$H225*$X225*$Y225),$D225)*$R225</f>
        <v>0</v>
      </c>
      <c r="AF225" s="168">
        <f>MIN((IFERROR(IF(AND($V225&lt;=AF$1,$W225&gt;=AF$1),INDEX(Reliability!K$23:K$50,MATCH($S225,Reliability!$C$23:$C$50,0)),0),0)*IF($T225="n/a",$D225*$Y225,$G225)+IFERROR(IF(AND($V225&lt;=AF$1,$W225&gt;=AF$1),INDEX(Reliability!K$23:K$50,MATCH($T225,Reliability!$C$23:$C$50,0)),0),0)*$H225*$X225*$Y225),$D225)*$R225</f>
        <v>0</v>
      </c>
      <c r="AG225" s="168">
        <f>MIN((IFERROR(IF(AND($V225&lt;=AG$1,$W225&gt;=AG$1),INDEX(Reliability!L$23:L$50,MATCH($S225,Reliability!$C$23:$C$50,0)),0),0)*IF($T225="n/a",$D225*$Y225,$G225)+IFERROR(IF(AND($V225&lt;=AG$1,$W225&gt;=AG$1),INDEX(Reliability!L$23:L$50,MATCH($T225,Reliability!$C$23:$C$50,0)),0),0)*$H225*$X225*$Y225),$D225)*$R225</f>
        <v>0</v>
      </c>
      <c r="AH225" s="168">
        <f>MIN((IFERROR(IF(AND($V225&lt;=AH$1,$W225&gt;=AH$1),INDEX(Reliability!M$23:M$50,MATCH($S225,Reliability!$C$23:$C$50,0)),0),0)*IF($T225="n/a",$D225*$Y225,$G225)+IFERROR(IF(AND($V225&lt;=AH$1,$W225&gt;=AH$1),INDEX(Reliability!M$23:M$50,MATCH($T225,Reliability!$C$23:$C$50,0)),0),0)*$H225*$X225*$Y225),$D225)*$R225</f>
        <v>0</v>
      </c>
      <c r="AI225" s="168">
        <f>MIN((IFERROR(IF(AND($V225&lt;=AI$1,$W225&gt;=AI$1),INDEX(Reliability!N$23:N$50,MATCH($S225,Reliability!$C$23:$C$50,0)),0),0)*IF($T225="n/a",$D225*$Y225,$G225)+IFERROR(IF(AND($V225&lt;=AI$1,$W225&gt;=AI$1),INDEX(Reliability!N$23:N$50,MATCH($T225,Reliability!$C$23:$C$50,0)),0),0)*$H225*$X225*$Y225),$D225)*$R225</f>
        <v>0</v>
      </c>
      <c r="AJ225" s="168">
        <f>MIN((IFERROR(IF(AND($V225&lt;=AJ$1,$W225&gt;=AJ$1),INDEX(Reliability!O$23:O$50,MATCH($S225,Reliability!$C$23:$C$50,0)),0),0)*IF($T225="n/a",$D225*$Y225,$G225)+IFERROR(IF(AND($V225&lt;=AJ$1,$W225&gt;=AJ$1),INDEX(Reliability!O$23:O$50,MATCH($T225,Reliability!$C$23:$C$50,0)),0),0)*$H225*$X225*$Y225),$D225)*$R225</f>
        <v>0</v>
      </c>
      <c r="AK225" s="168">
        <f>MIN((IFERROR(IF(AND($V225&lt;=AK$1,$W225&gt;=AK$1),INDEX(Reliability!P$23:P$50,MATCH($S225,Reliability!$C$23:$C$50,0)),0),0)*IF($T225="n/a",$D225*$Y225,$G225)+IFERROR(IF(AND($V225&lt;=AK$1,$W225&gt;=AK$1),INDEX(Reliability!P$23:P$50,MATCH($T225,Reliability!$C$23:$C$50,0)),0),0)*$H225*$X225*$Y225),$D225)*$R225</f>
        <v>0</v>
      </c>
      <c r="AM225" s="167">
        <f t="shared" si="39"/>
        <v>0</v>
      </c>
      <c r="AN225">
        <f>unique_contracts!C225</f>
        <v>0</v>
      </c>
    </row>
    <row r="226" spans="2:40" x14ac:dyDescent="0.25">
      <c r="B226" s="121">
        <f>unique_contracts!B226</f>
        <v>0</v>
      </c>
      <c r="C226" s="103">
        <f>unique_contracts!D226</f>
        <v>0</v>
      </c>
      <c r="D226" s="120">
        <f>unique_contracts!J226</f>
        <v>0</v>
      </c>
      <c r="E226" s="103">
        <f>unique_contracts!M226</f>
        <v>0</v>
      </c>
      <c r="F226" s="103">
        <f>unique_contracts!N226</f>
        <v>0</v>
      </c>
      <c r="G226" s="103">
        <f>unique_contracts!P226</f>
        <v>0</v>
      </c>
      <c r="H226" s="103">
        <f>unique_contracts!R226</f>
        <v>0</v>
      </c>
      <c r="I226" s="103">
        <f>unique_contracts!V226</f>
        <v>0</v>
      </c>
      <c r="J226" s="121">
        <f>unique_contracts!AB226</f>
        <v>0</v>
      </c>
      <c r="K226" s="103">
        <f>unique_contracts!AM226</f>
        <v>0</v>
      </c>
      <c r="L226" s="103">
        <f>unique_contracts!AN226</f>
        <v>0</v>
      </c>
      <c r="M226" s="103">
        <f>unique_contracts!AO226</f>
        <v>0</v>
      </c>
      <c r="N226" s="103">
        <f>unique_contracts!AP226</f>
        <v>0</v>
      </c>
      <c r="O226" s="103">
        <f>unique_contracts!AQ226</f>
        <v>0</v>
      </c>
      <c r="P226" s="103">
        <f>unique_contracts!AR226</f>
        <v>0</v>
      </c>
      <c r="Q226" s="103">
        <f>unique_contracts!BP226</f>
        <v>0</v>
      </c>
      <c r="R226" s="103">
        <f t="shared" si="32"/>
        <v>0</v>
      </c>
      <c r="S226" s="103" t="str">
        <f>IFERROR(IF(AND(I226&gt;0,E226="NotHybrid"),_xlfn.CONCAT(MAX(MIN(ROUNDDOWN(I226/D226,0),8),4),INDEX(resources!$G:$G,MATCH(B226,resources!$A:$A,0))),INDEX(resources!$G:$G,MATCH(B226,resources!$A:$A,0))),"n/a")</f>
        <v>n/a</v>
      </c>
      <c r="T226" s="103" t="str">
        <f t="shared" si="33"/>
        <v>n/a</v>
      </c>
      <c r="U226" s="103" t="str">
        <f t="shared" si="34"/>
        <v>n/a</v>
      </c>
      <c r="V226" s="103">
        <f t="shared" si="35"/>
        <v>0</v>
      </c>
      <c r="W226" s="103">
        <f t="shared" si="36"/>
        <v>0</v>
      </c>
      <c r="X226" s="119">
        <f t="shared" si="37"/>
        <v>1</v>
      </c>
      <c r="Y226" s="119">
        <f t="shared" si="38"/>
        <v>1</v>
      </c>
      <c r="Z226" s="168">
        <f>MIN((IFERROR(IF(AND($V226&lt;=Z$1,$W226&gt;=Z$1),INDEX(Reliability!E$23:E$50,MATCH($S226,Reliability!$C$23:$C$50,0)),0),0)*IF($T226="n/a",$D226*$Y226,$G226)+IFERROR(IF(AND($V226&lt;=Z$1,$W226&gt;=Z$1),INDEX(Reliability!E$23:E$50,MATCH($T226,Reliability!$C$23:$C$50,0)),0),0)*$H226*$X226*$Y226),$D226)*$R226</f>
        <v>0</v>
      </c>
      <c r="AA226" s="168">
        <f>MIN((IFERROR(IF(AND($V226&lt;=AA$1,$W226&gt;=AA$1),INDEX(Reliability!F$23:F$50,MATCH($S226,Reliability!$C$23:$C$50,0)),0),0)*IF($T226="n/a",$D226*$Y226,$G226)+IFERROR(IF(AND($V226&lt;=AA$1,$W226&gt;=AA$1),INDEX(Reliability!F$23:F$50,MATCH($T226,Reliability!$C$23:$C$50,0)),0),0)*$H226*$X226*$Y226),$D226)*$R226</f>
        <v>0</v>
      </c>
      <c r="AB226" s="168">
        <f>MIN((IFERROR(IF(AND($V226&lt;=AB$1,$W226&gt;=AB$1),INDEX(Reliability!G$23:G$50,MATCH($S226,Reliability!$C$23:$C$50,0)),0),0)*IF($T226="n/a",$D226*$Y226,$G226)+IFERROR(IF(AND($V226&lt;=AB$1,$W226&gt;=AB$1),INDEX(Reliability!G$23:G$50,MATCH($T226,Reliability!$C$23:$C$50,0)),0),0)*$H226*$X226*$Y226),$D226)*$R226</f>
        <v>0</v>
      </c>
      <c r="AC226" s="168">
        <f>MIN((IFERROR(IF(AND($V226&lt;=AC$1,$W226&gt;=AC$1),INDEX(Reliability!H$23:H$50,MATCH($S226,Reliability!$C$23:$C$50,0)),0),0)*IF($T226="n/a",$D226*$Y226,$G226)+IFERROR(IF(AND($V226&lt;=AC$1,$W226&gt;=AC$1),INDEX(Reliability!H$23:H$50,MATCH($T226,Reliability!$C$23:$C$50,0)),0),0)*$H226*$X226*$Y226),$D226)*$R226</f>
        <v>0</v>
      </c>
      <c r="AD226" s="168">
        <f>MIN((IFERROR(IF(AND($V226&lt;=AD$1,$W226&gt;=AD$1),INDEX(Reliability!I$23:I$50,MATCH($S226,Reliability!$C$23:$C$50,0)),0),0)*IF($T226="n/a",$D226*$Y226,$G226)+IFERROR(IF(AND($V226&lt;=AD$1,$W226&gt;=AD$1),INDEX(Reliability!I$23:I$50,MATCH($T226,Reliability!$C$23:$C$50,0)),0),0)*$H226*$X226*$Y226),$D226)*$R226</f>
        <v>0</v>
      </c>
      <c r="AE226" s="168">
        <f>MIN((IFERROR(IF(AND($V226&lt;=AE$1,$W226&gt;=AE$1),INDEX(Reliability!J$23:J$50,MATCH($S226,Reliability!$C$23:$C$50,0)),0),0)*IF($T226="n/a",$D226*$Y226,$G226)+IFERROR(IF(AND($V226&lt;=AE$1,$W226&gt;=AE$1),INDEX(Reliability!J$23:J$50,MATCH($T226,Reliability!$C$23:$C$50,0)),0),0)*$H226*$X226*$Y226),$D226)*$R226</f>
        <v>0</v>
      </c>
      <c r="AF226" s="168">
        <f>MIN((IFERROR(IF(AND($V226&lt;=AF$1,$W226&gt;=AF$1),INDEX(Reliability!K$23:K$50,MATCH($S226,Reliability!$C$23:$C$50,0)),0),0)*IF($T226="n/a",$D226*$Y226,$G226)+IFERROR(IF(AND($V226&lt;=AF$1,$W226&gt;=AF$1),INDEX(Reliability!K$23:K$50,MATCH($T226,Reliability!$C$23:$C$50,0)),0),0)*$H226*$X226*$Y226),$D226)*$R226</f>
        <v>0</v>
      </c>
      <c r="AG226" s="168">
        <f>MIN((IFERROR(IF(AND($V226&lt;=AG$1,$W226&gt;=AG$1),INDEX(Reliability!L$23:L$50,MATCH($S226,Reliability!$C$23:$C$50,0)),0),0)*IF($T226="n/a",$D226*$Y226,$G226)+IFERROR(IF(AND($V226&lt;=AG$1,$W226&gt;=AG$1),INDEX(Reliability!L$23:L$50,MATCH($T226,Reliability!$C$23:$C$50,0)),0),0)*$H226*$X226*$Y226),$D226)*$R226</f>
        <v>0</v>
      </c>
      <c r="AH226" s="168">
        <f>MIN((IFERROR(IF(AND($V226&lt;=AH$1,$W226&gt;=AH$1),INDEX(Reliability!M$23:M$50,MATCH($S226,Reliability!$C$23:$C$50,0)),0),0)*IF($T226="n/a",$D226*$Y226,$G226)+IFERROR(IF(AND($V226&lt;=AH$1,$W226&gt;=AH$1),INDEX(Reliability!M$23:M$50,MATCH($T226,Reliability!$C$23:$C$50,0)),0),0)*$H226*$X226*$Y226),$D226)*$R226</f>
        <v>0</v>
      </c>
      <c r="AI226" s="168">
        <f>MIN((IFERROR(IF(AND($V226&lt;=AI$1,$W226&gt;=AI$1),INDEX(Reliability!N$23:N$50,MATCH($S226,Reliability!$C$23:$C$50,0)),0),0)*IF($T226="n/a",$D226*$Y226,$G226)+IFERROR(IF(AND($V226&lt;=AI$1,$W226&gt;=AI$1),INDEX(Reliability!N$23:N$50,MATCH($T226,Reliability!$C$23:$C$50,0)),0),0)*$H226*$X226*$Y226),$D226)*$R226</f>
        <v>0</v>
      </c>
      <c r="AJ226" s="168">
        <f>MIN((IFERROR(IF(AND($V226&lt;=AJ$1,$W226&gt;=AJ$1),INDEX(Reliability!O$23:O$50,MATCH($S226,Reliability!$C$23:$C$50,0)),0),0)*IF($T226="n/a",$D226*$Y226,$G226)+IFERROR(IF(AND($V226&lt;=AJ$1,$W226&gt;=AJ$1),INDEX(Reliability!O$23:O$50,MATCH($T226,Reliability!$C$23:$C$50,0)),0),0)*$H226*$X226*$Y226),$D226)*$R226</f>
        <v>0</v>
      </c>
      <c r="AK226" s="168">
        <f>MIN((IFERROR(IF(AND($V226&lt;=AK$1,$W226&gt;=AK$1),INDEX(Reliability!P$23:P$50,MATCH($S226,Reliability!$C$23:$C$50,0)),0),0)*IF($T226="n/a",$D226*$Y226,$G226)+IFERROR(IF(AND($V226&lt;=AK$1,$W226&gt;=AK$1),INDEX(Reliability!P$23:P$50,MATCH($T226,Reliability!$C$23:$C$50,0)),0),0)*$H226*$X226*$Y226),$D226)*$R226</f>
        <v>0</v>
      </c>
      <c r="AM226" s="167">
        <f t="shared" si="39"/>
        <v>0</v>
      </c>
      <c r="AN226">
        <f>unique_contracts!C226</f>
        <v>0</v>
      </c>
    </row>
    <row r="227" spans="2:40" x14ac:dyDescent="0.25">
      <c r="B227" s="121">
        <f>unique_contracts!B227</f>
        <v>0</v>
      </c>
      <c r="C227" s="103">
        <f>unique_contracts!D227</f>
        <v>0</v>
      </c>
      <c r="D227" s="120">
        <f>unique_contracts!J227</f>
        <v>0</v>
      </c>
      <c r="E227" s="103">
        <f>unique_contracts!M227</f>
        <v>0</v>
      </c>
      <c r="F227" s="103">
        <f>unique_contracts!N227</f>
        <v>0</v>
      </c>
      <c r="G227" s="103">
        <f>unique_contracts!P227</f>
        <v>0</v>
      </c>
      <c r="H227" s="103">
        <f>unique_contracts!R227</f>
        <v>0</v>
      </c>
      <c r="I227" s="103">
        <f>unique_contracts!V227</f>
        <v>0</v>
      </c>
      <c r="J227" s="121">
        <f>unique_contracts!AB227</f>
        <v>0</v>
      </c>
      <c r="K227" s="103">
        <f>unique_contracts!AM227</f>
        <v>0</v>
      </c>
      <c r="L227" s="103">
        <f>unique_contracts!AN227</f>
        <v>0</v>
      </c>
      <c r="M227" s="103">
        <f>unique_contracts!AO227</f>
        <v>0</v>
      </c>
      <c r="N227" s="103">
        <f>unique_contracts!AP227</f>
        <v>0</v>
      </c>
      <c r="O227" s="103">
        <f>unique_contracts!AQ227</f>
        <v>0</v>
      </c>
      <c r="P227" s="103">
        <f>unique_contracts!AR227</f>
        <v>0</v>
      </c>
      <c r="Q227" s="103">
        <f>unique_contracts!BP227</f>
        <v>0</v>
      </c>
      <c r="R227" s="103">
        <f t="shared" si="32"/>
        <v>0</v>
      </c>
      <c r="S227" s="103" t="str">
        <f>IFERROR(IF(AND(I227&gt;0,E227="NotHybrid"),_xlfn.CONCAT(MAX(MIN(ROUNDDOWN(I227/D227,0),8),4),INDEX(resources!$G:$G,MATCH(B227,resources!$A:$A,0))),INDEX(resources!$G:$G,MATCH(B227,resources!$A:$A,0))),"n/a")</f>
        <v>n/a</v>
      </c>
      <c r="T227" s="103" t="str">
        <f t="shared" si="33"/>
        <v>n/a</v>
      </c>
      <c r="U227" s="103" t="str">
        <f t="shared" si="34"/>
        <v>n/a</v>
      </c>
      <c r="V227" s="103">
        <f t="shared" si="35"/>
        <v>0</v>
      </c>
      <c r="W227" s="103">
        <f t="shared" si="36"/>
        <v>0</v>
      </c>
      <c r="X227" s="119">
        <f t="shared" si="37"/>
        <v>1</v>
      </c>
      <c r="Y227" s="119">
        <f t="shared" si="38"/>
        <v>1</v>
      </c>
      <c r="Z227" s="168">
        <f>MIN((IFERROR(IF(AND($V227&lt;=Z$1,$W227&gt;=Z$1),INDEX(Reliability!E$23:E$50,MATCH($S227,Reliability!$C$23:$C$50,0)),0),0)*IF($T227="n/a",$D227*$Y227,$G227)+IFERROR(IF(AND($V227&lt;=Z$1,$W227&gt;=Z$1),INDEX(Reliability!E$23:E$50,MATCH($T227,Reliability!$C$23:$C$50,0)),0),0)*$H227*$X227*$Y227),$D227)*$R227</f>
        <v>0</v>
      </c>
      <c r="AA227" s="168">
        <f>MIN((IFERROR(IF(AND($V227&lt;=AA$1,$W227&gt;=AA$1),INDEX(Reliability!F$23:F$50,MATCH($S227,Reliability!$C$23:$C$50,0)),0),0)*IF($T227="n/a",$D227*$Y227,$G227)+IFERROR(IF(AND($V227&lt;=AA$1,$W227&gt;=AA$1),INDEX(Reliability!F$23:F$50,MATCH($T227,Reliability!$C$23:$C$50,0)),0),0)*$H227*$X227*$Y227),$D227)*$R227</f>
        <v>0</v>
      </c>
      <c r="AB227" s="168">
        <f>MIN((IFERROR(IF(AND($V227&lt;=AB$1,$W227&gt;=AB$1),INDEX(Reliability!G$23:G$50,MATCH($S227,Reliability!$C$23:$C$50,0)),0),0)*IF($T227="n/a",$D227*$Y227,$G227)+IFERROR(IF(AND($V227&lt;=AB$1,$W227&gt;=AB$1),INDEX(Reliability!G$23:G$50,MATCH($T227,Reliability!$C$23:$C$50,0)),0),0)*$H227*$X227*$Y227),$D227)*$R227</f>
        <v>0</v>
      </c>
      <c r="AC227" s="168">
        <f>MIN((IFERROR(IF(AND($V227&lt;=AC$1,$W227&gt;=AC$1),INDEX(Reliability!H$23:H$50,MATCH($S227,Reliability!$C$23:$C$50,0)),0),0)*IF($T227="n/a",$D227*$Y227,$G227)+IFERROR(IF(AND($V227&lt;=AC$1,$W227&gt;=AC$1),INDEX(Reliability!H$23:H$50,MATCH($T227,Reliability!$C$23:$C$50,0)),0),0)*$H227*$X227*$Y227),$D227)*$R227</f>
        <v>0</v>
      </c>
      <c r="AD227" s="168">
        <f>MIN((IFERROR(IF(AND($V227&lt;=AD$1,$W227&gt;=AD$1),INDEX(Reliability!I$23:I$50,MATCH($S227,Reliability!$C$23:$C$50,0)),0),0)*IF($T227="n/a",$D227*$Y227,$G227)+IFERROR(IF(AND($V227&lt;=AD$1,$W227&gt;=AD$1),INDEX(Reliability!I$23:I$50,MATCH($T227,Reliability!$C$23:$C$50,0)),0),0)*$H227*$X227*$Y227),$D227)*$R227</f>
        <v>0</v>
      </c>
      <c r="AE227" s="168">
        <f>MIN((IFERROR(IF(AND($V227&lt;=AE$1,$W227&gt;=AE$1),INDEX(Reliability!J$23:J$50,MATCH($S227,Reliability!$C$23:$C$50,0)),0),0)*IF($T227="n/a",$D227*$Y227,$G227)+IFERROR(IF(AND($V227&lt;=AE$1,$W227&gt;=AE$1),INDEX(Reliability!J$23:J$50,MATCH($T227,Reliability!$C$23:$C$50,0)),0),0)*$H227*$X227*$Y227),$D227)*$R227</f>
        <v>0</v>
      </c>
      <c r="AF227" s="168">
        <f>MIN((IFERROR(IF(AND($V227&lt;=AF$1,$W227&gt;=AF$1),INDEX(Reliability!K$23:K$50,MATCH($S227,Reliability!$C$23:$C$50,0)),0),0)*IF($T227="n/a",$D227*$Y227,$G227)+IFERROR(IF(AND($V227&lt;=AF$1,$W227&gt;=AF$1),INDEX(Reliability!K$23:K$50,MATCH($T227,Reliability!$C$23:$C$50,0)),0),0)*$H227*$X227*$Y227),$D227)*$R227</f>
        <v>0</v>
      </c>
      <c r="AG227" s="168">
        <f>MIN((IFERROR(IF(AND($V227&lt;=AG$1,$W227&gt;=AG$1),INDEX(Reliability!L$23:L$50,MATCH($S227,Reliability!$C$23:$C$50,0)),0),0)*IF($T227="n/a",$D227*$Y227,$G227)+IFERROR(IF(AND($V227&lt;=AG$1,$W227&gt;=AG$1),INDEX(Reliability!L$23:L$50,MATCH($T227,Reliability!$C$23:$C$50,0)),0),0)*$H227*$X227*$Y227),$D227)*$R227</f>
        <v>0</v>
      </c>
      <c r="AH227" s="168">
        <f>MIN((IFERROR(IF(AND($V227&lt;=AH$1,$W227&gt;=AH$1),INDEX(Reliability!M$23:M$50,MATCH($S227,Reliability!$C$23:$C$50,0)),0),0)*IF($T227="n/a",$D227*$Y227,$G227)+IFERROR(IF(AND($V227&lt;=AH$1,$W227&gt;=AH$1),INDEX(Reliability!M$23:M$50,MATCH($T227,Reliability!$C$23:$C$50,0)),0),0)*$H227*$X227*$Y227),$D227)*$R227</f>
        <v>0</v>
      </c>
      <c r="AI227" s="168">
        <f>MIN((IFERROR(IF(AND($V227&lt;=AI$1,$W227&gt;=AI$1),INDEX(Reliability!N$23:N$50,MATCH($S227,Reliability!$C$23:$C$50,0)),0),0)*IF($T227="n/a",$D227*$Y227,$G227)+IFERROR(IF(AND($V227&lt;=AI$1,$W227&gt;=AI$1),INDEX(Reliability!N$23:N$50,MATCH($T227,Reliability!$C$23:$C$50,0)),0),0)*$H227*$X227*$Y227),$D227)*$R227</f>
        <v>0</v>
      </c>
      <c r="AJ227" s="168">
        <f>MIN((IFERROR(IF(AND($V227&lt;=AJ$1,$W227&gt;=AJ$1),INDEX(Reliability!O$23:O$50,MATCH($S227,Reliability!$C$23:$C$50,0)),0),0)*IF($T227="n/a",$D227*$Y227,$G227)+IFERROR(IF(AND($V227&lt;=AJ$1,$W227&gt;=AJ$1),INDEX(Reliability!O$23:O$50,MATCH($T227,Reliability!$C$23:$C$50,0)),0),0)*$H227*$X227*$Y227),$D227)*$R227</f>
        <v>0</v>
      </c>
      <c r="AK227" s="168">
        <f>MIN((IFERROR(IF(AND($V227&lt;=AK$1,$W227&gt;=AK$1),INDEX(Reliability!P$23:P$50,MATCH($S227,Reliability!$C$23:$C$50,0)),0),0)*IF($T227="n/a",$D227*$Y227,$G227)+IFERROR(IF(AND($V227&lt;=AK$1,$W227&gt;=AK$1),INDEX(Reliability!P$23:P$50,MATCH($T227,Reliability!$C$23:$C$50,0)),0),0)*$H227*$X227*$Y227),$D227)*$R227</f>
        <v>0</v>
      </c>
      <c r="AM227" s="167">
        <f t="shared" si="39"/>
        <v>0</v>
      </c>
      <c r="AN227">
        <f>unique_contracts!C227</f>
        <v>0</v>
      </c>
    </row>
    <row r="228" spans="2:40" x14ac:dyDescent="0.25">
      <c r="B228" s="121">
        <f>unique_contracts!B228</f>
        <v>0</v>
      </c>
      <c r="C228" s="103">
        <f>unique_contracts!D228</f>
        <v>0</v>
      </c>
      <c r="D228" s="120">
        <f>unique_contracts!J228</f>
        <v>0</v>
      </c>
      <c r="E228" s="103">
        <f>unique_contracts!M228</f>
        <v>0</v>
      </c>
      <c r="F228" s="103">
        <f>unique_contracts!N228</f>
        <v>0</v>
      </c>
      <c r="G228" s="103">
        <f>unique_contracts!P228</f>
        <v>0</v>
      </c>
      <c r="H228" s="103">
        <f>unique_contracts!R228</f>
        <v>0</v>
      </c>
      <c r="I228" s="103">
        <f>unique_contracts!V228</f>
        <v>0</v>
      </c>
      <c r="J228" s="121">
        <f>unique_contracts!AB228</f>
        <v>0</v>
      </c>
      <c r="K228" s="103">
        <f>unique_contracts!AM228</f>
        <v>0</v>
      </c>
      <c r="L228" s="103">
        <f>unique_contracts!AN228</f>
        <v>0</v>
      </c>
      <c r="M228" s="103">
        <f>unique_contracts!AO228</f>
        <v>0</v>
      </c>
      <c r="N228" s="103">
        <f>unique_contracts!AP228</f>
        <v>0</v>
      </c>
      <c r="O228" s="103">
        <f>unique_contracts!AQ228</f>
        <v>0</v>
      </c>
      <c r="P228" s="103">
        <f>unique_contracts!AR228</f>
        <v>0</v>
      </c>
      <c r="Q228" s="103">
        <f>unique_contracts!BP228</f>
        <v>0</v>
      </c>
      <c r="R228" s="103">
        <f t="shared" si="32"/>
        <v>0</v>
      </c>
      <c r="S228" s="103" t="str">
        <f>IFERROR(IF(AND(I228&gt;0,E228="NotHybrid"),_xlfn.CONCAT(MAX(MIN(ROUNDDOWN(I228/D228,0),8),4),INDEX(resources!$G:$G,MATCH(B228,resources!$A:$A,0))),INDEX(resources!$G:$G,MATCH(B228,resources!$A:$A,0))),"n/a")</f>
        <v>n/a</v>
      </c>
      <c r="T228" s="103" t="str">
        <f t="shared" si="33"/>
        <v>n/a</v>
      </c>
      <c r="U228" s="103" t="str">
        <f t="shared" si="34"/>
        <v>n/a</v>
      </c>
      <c r="V228" s="103">
        <f t="shared" si="35"/>
        <v>0</v>
      </c>
      <c r="W228" s="103">
        <f t="shared" si="36"/>
        <v>0</v>
      </c>
      <c r="X228" s="119">
        <f t="shared" si="37"/>
        <v>1</v>
      </c>
      <c r="Y228" s="119">
        <f t="shared" si="38"/>
        <v>1</v>
      </c>
      <c r="Z228" s="168">
        <f>MIN((IFERROR(IF(AND($V228&lt;=Z$1,$W228&gt;=Z$1),INDEX(Reliability!E$23:E$50,MATCH($S228,Reliability!$C$23:$C$50,0)),0),0)*IF($T228="n/a",$D228*$Y228,$G228)+IFERROR(IF(AND($V228&lt;=Z$1,$W228&gt;=Z$1),INDEX(Reliability!E$23:E$50,MATCH($T228,Reliability!$C$23:$C$50,0)),0),0)*$H228*$X228*$Y228),$D228)*$R228</f>
        <v>0</v>
      </c>
      <c r="AA228" s="168">
        <f>MIN((IFERROR(IF(AND($V228&lt;=AA$1,$W228&gt;=AA$1),INDEX(Reliability!F$23:F$50,MATCH($S228,Reliability!$C$23:$C$50,0)),0),0)*IF($T228="n/a",$D228*$Y228,$G228)+IFERROR(IF(AND($V228&lt;=AA$1,$W228&gt;=AA$1),INDEX(Reliability!F$23:F$50,MATCH($T228,Reliability!$C$23:$C$50,0)),0),0)*$H228*$X228*$Y228),$D228)*$R228</f>
        <v>0</v>
      </c>
      <c r="AB228" s="168">
        <f>MIN((IFERROR(IF(AND($V228&lt;=AB$1,$W228&gt;=AB$1),INDEX(Reliability!G$23:G$50,MATCH($S228,Reliability!$C$23:$C$50,0)),0),0)*IF($T228="n/a",$D228*$Y228,$G228)+IFERROR(IF(AND($V228&lt;=AB$1,$W228&gt;=AB$1),INDEX(Reliability!G$23:G$50,MATCH($T228,Reliability!$C$23:$C$50,0)),0),0)*$H228*$X228*$Y228),$D228)*$R228</f>
        <v>0</v>
      </c>
      <c r="AC228" s="168">
        <f>MIN((IFERROR(IF(AND($V228&lt;=AC$1,$W228&gt;=AC$1),INDEX(Reliability!H$23:H$50,MATCH($S228,Reliability!$C$23:$C$50,0)),0),0)*IF($T228="n/a",$D228*$Y228,$G228)+IFERROR(IF(AND($V228&lt;=AC$1,$W228&gt;=AC$1),INDEX(Reliability!H$23:H$50,MATCH($T228,Reliability!$C$23:$C$50,0)),0),0)*$H228*$X228*$Y228),$D228)*$R228</f>
        <v>0</v>
      </c>
      <c r="AD228" s="168">
        <f>MIN((IFERROR(IF(AND($V228&lt;=AD$1,$W228&gt;=AD$1),INDEX(Reliability!I$23:I$50,MATCH($S228,Reliability!$C$23:$C$50,0)),0),0)*IF($T228="n/a",$D228*$Y228,$G228)+IFERROR(IF(AND($V228&lt;=AD$1,$W228&gt;=AD$1),INDEX(Reliability!I$23:I$50,MATCH($T228,Reliability!$C$23:$C$50,0)),0),0)*$H228*$X228*$Y228),$D228)*$R228</f>
        <v>0</v>
      </c>
      <c r="AE228" s="168">
        <f>MIN((IFERROR(IF(AND($V228&lt;=AE$1,$W228&gt;=AE$1),INDEX(Reliability!J$23:J$50,MATCH($S228,Reliability!$C$23:$C$50,0)),0),0)*IF($T228="n/a",$D228*$Y228,$G228)+IFERROR(IF(AND($V228&lt;=AE$1,$W228&gt;=AE$1),INDEX(Reliability!J$23:J$50,MATCH($T228,Reliability!$C$23:$C$50,0)),0),0)*$H228*$X228*$Y228),$D228)*$R228</f>
        <v>0</v>
      </c>
      <c r="AF228" s="168">
        <f>MIN((IFERROR(IF(AND($V228&lt;=AF$1,$W228&gt;=AF$1),INDEX(Reliability!K$23:K$50,MATCH($S228,Reliability!$C$23:$C$50,0)),0),0)*IF($T228="n/a",$D228*$Y228,$G228)+IFERROR(IF(AND($V228&lt;=AF$1,$W228&gt;=AF$1),INDEX(Reliability!K$23:K$50,MATCH($T228,Reliability!$C$23:$C$50,0)),0),0)*$H228*$X228*$Y228),$D228)*$R228</f>
        <v>0</v>
      </c>
      <c r="AG228" s="168">
        <f>MIN((IFERROR(IF(AND($V228&lt;=AG$1,$W228&gt;=AG$1),INDEX(Reliability!L$23:L$50,MATCH($S228,Reliability!$C$23:$C$50,0)),0),0)*IF($T228="n/a",$D228*$Y228,$G228)+IFERROR(IF(AND($V228&lt;=AG$1,$W228&gt;=AG$1),INDEX(Reliability!L$23:L$50,MATCH($T228,Reliability!$C$23:$C$50,0)),0),0)*$H228*$X228*$Y228),$D228)*$R228</f>
        <v>0</v>
      </c>
      <c r="AH228" s="168">
        <f>MIN((IFERROR(IF(AND($V228&lt;=AH$1,$W228&gt;=AH$1),INDEX(Reliability!M$23:M$50,MATCH($S228,Reliability!$C$23:$C$50,0)),0),0)*IF($T228="n/a",$D228*$Y228,$G228)+IFERROR(IF(AND($V228&lt;=AH$1,$W228&gt;=AH$1),INDEX(Reliability!M$23:M$50,MATCH($T228,Reliability!$C$23:$C$50,0)),0),0)*$H228*$X228*$Y228),$D228)*$R228</f>
        <v>0</v>
      </c>
      <c r="AI228" s="168">
        <f>MIN((IFERROR(IF(AND($V228&lt;=AI$1,$W228&gt;=AI$1),INDEX(Reliability!N$23:N$50,MATCH($S228,Reliability!$C$23:$C$50,0)),0),0)*IF($T228="n/a",$D228*$Y228,$G228)+IFERROR(IF(AND($V228&lt;=AI$1,$W228&gt;=AI$1),INDEX(Reliability!N$23:N$50,MATCH($T228,Reliability!$C$23:$C$50,0)),0),0)*$H228*$X228*$Y228),$D228)*$R228</f>
        <v>0</v>
      </c>
      <c r="AJ228" s="168">
        <f>MIN((IFERROR(IF(AND($V228&lt;=AJ$1,$W228&gt;=AJ$1),INDEX(Reliability!O$23:O$50,MATCH($S228,Reliability!$C$23:$C$50,0)),0),0)*IF($T228="n/a",$D228*$Y228,$G228)+IFERROR(IF(AND($V228&lt;=AJ$1,$W228&gt;=AJ$1),INDEX(Reliability!O$23:O$50,MATCH($T228,Reliability!$C$23:$C$50,0)),0),0)*$H228*$X228*$Y228),$D228)*$R228</f>
        <v>0</v>
      </c>
      <c r="AK228" s="168">
        <f>MIN((IFERROR(IF(AND($V228&lt;=AK$1,$W228&gt;=AK$1),INDEX(Reliability!P$23:P$50,MATCH($S228,Reliability!$C$23:$C$50,0)),0),0)*IF($T228="n/a",$D228*$Y228,$G228)+IFERROR(IF(AND($V228&lt;=AK$1,$W228&gt;=AK$1),INDEX(Reliability!P$23:P$50,MATCH($T228,Reliability!$C$23:$C$50,0)),0),0)*$H228*$X228*$Y228),$D228)*$R228</f>
        <v>0</v>
      </c>
      <c r="AM228" s="167">
        <f t="shared" si="39"/>
        <v>0</v>
      </c>
      <c r="AN228">
        <f>unique_contracts!C228</f>
        <v>0</v>
      </c>
    </row>
    <row r="229" spans="2:40" x14ac:dyDescent="0.25">
      <c r="B229" s="121">
        <f>unique_contracts!B229</f>
        <v>0</v>
      </c>
      <c r="C229" s="103">
        <f>unique_contracts!D229</f>
        <v>0</v>
      </c>
      <c r="D229" s="120">
        <f>unique_contracts!J229</f>
        <v>0</v>
      </c>
      <c r="E229" s="103">
        <f>unique_contracts!M229</f>
        <v>0</v>
      </c>
      <c r="F229" s="103">
        <f>unique_contracts!N229</f>
        <v>0</v>
      </c>
      <c r="G229" s="103">
        <f>unique_contracts!P229</f>
        <v>0</v>
      </c>
      <c r="H229" s="103">
        <f>unique_contracts!R229</f>
        <v>0</v>
      </c>
      <c r="I229" s="103">
        <f>unique_contracts!V229</f>
        <v>0</v>
      </c>
      <c r="J229" s="121">
        <f>unique_contracts!AB229</f>
        <v>0</v>
      </c>
      <c r="K229" s="103">
        <f>unique_contracts!AM229</f>
        <v>0</v>
      </c>
      <c r="L229" s="103">
        <f>unique_contracts!AN229</f>
        <v>0</v>
      </c>
      <c r="M229" s="103">
        <f>unique_contracts!AO229</f>
        <v>0</v>
      </c>
      <c r="N229" s="103">
        <f>unique_contracts!AP229</f>
        <v>0</v>
      </c>
      <c r="O229" s="103">
        <f>unique_contracts!AQ229</f>
        <v>0</v>
      </c>
      <c r="P229" s="103">
        <f>unique_contracts!AR229</f>
        <v>0</v>
      </c>
      <c r="Q229" s="103">
        <f>unique_contracts!BP229</f>
        <v>0</v>
      </c>
      <c r="R229" s="103">
        <f t="shared" si="32"/>
        <v>0</v>
      </c>
      <c r="S229" s="103" t="str">
        <f>IFERROR(IF(AND(I229&gt;0,E229="NotHybrid"),_xlfn.CONCAT(MAX(MIN(ROUNDDOWN(I229/D229,0),8),4),INDEX(resources!$G:$G,MATCH(B229,resources!$A:$A,0))),INDEX(resources!$G:$G,MATCH(B229,resources!$A:$A,0))),"n/a")</f>
        <v>n/a</v>
      </c>
      <c r="T229" s="103" t="str">
        <f t="shared" si="33"/>
        <v>n/a</v>
      </c>
      <c r="U229" s="103" t="str">
        <f t="shared" si="34"/>
        <v>n/a</v>
      </c>
      <c r="V229" s="103">
        <f t="shared" si="35"/>
        <v>0</v>
      </c>
      <c r="W229" s="103">
        <f t="shared" si="36"/>
        <v>0</v>
      </c>
      <c r="X229" s="119">
        <f t="shared" si="37"/>
        <v>1</v>
      </c>
      <c r="Y229" s="119">
        <f t="shared" si="38"/>
        <v>1</v>
      </c>
      <c r="Z229" s="168">
        <f>MIN((IFERROR(IF(AND($V229&lt;=Z$1,$W229&gt;=Z$1),INDEX(Reliability!E$23:E$50,MATCH($S229,Reliability!$C$23:$C$50,0)),0),0)*IF($T229="n/a",$D229*$Y229,$G229)+IFERROR(IF(AND($V229&lt;=Z$1,$W229&gt;=Z$1),INDEX(Reliability!E$23:E$50,MATCH($T229,Reliability!$C$23:$C$50,0)),0),0)*$H229*$X229*$Y229),$D229)*$R229</f>
        <v>0</v>
      </c>
      <c r="AA229" s="168">
        <f>MIN((IFERROR(IF(AND($V229&lt;=AA$1,$W229&gt;=AA$1),INDEX(Reliability!F$23:F$50,MATCH($S229,Reliability!$C$23:$C$50,0)),0),0)*IF($T229="n/a",$D229*$Y229,$G229)+IFERROR(IF(AND($V229&lt;=AA$1,$W229&gt;=AA$1),INDEX(Reliability!F$23:F$50,MATCH($T229,Reliability!$C$23:$C$50,0)),0),0)*$H229*$X229*$Y229),$D229)*$R229</f>
        <v>0</v>
      </c>
      <c r="AB229" s="168">
        <f>MIN((IFERROR(IF(AND($V229&lt;=AB$1,$W229&gt;=AB$1),INDEX(Reliability!G$23:G$50,MATCH($S229,Reliability!$C$23:$C$50,0)),0),0)*IF($T229="n/a",$D229*$Y229,$G229)+IFERROR(IF(AND($V229&lt;=AB$1,$W229&gt;=AB$1),INDEX(Reliability!G$23:G$50,MATCH($T229,Reliability!$C$23:$C$50,0)),0),0)*$H229*$X229*$Y229),$D229)*$R229</f>
        <v>0</v>
      </c>
      <c r="AC229" s="168">
        <f>MIN((IFERROR(IF(AND($V229&lt;=AC$1,$W229&gt;=AC$1),INDEX(Reliability!H$23:H$50,MATCH($S229,Reliability!$C$23:$C$50,0)),0),0)*IF($T229="n/a",$D229*$Y229,$G229)+IFERROR(IF(AND($V229&lt;=AC$1,$W229&gt;=AC$1),INDEX(Reliability!H$23:H$50,MATCH($T229,Reliability!$C$23:$C$50,0)),0),0)*$H229*$X229*$Y229),$D229)*$R229</f>
        <v>0</v>
      </c>
      <c r="AD229" s="168">
        <f>MIN((IFERROR(IF(AND($V229&lt;=AD$1,$W229&gt;=AD$1),INDEX(Reliability!I$23:I$50,MATCH($S229,Reliability!$C$23:$C$50,0)),0),0)*IF($T229="n/a",$D229*$Y229,$G229)+IFERROR(IF(AND($V229&lt;=AD$1,$W229&gt;=AD$1),INDEX(Reliability!I$23:I$50,MATCH($T229,Reliability!$C$23:$C$50,0)),0),0)*$H229*$X229*$Y229),$D229)*$R229</f>
        <v>0</v>
      </c>
      <c r="AE229" s="168">
        <f>MIN((IFERROR(IF(AND($V229&lt;=AE$1,$W229&gt;=AE$1),INDEX(Reliability!J$23:J$50,MATCH($S229,Reliability!$C$23:$C$50,0)),0),0)*IF($T229="n/a",$D229*$Y229,$G229)+IFERROR(IF(AND($V229&lt;=AE$1,$W229&gt;=AE$1),INDEX(Reliability!J$23:J$50,MATCH($T229,Reliability!$C$23:$C$50,0)),0),0)*$H229*$X229*$Y229),$D229)*$R229</f>
        <v>0</v>
      </c>
      <c r="AF229" s="168">
        <f>MIN((IFERROR(IF(AND($V229&lt;=AF$1,$W229&gt;=AF$1),INDEX(Reliability!K$23:K$50,MATCH($S229,Reliability!$C$23:$C$50,0)),0),0)*IF($T229="n/a",$D229*$Y229,$G229)+IFERROR(IF(AND($V229&lt;=AF$1,$W229&gt;=AF$1),INDEX(Reliability!K$23:K$50,MATCH($T229,Reliability!$C$23:$C$50,0)),0),0)*$H229*$X229*$Y229),$D229)*$R229</f>
        <v>0</v>
      </c>
      <c r="AG229" s="168">
        <f>MIN((IFERROR(IF(AND($V229&lt;=AG$1,$W229&gt;=AG$1),INDEX(Reliability!L$23:L$50,MATCH($S229,Reliability!$C$23:$C$50,0)),0),0)*IF($T229="n/a",$D229*$Y229,$G229)+IFERROR(IF(AND($V229&lt;=AG$1,$W229&gt;=AG$1),INDEX(Reliability!L$23:L$50,MATCH($T229,Reliability!$C$23:$C$50,0)),0),0)*$H229*$X229*$Y229),$D229)*$R229</f>
        <v>0</v>
      </c>
      <c r="AH229" s="168">
        <f>MIN((IFERROR(IF(AND($V229&lt;=AH$1,$W229&gt;=AH$1),INDEX(Reliability!M$23:M$50,MATCH($S229,Reliability!$C$23:$C$50,0)),0),0)*IF($T229="n/a",$D229*$Y229,$G229)+IFERROR(IF(AND($V229&lt;=AH$1,$W229&gt;=AH$1),INDEX(Reliability!M$23:M$50,MATCH($T229,Reliability!$C$23:$C$50,0)),0),0)*$H229*$X229*$Y229),$D229)*$R229</f>
        <v>0</v>
      </c>
      <c r="AI229" s="168">
        <f>MIN((IFERROR(IF(AND($V229&lt;=AI$1,$W229&gt;=AI$1),INDEX(Reliability!N$23:N$50,MATCH($S229,Reliability!$C$23:$C$50,0)),0),0)*IF($T229="n/a",$D229*$Y229,$G229)+IFERROR(IF(AND($V229&lt;=AI$1,$W229&gt;=AI$1),INDEX(Reliability!N$23:N$50,MATCH($T229,Reliability!$C$23:$C$50,0)),0),0)*$H229*$X229*$Y229),$D229)*$R229</f>
        <v>0</v>
      </c>
      <c r="AJ229" s="168">
        <f>MIN((IFERROR(IF(AND($V229&lt;=AJ$1,$W229&gt;=AJ$1),INDEX(Reliability!O$23:O$50,MATCH($S229,Reliability!$C$23:$C$50,0)),0),0)*IF($T229="n/a",$D229*$Y229,$G229)+IFERROR(IF(AND($V229&lt;=AJ$1,$W229&gt;=AJ$1),INDEX(Reliability!O$23:O$50,MATCH($T229,Reliability!$C$23:$C$50,0)),0),0)*$H229*$X229*$Y229),$D229)*$R229</f>
        <v>0</v>
      </c>
      <c r="AK229" s="168">
        <f>MIN((IFERROR(IF(AND($V229&lt;=AK$1,$W229&gt;=AK$1),INDEX(Reliability!P$23:P$50,MATCH($S229,Reliability!$C$23:$C$50,0)),0),0)*IF($T229="n/a",$D229*$Y229,$G229)+IFERROR(IF(AND($V229&lt;=AK$1,$W229&gt;=AK$1),INDEX(Reliability!P$23:P$50,MATCH($T229,Reliability!$C$23:$C$50,0)),0),0)*$H229*$X229*$Y229),$D229)*$R229</f>
        <v>0</v>
      </c>
      <c r="AM229" s="167">
        <f t="shared" si="39"/>
        <v>0</v>
      </c>
      <c r="AN229">
        <f>unique_contracts!C229</f>
        <v>0</v>
      </c>
    </row>
    <row r="230" spans="2:40" x14ac:dyDescent="0.25">
      <c r="B230" s="121">
        <f>unique_contracts!B230</f>
        <v>0</v>
      </c>
      <c r="C230" s="103">
        <f>unique_contracts!D230</f>
        <v>0</v>
      </c>
      <c r="D230" s="120">
        <f>unique_contracts!J230</f>
        <v>0</v>
      </c>
      <c r="E230" s="103">
        <f>unique_contracts!M230</f>
        <v>0</v>
      </c>
      <c r="F230" s="103">
        <f>unique_contracts!N230</f>
        <v>0</v>
      </c>
      <c r="G230" s="103">
        <f>unique_contracts!P230</f>
        <v>0</v>
      </c>
      <c r="H230" s="103">
        <f>unique_contracts!R230</f>
        <v>0</v>
      </c>
      <c r="I230" s="103">
        <f>unique_contracts!V230</f>
        <v>0</v>
      </c>
      <c r="J230" s="121">
        <f>unique_contracts!AB230</f>
        <v>0</v>
      </c>
      <c r="K230" s="103">
        <f>unique_contracts!AM230</f>
        <v>0</v>
      </c>
      <c r="L230" s="103">
        <f>unique_contracts!AN230</f>
        <v>0</v>
      </c>
      <c r="M230" s="103">
        <f>unique_contracts!AO230</f>
        <v>0</v>
      </c>
      <c r="N230" s="103">
        <f>unique_contracts!AP230</f>
        <v>0</v>
      </c>
      <c r="O230" s="103">
        <f>unique_contracts!AQ230</f>
        <v>0</v>
      </c>
      <c r="P230" s="103">
        <f>unique_contracts!AR230</f>
        <v>0</v>
      </c>
      <c r="Q230" s="103">
        <f>unique_contracts!BP230</f>
        <v>0</v>
      </c>
      <c r="R230" s="103">
        <f t="shared" si="32"/>
        <v>0</v>
      </c>
      <c r="S230" s="103" t="str">
        <f>IFERROR(IF(AND(I230&gt;0,E230="NotHybrid"),_xlfn.CONCAT(MAX(MIN(ROUNDDOWN(I230/D230,0),8),4),INDEX(resources!$G:$G,MATCH(B230,resources!$A:$A,0))),INDEX(resources!$G:$G,MATCH(B230,resources!$A:$A,0))),"n/a")</f>
        <v>n/a</v>
      </c>
      <c r="T230" s="103" t="str">
        <f t="shared" si="33"/>
        <v>n/a</v>
      </c>
      <c r="U230" s="103" t="str">
        <f t="shared" si="34"/>
        <v>n/a</v>
      </c>
      <c r="V230" s="103">
        <f t="shared" si="35"/>
        <v>0</v>
      </c>
      <c r="W230" s="103">
        <f t="shared" si="36"/>
        <v>0</v>
      </c>
      <c r="X230" s="119">
        <f t="shared" si="37"/>
        <v>1</v>
      </c>
      <c r="Y230" s="119">
        <f t="shared" si="38"/>
        <v>1</v>
      </c>
      <c r="Z230" s="168">
        <f>MIN((IFERROR(IF(AND($V230&lt;=Z$1,$W230&gt;=Z$1),INDEX(Reliability!E$23:E$50,MATCH($S230,Reliability!$C$23:$C$50,0)),0),0)*IF($T230="n/a",$D230*$Y230,$G230)+IFERROR(IF(AND($V230&lt;=Z$1,$W230&gt;=Z$1),INDEX(Reliability!E$23:E$50,MATCH($T230,Reliability!$C$23:$C$50,0)),0),0)*$H230*$X230*$Y230),$D230)*$R230</f>
        <v>0</v>
      </c>
      <c r="AA230" s="168">
        <f>MIN((IFERROR(IF(AND($V230&lt;=AA$1,$W230&gt;=AA$1),INDEX(Reliability!F$23:F$50,MATCH($S230,Reliability!$C$23:$C$50,0)),0),0)*IF($T230="n/a",$D230*$Y230,$G230)+IFERROR(IF(AND($V230&lt;=AA$1,$W230&gt;=AA$1),INDEX(Reliability!F$23:F$50,MATCH($T230,Reliability!$C$23:$C$50,0)),0),0)*$H230*$X230*$Y230),$D230)*$R230</f>
        <v>0</v>
      </c>
      <c r="AB230" s="168">
        <f>MIN((IFERROR(IF(AND($V230&lt;=AB$1,$W230&gt;=AB$1),INDEX(Reliability!G$23:G$50,MATCH($S230,Reliability!$C$23:$C$50,0)),0),0)*IF($T230="n/a",$D230*$Y230,$G230)+IFERROR(IF(AND($V230&lt;=AB$1,$W230&gt;=AB$1),INDEX(Reliability!G$23:G$50,MATCH($T230,Reliability!$C$23:$C$50,0)),0),0)*$H230*$X230*$Y230),$D230)*$R230</f>
        <v>0</v>
      </c>
      <c r="AC230" s="168">
        <f>MIN((IFERROR(IF(AND($V230&lt;=AC$1,$W230&gt;=AC$1),INDEX(Reliability!H$23:H$50,MATCH($S230,Reliability!$C$23:$C$50,0)),0),0)*IF($T230="n/a",$D230*$Y230,$G230)+IFERROR(IF(AND($V230&lt;=AC$1,$W230&gt;=AC$1),INDEX(Reliability!H$23:H$50,MATCH($T230,Reliability!$C$23:$C$50,0)),0),0)*$H230*$X230*$Y230),$D230)*$R230</f>
        <v>0</v>
      </c>
      <c r="AD230" s="168">
        <f>MIN((IFERROR(IF(AND($V230&lt;=AD$1,$W230&gt;=AD$1),INDEX(Reliability!I$23:I$50,MATCH($S230,Reliability!$C$23:$C$50,0)),0),0)*IF($T230="n/a",$D230*$Y230,$G230)+IFERROR(IF(AND($V230&lt;=AD$1,$W230&gt;=AD$1),INDEX(Reliability!I$23:I$50,MATCH($T230,Reliability!$C$23:$C$50,0)),0),0)*$H230*$X230*$Y230),$D230)*$R230</f>
        <v>0</v>
      </c>
      <c r="AE230" s="168">
        <f>MIN((IFERROR(IF(AND($V230&lt;=AE$1,$W230&gt;=AE$1),INDEX(Reliability!J$23:J$50,MATCH($S230,Reliability!$C$23:$C$50,0)),0),0)*IF($T230="n/a",$D230*$Y230,$G230)+IFERROR(IF(AND($V230&lt;=AE$1,$W230&gt;=AE$1),INDEX(Reliability!J$23:J$50,MATCH($T230,Reliability!$C$23:$C$50,0)),0),0)*$H230*$X230*$Y230),$D230)*$R230</f>
        <v>0</v>
      </c>
      <c r="AF230" s="168">
        <f>MIN((IFERROR(IF(AND($V230&lt;=AF$1,$W230&gt;=AF$1),INDEX(Reliability!K$23:K$50,MATCH($S230,Reliability!$C$23:$C$50,0)),0),0)*IF($T230="n/a",$D230*$Y230,$G230)+IFERROR(IF(AND($V230&lt;=AF$1,$W230&gt;=AF$1),INDEX(Reliability!K$23:K$50,MATCH($T230,Reliability!$C$23:$C$50,0)),0),0)*$H230*$X230*$Y230),$D230)*$R230</f>
        <v>0</v>
      </c>
      <c r="AG230" s="168">
        <f>MIN((IFERROR(IF(AND($V230&lt;=AG$1,$W230&gt;=AG$1),INDEX(Reliability!L$23:L$50,MATCH($S230,Reliability!$C$23:$C$50,0)),0),0)*IF($T230="n/a",$D230*$Y230,$G230)+IFERROR(IF(AND($V230&lt;=AG$1,$W230&gt;=AG$1),INDEX(Reliability!L$23:L$50,MATCH($T230,Reliability!$C$23:$C$50,0)),0),0)*$H230*$X230*$Y230),$D230)*$R230</f>
        <v>0</v>
      </c>
      <c r="AH230" s="168">
        <f>MIN((IFERROR(IF(AND($V230&lt;=AH$1,$W230&gt;=AH$1),INDEX(Reliability!M$23:M$50,MATCH($S230,Reliability!$C$23:$C$50,0)),0),0)*IF($T230="n/a",$D230*$Y230,$G230)+IFERROR(IF(AND($V230&lt;=AH$1,$W230&gt;=AH$1),INDEX(Reliability!M$23:M$50,MATCH($T230,Reliability!$C$23:$C$50,0)),0),0)*$H230*$X230*$Y230),$D230)*$R230</f>
        <v>0</v>
      </c>
      <c r="AI230" s="168">
        <f>MIN((IFERROR(IF(AND($V230&lt;=AI$1,$W230&gt;=AI$1),INDEX(Reliability!N$23:N$50,MATCH($S230,Reliability!$C$23:$C$50,0)),0),0)*IF($T230="n/a",$D230*$Y230,$G230)+IFERROR(IF(AND($V230&lt;=AI$1,$W230&gt;=AI$1),INDEX(Reliability!N$23:N$50,MATCH($T230,Reliability!$C$23:$C$50,0)),0),0)*$H230*$X230*$Y230),$D230)*$R230</f>
        <v>0</v>
      </c>
      <c r="AJ230" s="168">
        <f>MIN((IFERROR(IF(AND($V230&lt;=AJ$1,$W230&gt;=AJ$1),INDEX(Reliability!O$23:O$50,MATCH($S230,Reliability!$C$23:$C$50,0)),0),0)*IF($T230="n/a",$D230*$Y230,$G230)+IFERROR(IF(AND($V230&lt;=AJ$1,$W230&gt;=AJ$1),INDEX(Reliability!O$23:O$50,MATCH($T230,Reliability!$C$23:$C$50,0)),0),0)*$H230*$X230*$Y230),$D230)*$R230</f>
        <v>0</v>
      </c>
      <c r="AK230" s="168">
        <f>MIN((IFERROR(IF(AND($V230&lt;=AK$1,$W230&gt;=AK$1),INDEX(Reliability!P$23:P$50,MATCH($S230,Reliability!$C$23:$C$50,0)),0),0)*IF($T230="n/a",$D230*$Y230,$G230)+IFERROR(IF(AND($V230&lt;=AK$1,$W230&gt;=AK$1),INDEX(Reliability!P$23:P$50,MATCH($T230,Reliability!$C$23:$C$50,0)),0),0)*$H230*$X230*$Y230),$D230)*$R230</f>
        <v>0</v>
      </c>
      <c r="AM230" s="167">
        <f t="shared" si="39"/>
        <v>0</v>
      </c>
      <c r="AN230">
        <f>unique_contracts!C230</f>
        <v>0</v>
      </c>
    </row>
    <row r="231" spans="2:40" x14ac:dyDescent="0.25">
      <c r="B231" s="121">
        <f>unique_contracts!B231</f>
        <v>0</v>
      </c>
      <c r="C231" s="103">
        <f>unique_contracts!D231</f>
        <v>0</v>
      </c>
      <c r="D231" s="120">
        <f>unique_contracts!J231</f>
        <v>0</v>
      </c>
      <c r="E231" s="103">
        <f>unique_contracts!M231</f>
        <v>0</v>
      </c>
      <c r="F231" s="103">
        <f>unique_contracts!N231</f>
        <v>0</v>
      </c>
      <c r="G231" s="103">
        <f>unique_contracts!P231</f>
        <v>0</v>
      </c>
      <c r="H231" s="103">
        <f>unique_contracts!R231</f>
        <v>0</v>
      </c>
      <c r="I231" s="103">
        <f>unique_contracts!V231</f>
        <v>0</v>
      </c>
      <c r="J231" s="121">
        <f>unique_contracts!AB231</f>
        <v>0</v>
      </c>
      <c r="K231" s="103">
        <f>unique_contracts!AM231</f>
        <v>0</v>
      </c>
      <c r="L231" s="103">
        <f>unique_contracts!AN231</f>
        <v>0</v>
      </c>
      <c r="M231" s="103">
        <f>unique_contracts!AO231</f>
        <v>0</v>
      </c>
      <c r="N231" s="103">
        <f>unique_contracts!AP231</f>
        <v>0</v>
      </c>
      <c r="O231" s="103">
        <f>unique_contracts!AQ231</f>
        <v>0</v>
      </c>
      <c r="P231" s="103">
        <f>unique_contracts!AR231</f>
        <v>0</v>
      </c>
      <c r="Q231" s="103">
        <f>unique_contracts!BP231</f>
        <v>0</v>
      </c>
      <c r="R231" s="103">
        <f t="shared" si="32"/>
        <v>0</v>
      </c>
      <c r="S231" s="103" t="str">
        <f>IFERROR(IF(AND(I231&gt;0,E231="NotHybrid"),_xlfn.CONCAT(MAX(MIN(ROUNDDOWN(I231/D231,0),8),4),INDEX(resources!$G:$G,MATCH(B231,resources!$A:$A,0))),INDEX(resources!$G:$G,MATCH(B231,resources!$A:$A,0))),"n/a")</f>
        <v>n/a</v>
      </c>
      <c r="T231" s="103" t="str">
        <f t="shared" si="33"/>
        <v>n/a</v>
      </c>
      <c r="U231" s="103" t="str">
        <f t="shared" si="34"/>
        <v>n/a</v>
      </c>
      <c r="V231" s="103">
        <f t="shared" si="35"/>
        <v>0</v>
      </c>
      <c r="W231" s="103">
        <f t="shared" si="36"/>
        <v>0</v>
      </c>
      <c r="X231" s="119">
        <f t="shared" si="37"/>
        <v>1</v>
      </c>
      <c r="Y231" s="119">
        <f t="shared" si="38"/>
        <v>1</v>
      </c>
      <c r="Z231" s="168">
        <f>MIN((IFERROR(IF(AND($V231&lt;=Z$1,$W231&gt;=Z$1),INDEX(Reliability!E$23:E$50,MATCH($S231,Reliability!$C$23:$C$50,0)),0),0)*IF($T231="n/a",$D231*$Y231,$G231)+IFERROR(IF(AND($V231&lt;=Z$1,$W231&gt;=Z$1),INDEX(Reliability!E$23:E$50,MATCH($T231,Reliability!$C$23:$C$50,0)),0),0)*$H231*$X231*$Y231),$D231)*$R231</f>
        <v>0</v>
      </c>
      <c r="AA231" s="168">
        <f>MIN((IFERROR(IF(AND($V231&lt;=AA$1,$W231&gt;=AA$1),INDEX(Reliability!F$23:F$50,MATCH($S231,Reliability!$C$23:$C$50,0)),0),0)*IF($T231="n/a",$D231*$Y231,$G231)+IFERROR(IF(AND($V231&lt;=AA$1,$W231&gt;=AA$1),INDEX(Reliability!F$23:F$50,MATCH($T231,Reliability!$C$23:$C$50,0)),0),0)*$H231*$X231*$Y231),$D231)*$R231</f>
        <v>0</v>
      </c>
      <c r="AB231" s="168">
        <f>MIN((IFERROR(IF(AND($V231&lt;=AB$1,$W231&gt;=AB$1),INDEX(Reliability!G$23:G$50,MATCH($S231,Reliability!$C$23:$C$50,0)),0),0)*IF($T231="n/a",$D231*$Y231,$G231)+IFERROR(IF(AND($V231&lt;=AB$1,$W231&gt;=AB$1),INDEX(Reliability!G$23:G$50,MATCH($T231,Reliability!$C$23:$C$50,0)),0),0)*$H231*$X231*$Y231),$D231)*$R231</f>
        <v>0</v>
      </c>
      <c r="AC231" s="168">
        <f>MIN((IFERROR(IF(AND($V231&lt;=AC$1,$W231&gt;=AC$1),INDEX(Reliability!H$23:H$50,MATCH($S231,Reliability!$C$23:$C$50,0)),0),0)*IF($T231="n/a",$D231*$Y231,$G231)+IFERROR(IF(AND($V231&lt;=AC$1,$W231&gt;=AC$1),INDEX(Reliability!H$23:H$50,MATCH($T231,Reliability!$C$23:$C$50,0)),0),0)*$H231*$X231*$Y231),$D231)*$R231</f>
        <v>0</v>
      </c>
      <c r="AD231" s="168">
        <f>MIN((IFERROR(IF(AND($V231&lt;=AD$1,$W231&gt;=AD$1),INDEX(Reliability!I$23:I$50,MATCH($S231,Reliability!$C$23:$C$50,0)),0),0)*IF($T231="n/a",$D231*$Y231,$G231)+IFERROR(IF(AND($V231&lt;=AD$1,$W231&gt;=AD$1),INDEX(Reliability!I$23:I$50,MATCH($T231,Reliability!$C$23:$C$50,0)),0),0)*$H231*$X231*$Y231),$D231)*$R231</f>
        <v>0</v>
      </c>
      <c r="AE231" s="168">
        <f>MIN((IFERROR(IF(AND($V231&lt;=AE$1,$W231&gt;=AE$1),INDEX(Reliability!J$23:J$50,MATCH($S231,Reliability!$C$23:$C$50,0)),0),0)*IF($T231="n/a",$D231*$Y231,$G231)+IFERROR(IF(AND($V231&lt;=AE$1,$W231&gt;=AE$1),INDEX(Reliability!J$23:J$50,MATCH($T231,Reliability!$C$23:$C$50,0)),0),0)*$H231*$X231*$Y231),$D231)*$R231</f>
        <v>0</v>
      </c>
      <c r="AF231" s="168">
        <f>MIN((IFERROR(IF(AND($V231&lt;=AF$1,$W231&gt;=AF$1),INDEX(Reliability!K$23:K$50,MATCH($S231,Reliability!$C$23:$C$50,0)),0),0)*IF($T231="n/a",$D231*$Y231,$G231)+IFERROR(IF(AND($V231&lt;=AF$1,$W231&gt;=AF$1),INDEX(Reliability!K$23:K$50,MATCH($T231,Reliability!$C$23:$C$50,0)),0),0)*$H231*$X231*$Y231),$D231)*$R231</f>
        <v>0</v>
      </c>
      <c r="AG231" s="168">
        <f>MIN((IFERROR(IF(AND($V231&lt;=AG$1,$W231&gt;=AG$1),INDEX(Reliability!L$23:L$50,MATCH($S231,Reliability!$C$23:$C$50,0)),0),0)*IF($T231="n/a",$D231*$Y231,$G231)+IFERROR(IF(AND($V231&lt;=AG$1,$W231&gt;=AG$1),INDEX(Reliability!L$23:L$50,MATCH($T231,Reliability!$C$23:$C$50,0)),0),0)*$H231*$X231*$Y231),$D231)*$R231</f>
        <v>0</v>
      </c>
      <c r="AH231" s="168">
        <f>MIN((IFERROR(IF(AND($V231&lt;=AH$1,$W231&gt;=AH$1),INDEX(Reliability!M$23:M$50,MATCH($S231,Reliability!$C$23:$C$50,0)),0),0)*IF($T231="n/a",$D231*$Y231,$G231)+IFERROR(IF(AND($V231&lt;=AH$1,$W231&gt;=AH$1),INDEX(Reliability!M$23:M$50,MATCH($T231,Reliability!$C$23:$C$50,0)),0),0)*$H231*$X231*$Y231),$D231)*$R231</f>
        <v>0</v>
      </c>
      <c r="AI231" s="168">
        <f>MIN((IFERROR(IF(AND($V231&lt;=AI$1,$W231&gt;=AI$1),INDEX(Reliability!N$23:N$50,MATCH($S231,Reliability!$C$23:$C$50,0)),0),0)*IF($T231="n/a",$D231*$Y231,$G231)+IFERROR(IF(AND($V231&lt;=AI$1,$W231&gt;=AI$1),INDEX(Reliability!N$23:N$50,MATCH($T231,Reliability!$C$23:$C$50,0)),0),0)*$H231*$X231*$Y231),$D231)*$R231</f>
        <v>0</v>
      </c>
      <c r="AJ231" s="168">
        <f>MIN((IFERROR(IF(AND($V231&lt;=AJ$1,$W231&gt;=AJ$1),INDEX(Reliability!O$23:O$50,MATCH($S231,Reliability!$C$23:$C$50,0)),0),0)*IF($T231="n/a",$D231*$Y231,$G231)+IFERROR(IF(AND($V231&lt;=AJ$1,$W231&gt;=AJ$1),INDEX(Reliability!O$23:O$50,MATCH($T231,Reliability!$C$23:$C$50,0)),0),0)*$H231*$X231*$Y231),$D231)*$R231</f>
        <v>0</v>
      </c>
      <c r="AK231" s="168">
        <f>MIN((IFERROR(IF(AND($V231&lt;=AK$1,$W231&gt;=AK$1),INDEX(Reliability!P$23:P$50,MATCH($S231,Reliability!$C$23:$C$50,0)),0),0)*IF($T231="n/a",$D231*$Y231,$G231)+IFERROR(IF(AND($V231&lt;=AK$1,$W231&gt;=AK$1),INDEX(Reliability!P$23:P$50,MATCH($T231,Reliability!$C$23:$C$50,0)),0),0)*$H231*$X231*$Y231),$D231)*$R231</f>
        <v>0</v>
      </c>
      <c r="AM231" s="167">
        <f t="shared" si="39"/>
        <v>0</v>
      </c>
      <c r="AN231">
        <f>unique_contracts!C231</f>
        <v>0</v>
      </c>
    </row>
    <row r="232" spans="2:40" x14ac:dyDescent="0.25">
      <c r="B232" s="121">
        <f>unique_contracts!B232</f>
        <v>0</v>
      </c>
      <c r="C232" s="103">
        <f>unique_contracts!D232</f>
        <v>0</v>
      </c>
      <c r="D232" s="120">
        <f>unique_contracts!J232</f>
        <v>0</v>
      </c>
      <c r="E232" s="103">
        <f>unique_contracts!M232</f>
        <v>0</v>
      </c>
      <c r="F232" s="103">
        <f>unique_contracts!N232</f>
        <v>0</v>
      </c>
      <c r="G232" s="103">
        <f>unique_contracts!P232</f>
        <v>0</v>
      </c>
      <c r="H232" s="103">
        <f>unique_contracts!R232</f>
        <v>0</v>
      </c>
      <c r="I232" s="103">
        <f>unique_contracts!V232</f>
        <v>0</v>
      </c>
      <c r="J232" s="121">
        <f>unique_contracts!AB232</f>
        <v>0</v>
      </c>
      <c r="K232" s="103">
        <f>unique_contracts!AM232</f>
        <v>0</v>
      </c>
      <c r="L232" s="103">
        <f>unique_contracts!AN232</f>
        <v>0</v>
      </c>
      <c r="M232" s="103">
        <f>unique_contracts!AO232</f>
        <v>0</v>
      </c>
      <c r="N232" s="103">
        <f>unique_contracts!AP232</f>
        <v>0</v>
      </c>
      <c r="O232" s="103">
        <f>unique_contracts!AQ232</f>
        <v>0</v>
      </c>
      <c r="P232" s="103">
        <f>unique_contracts!AR232</f>
        <v>0</v>
      </c>
      <c r="Q232" s="103">
        <f>unique_contracts!BP232</f>
        <v>0</v>
      </c>
      <c r="R232" s="103">
        <f t="shared" si="32"/>
        <v>0</v>
      </c>
      <c r="S232" s="103" t="str">
        <f>IFERROR(IF(AND(I232&gt;0,E232="NotHybrid"),_xlfn.CONCAT(MAX(MIN(ROUNDDOWN(I232/D232,0),8),4),INDEX(resources!$G:$G,MATCH(B232,resources!$A:$A,0))),INDEX(resources!$G:$G,MATCH(B232,resources!$A:$A,0))),"n/a")</f>
        <v>n/a</v>
      </c>
      <c r="T232" s="103" t="str">
        <f t="shared" si="33"/>
        <v>n/a</v>
      </c>
      <c r="U232" s="103" t="str">
        <f t="shared" si="34"/>
        <v>n/a</v>
      </c>
      <c r="V232" s="103">
        <f t="shared" si="35"/>
        <v>0</v>
      </c>
      <c r="W232" s="103">
        <f t="shared" si="36"/>
        <v>0</v>
      </c>
      <c r="X232" s="119">
        <f t="shared" si="37"/>
        <v>1</v>
      </c>
      <c r="Y232" s="119">
        <f t="shared" si="38"/>
        <v>1</v>
      </c>
      <c r="Z232" s="168">
        <f>MIN((IFERROR(IF(AND($V232&lt;=Z$1,$W232&gt;=Z$1),INDEX(Reliability!E$23:E$50,MATCH($S232,Reliability!$C$23:$C$50,0)),0),0)*IF($T232="n/a",$D232*$Y232,$G232)+IFERROR(IF(AND($V232&lt;=Z$1,$W232&gt;=Z$1),INDEX(Reliability!E$23:E$50,MATCH($T232,Reliability!$C$23:$C$50,0)),0),0)*$H232*$X232*$Y232),$D232)*$R232</f>
        <v>0</v>
      </c>
      <c r="AA232" s="168">
        <f>MIN((IFERROR(IF(AND($V232&lt;=AA$1,$W232&gt;=AA$1),INDEX(Reliability!F$23:F$50,MATCH($S232,Reliability!$C$23:$C$50,0)),0),0)*IF($T232="n/a",$D232*$Y232,$G232)+IFERROR(IF(AND($V232&lt;=AA$1,$W232&gt;=AA$1),INDEX(Reliability!F$23:F$50,MATCH($T232,Reliability!$C$23:$C$50,0)),0),0)*$H232*$X232*$Y232),$D232)*$R232</f>
        <v>0</v>
      </c>
      <c r="AB232" s="168">
        <f>MIN((IFERROR(IF(AND($V232&lt;=AB$1,$W232&gt;=AB$1),INDEX(Reliability!G$23:G$50,MATCH($S232,Reliability!$C$23:$C$50,0)),0),0)*IF($T232="n/a",$D232*$Y232,$G232)+IFERROR(IF(AND($V232&lt;=AB$1,$W232&gt;=AB$1),INDEX(Reliability!G$23:G$50,MATCH($T232,Reliability!$C$23:$C$50,0)),0),0)*$H232*$X232*$Y232),$D232)*$R232</f>
        <v>0</v>
      </c>
      <c r="AC232" s="168">
        <f>MIN((IFERROR(IF(AND($V232&lt;=AC$1,$W232&gt;=AC$1),INDEX(Reliability!H$23:H$50,MATCH($S232,Reliability!$C$23:$C$50,0)),0),0)*IF($T232="n/a",$D232*$Y232,$G232)+IFERROR(IF(AND($V232&lt;=AC$1,$W232&gt;=AC$1),INDEX(Reliability!H$23:H$50,MATCH($T232,Reliability!$C$23:$C$50,0)),0),0)*$H232*$X232*$Y232),$D232)*$R232</f>
        <v>0</v>
      </c>
      <c r="AD232" s="168">
        <f>MIN((IFERROR(IF(AND($V232&lt;=AD$1,$W232&gt;=AD$1),INDEX(Reliability!I$23:I$50,MATCH($S232,Reliability!$C$23:$C$50,0)),0),0)*IF($T232="n/a",$D232*$Y232,$G232)+IFERROR(IF(AND($V232&lt;=AD$1,$W232&gt;=AD$1),INDEX(Reliability!I$23:I$50,MATCH($T232,Reliability!$C$23:$C$50,0)),0),0)*$H232*$X232*$Y232),$D232)*$R232</f>
        <v>0</v>
      </c>
      <c r="AE232" s="168">
        <f>MIN((IFERROR(IF(AND($V232&lt;=AE$1,$W232&gt;=AE$1),INDEX(Reliability!J$23:J$50,MATCH($S232,Reliability!$C$23:$C$50,0)),0),0)*IF($T232="n/a",$D232*$Y232,$G232)+IFERROR(IF(AND($V232&lt;=AE$1,$W232&gt;=AE$1),INDEX(Reliability!J$23:J$50,MATCH($T232,Reliability!$C$23:$C$50,0)),0),0)*$H232*$X232*$Y232),$D232)*$R232</f>
        <v>0</v>
      </c>
      <c r="AF232" s="168">
        <f>MIN((IFERROR(IF(AND($V232&lt;=AF$1,$W232&gt;=AF$1),INDEX(Reliability!K$23:K$50,MATCH($S232,Reliability!$C$23:$C$50,0)),0),0)*IF($T232="n/a",$D232*$Y232,$G232)+IFERROR(IF(AND($V232&lt;=AF$1,$W232&gt;=AF$1),INDEX(Reliability!K$23:K$50,MATCH($T232,Reliability!$C$23:$C$50,0)),0),0)*$H232*$X232*$Y232),$D232)*$R232</f>
        <v>0</v>
      </c>
      <c r="AG232" s="168">
        <f>MIN((IFERROR(IF(AND($V232&lt;=AG$1,$W232&gt;=AG$1),INDEX(Reliability!L$23:L$50,MATCH($S232,Reliability!$C$23:$C$50,0)),0),0)*IF($T232="n/a",$D232*$Y232,$G232)+IFERROR(IF(AND($V232&lt;=AG$1,$W232&gt;=AG$1),INDEX(Reliability!L$23:L$50,MATCH($T232,Reliability!$C$23:$C$50,0)),0),0)*$H232*$X232*$Y232),$D232)*$R232</f>
        <v>0</v>
      </c>
      <c r="AH232" s="168">
        <f>MIN((IFERROR(IF(AND($V232&lt;=AH$1,$W232&gt;=AH$1),INDEX(Reliability!M$23:M$50,MATCH($S232,Reliability!$C$23:$C$50,0)),0),0)*IF($T232="n/a",$D232*$Y232,$G232)+IFERROR(IF(AND($V232&lt;=AH$1,$W232&gt;=AH$1),INDEX(Reliability!M$23:M$50,MATCH($T232,Reliability!$C$23:$C$50,0)),0),0)*$H232*$X232*$Y232),$D232)*$R232</f>
        <v>0</v>
      </c>
      <c r="AI232" s="168">
        <f>MIN((IFERROR(IF(AND($V232&lt;=AI$1,$W232&gt;=AI$1),INDEX(Reliability!N$23:N$50,MATCH($S232,Reliability!$C$23:$C$50,0)),0),0)*IF($T232="n/a",$D232*$Y232,$G232)+IFERROR(IF(AND($V232&lt;=AI$1,$W232&gt;=AI$1),INDEX(Reliability!N$23:N$50,MATCH($T232,Reliability!$C$23:$C$50,0)),0),0)*$H232*$X232*$Y232),$D232)*$R232</f>
        <v>0</v>
      </c>
      <c r="AJ232" s="168">
        <f>MIN((IFERROR(IF(AND($V232&lt;=AJ$1,$W232&gt;=AJ$1),INDEX(Reliability!O$23:O$50,MATCH($S232,Reliability!$C$23:$C$50,0)),0),0)*IF($T232="n/a",$D232*$Y232,$G232)+IFERROR(IF(AND($V232&lt;=AJ$1,$W232&gt;=AJ$1),INDEX(Reliability!O$23:O$50,MATCH($T232,Reliability!$C$23:$C$50,0)),0),0)*$H232*$X232*$Y232),$D232)*$R232</f>
        <v>0</v>
      </c>
      <c r="AK232" s="168">
        <f>MIN((IFERROR(IF(AND($V232&lt;=AK$1,$W232&gt;=AK$1),INDEX(Reliability!P$23:P$50,MATCH($S232,Reliability!$C$23:$C$50,0)),0),0)*IF($T232="n/a",$D232*$Y232,$G232)+IFERROR(IF(AND($V232&lt;=AK$1,$W232&gt;=AK$1),INDEX(Reliability!P$23:P$50,MATCH($T232,Reliability!$C$23:$C$50,0)),0),0)*$H232*$X232*$Y232),$D232)*$R232</f>
        <v>0</v>
      </c>
      <c r="AM232" s="167">
        <f t="shared" si="39"/>
        <v>0</v>
      </c>
      <c r="AN232">
        <f>unique_contracts!C232</f>
        <v>0</v>
      </c>
    </row>
    <row r="233" spans="2:40" x14ac:dyDescent="0.25">
      <c r="B233" s="121">
        <f>unique_contracts!B233</f>
        <v>0</v>
      </c>
      <c r="C233" s="103">
        <f>unique_contracts!D233</f>
        <v>0</v>
      </c>
      <c r="D233" s="120">
        <f>unique_contracts!J233</f>
        <v>0</v>
      </c>
      <c r="E233" s="103">
        <f>unique_contracts!M233</f>
        <v>0</v>
      </c>
      <c r="F233" s="103">
        <f>unique_contracts!N233</f>
        <v>0</v>
      </c>
      <c r="G233" s="103">
        <f>unique_contracts!P233</f>
        <v>0</v>
      </c>
      <c r="H233" s="103">
        <f>unique_contracts!R233</f>
        <v>0</v>
      </c>
      <c r="I233" s="103">
        <f>unique_contracts!V233</f>
        <v>0</v>
      </c>
      <c r="J233" s="121">
        <f>unique_contracts!AB233</f>
        <v>0</v>
      </c>
      <c r="K233" s="103">
        <f>unique_contracts!AM233</f>
        <v>0</v>
      </c>
      <c r="L233" s="103">
        <f>unique_contracts!AN233</f>
        <v>0</v>
      </c>
      <c r="M233" s="103">
        <f>unique_contracts!AO233</f>
        <v>0</v>
      </c>
      <c r="N233" s="103">
        <f>unique_contracts!AP233</f>
        <v>0</v>
      </c>
      <c r="O233" s="103">
        <f>unique_contracts!AQ233</f>
        <v>0</v>
      </c>
      <c r="P233" s="103">
        <f>unique_contracts!AR233</f>
        <v>0</v>
      </c>
      <c r="Q233" s="103">
        <f>unique_contracts!BP233</f>
        <v>0</v>
      </c>
      <c r="R233" s="103">
        <f t="shared" si="32"/>
        <v>0</v>
      </c>
      <c r="S233" s="103" t="str">
        <f>IFERROR(IF(AND(I233&gt;0,E233="NotHybrid"),_xlfn.CONCAT(MAX(MIN(ROUNDDOWN(I233/D233,0),8),4),INDEX(resources!$G:$G,MATCH(B233,resources!$A:$A,0))),INDEX(resources!$G:$G,MATCH(B233,resources!$A:$A,0))),"n/a")</f>
        <v>n/a</v>
      </c>
      <c r="T233" s="103" t="str">
        <f t="shared" si="33"/>
        <v>n/a</v>
      </c>
      <c r="U233" s="103" t="str">
        <f t="shared" si="34"/>
        <v>n/a</v>
      </c>
      <c r="V233" s="103">
        <f t="shared" si="35"/>
        <v>0</v>
      </c>
      <c r="W233" s="103">
        <f t="shared" si="36"/>
        <v>0</v>
      </c>
      <c r="X233" s="119">
        <f t="shared" si="37"/>
        <v>1</v>
      </c>
      <c r="Y233" s="119">
        <f t="shared" si="38"/>
        <v>1</v>
      </c>
      <c r="Z233" s="168">
        <f>MIN((IFERROR(IF(AND($V233&lt;=Z$1,$W233&gt;=Z$1),INDEX(Reliability!E$23:E$50,MATCH($S233,Reliability!$C$23:$C$50,0)),0),0)*IF($T233="n/a",$D233*$Y233,$G233)+IFERROR(IF(AND($V233&lt;=Z$1,$W233&gt;=Z$1),INDEX(Reliability!E$23:E$50,MATCH($T233,Reliability!$C$23:$C$50,0)),0),0)*$H233*$X233*$Y233),$D233)*$R233</f>
        <v>0</v>
      </c>
      <c r="AA233" s="168">
        <f>MIN((IFERROR(IF(AND($V233&lt;=AA$1,$W233&gt;=AA$1),INDEX(Reliability!F$23:F$50,MATCH($S233,Reliability!$C$23:$C$50,0)),0),0)*IF($T233="n/a",$D233*$Y233,$G233)+IFERROR(IF(AND($V233&lt;=AA$1,$W233&gt;=AA$1),INDEX(Reliability!F$23:F$50,MATCH($T233,Reliability!$C$23:$C$50,0)),0),0)*$H233*$X233*$Y233),$D233)*$R233</f>
        <v>0</v>
      </c>
      <c r="AB233" s="168">
        <f>MIN((IFERROR(IF(AND($V233&lt;=AB$1,$W233&gt;=AB$1),INDEX(Reliability!G$23:G$50,MATCH($S233,Reliability!$C$23:$C$50,0)),0),0)*IF($T233="n/a",$D233*$Y233,$G233)+IFERROR(IF(AND($V233&lt;=AB$1,$W233&gt;=AB$1),INDEX(Reliability!G$23:G$50,MATCH($T233,Reliability!$C$23:$C$50,0)),0),0)*$H233*$X233*$Y233),$D233)*$R233</f>
        <v>0</v>
      </c>
      <c r="AC233" s="168">
        <f>MIN((IFERROR(IF(AND($V233&lt;=AC$1,$W233&gt;=AC$1),INDEX(Reliability!H$23:H$50,MATCH($S233,Reliability!$C$23:$C$50,0)),0),0)*IF($T233="n/a",$D233*$Y233,$G233)+IFERROR(IF(AND($V233&lt;=AC$1,$W233&gt;=AC$1),INDEX(Reliability!H$23:H$50,MATCH($T233,Reliability!$C$23:$C$50,0)),0),0)*$H233*$X233*$Y233),$D233)*$R233</f>
        <v>0</v>
      </c>
      <c r="AD233" s="168">
        <f>MIN((IFERROR(IF(AND($V233&lt;=AD$1,$W233&gt;=AD$1),INDEX(Reliability!I$23:I$50,MATCH($S233,Reliability!$C$23:$C$50,0)),0),0)*IF($T233="n/a",$D233*$Y233,$G233)+IFERROR(IF(AND($V233&lt;=AD$1,$W233&gt;=AD$1),INDEX(Reliability!I$23:I$50,MATCH($T233,Reliability!$C$23:$C$50,0)),0),0)*$H233*$X233*$Y233),$D233)*$R233</f>
        <v>0</v>
      </c>
      <c r="AE233" s="168">
        <f>MIN((IFERROR(IF(AND($V233&lt;=AE$1,$W233&gt;=AE$1),INDEX(Reliability!J$23:J$50,MATCH($S233,Reliability!$C$23:$C$50,0)),0),0)*IF($T233="n/a",$D233*$Y233,$G233)+IFERROR(IF(AND($V233&lt;=AE$1,$W233&gt;=AE$1),INDEX(Reliability!J$23:J$50,MATCH($T233,Reliability!$C$23:$C$50,0)),0),0)*$H233*$X233*$Y233),$D233)*$R233</f>
        <v>0</v>
      </c>
      <c r="AF233" s="168">
        <f>MIN((IFERROR(IF(AND($V233&lt;=AF$1,$W233&gt;=AF$1),INDEX(Reliability!K$23:K$50,MATCH($S233,Reliability!$C$23:$C$50,0)),0),0)*IF($T233="n/a",$D233*$Y233,$G233)+IFERROR(IF(AND($V233&lt;=AF$1,$W233&gt;=AF$1),INDEX(Reliability!K$23:K$50,MATCH($T233,Reliability!$C$23:$C$50,0)),0),0)*$H233*$X233*$Y233),$D233)*$R233</f>
        <v>0</v>
      </c>
      <c r="AG233" s="168">
        <f>MIN((IFERROR(IF(AND($V233&lt;=AG$1,$W233&gt;=AG$1),INDEX(Reliability!L$23:L$50,MATCH($S233,Reliability!$C$23:$C$50,0)),0),0)*IF($T233="n/a",$D233*$Y233,$G233)+IFERROR(IF(AND($V233&lt;=AG$1,$W233&gt;=AG$1),INDEX(Reliability!L$23:L$50,MATCH($T233,Reliability!$C$23:$C$50,0)),0),0)*$H233*$X233*$Y233),$D233)*$R233</f>
        <v>0</v>
      </c>
      <c r="AH233" s="168">
        <f>MIN((IFERROR(IF(AND($V233&lt;=AH$1,$W233&gt;=AH$1),INDEX(Reliability!M$23:M$50,MATCH($S233,Reliability!$C$23:$C$50,0)),0),0)*IF($T233="n/a",$D233*$Y233,$G233)+IFERROR(IF(AND($V233&lt;=AH$1,$W233&gt;=AH$1),INDEX(Reliability!M$23:M$50,MATCH($T233,Reliability!$C$23:$C$50,0)),0),0)*$H233*$X233*$Y233),$D233)*$R233</f>
        <v>0</v>
      </c>
      <c r="AI233" s="168">
        <f>MIN((IFERROR(IF(AND($V233&lt;=AI$1,$W233&gt;=AI$1),INDEX(Reliability!N$23:N$50,MATCH($S233,Reliability!$C$23:$C$50,0)),0),0)*IF($T233="n/a",$D233*$Y233,$G233)+IFERROR(IF(AND($V233&lt;=AI$1,$W233&gt;=AI$1),INDEX(Reliability!N$23:N$50,MATCH($T233,Reliability!$C$23:$C$50,0)),0),0)*$H233*$X233*$Y233),$D233)*$R233</f>
        <v>0</v>
      </c>
      <c r="AJ233" s="168">
        <f>MIN((IFERROR(IF(AND($V233&lt;=AJ$1,$W233&gt;=AJ$1),INDEX(Reliability!O$23:O$50,MATCH($S233,Reliability!$C$23:$C$50,0)),0),0)*IF($T233="n/a",$D233*$Y233,$G233)+IFERROR(IF(AND($V233&lt;=AJ$1,$W233&gt;=AJ$1),INDEX(Reliability!O$23:O$50,MATCH($T233,Reliability!$C$23:$C$50,0)),0),0)*$H233*$X233*$Y233),$D233)*$R233</f>
        <v>0</v>
      </c>
      <c r="AK233" s="168">
        <f>MIN((IFERROR(IF(AND($V233&lt;=AK$1,$W233&gt;=AK$1),INDEX(Reliability!P$23:P$50,MATCH($S233,Reliability!$C$23:$C$50,0)),0),0)*IF($T233="n/a",$D233*$Y233,$G233)+IFERROR(IF(AND($V233&lt;=AK$1,$W233&gt;=AK$1),INDEX(Reliability!P$23:P$50,MATCH($T233,Reliability!$C$23:$C$50,0)),0),0)*$H233*$X233*$Y233),$D233)*$R233</f>
        <v>0</v>
      </c>
      <c r="AM233" s="167">
        <f t="shared" si="39"/>
        <v>0</v>
      </c>
      <c r="AN233">
        <f>unique_contracts!C233</f>
        <v>0</v>
      </c>
    </row>
    <row r="234" spans="2:40" x14ac:dyDescent="0.25">
      <c r="B234" s="121">
        <f>unique_contracts!B234</f>
        <v>0</v>
      </c>
      <c r="C234" s="103">
        <f>unique_contracts!D234</f>
        <v>0</v>
      </c>
      <c r="D234" s="120">
        <f>unique_contracts!J234</f>
        <v>0</v>
      </c>
      <c r="E234" s="103">
        <f>unique_contracts!M234</f>
        <v>0</v>
      </c>
      <c r="F234" s="103">
        <f>unique_contracts!N234</f>
        <v>0</v>
      </c>
      <c r="G234" s="103">
        <f>unique_contracts!P234</f>
        <v>0</v>
      </c>
      <c r="H234" s="103">
        <f>unique_contracts!R234</f>
        <v>0</v>
      </c>
      <c r="I234" s="103">
        <f>unique_contracts!V234</f>
        <v>0</v>
      </c>
      <c r="J234" s="121">
        <f>unique_contracts!AB234</f>
        <v>0</v>
      </c>
      <c r="K234" s="103">
        <f>unique_contracts!AM234</f>
        <v>0</v>
      </c>
      <c r="L234" s="103">
        <f>unique_contracts!AN234</f>
        <v>0</v>
      </c>
      <c r="M234" s="103">
        <f>unique_contracts!AO234</f>
        <v>0</v>
      </c>
      <c r="N234" s="103">
        <f>unique_contracts!AP234</f>
        <v>0</v>
      </c>
      <c r="O234" s="103">
        <f>unique_contracts!AQ234</f>
        <v>0</v>
      </c>
      <c r="P234" s="103">
        <f>unique_contracts!AR234</f>
        <v>0</v>
      </c>
      <c r="Q234" s="103">
        <f>unique_contracts!BP234</f>
        <v>0</v>
      </c>
      <c r="R234" s="103">
        <f t="shared" si="32"/>
        <v>0</v>
      </c>
      <c r="S234" s="103" t="str">
        <f>IFERROR(IF(AND(I234&gt;0,E234="NotHybrid"),_xlfn.CONCAT(MAX(MIN(ROUNDDOWN(I234/D234,0),8),4),INDEX(resources!$G:$G,MATCH(B234,resources!$A:$A,0))),INDEX(resources!$G:$G,MATCH(B234,resources!$A:$A,0))),"n/a")</f>
        <v>n/a</v>
      </c>
      <c r="T234" s="103" t="str">
        <f t="shared" si="33"/>
        <v>n/a</v>
      </c>
      <c r="U234" s="103" t="str">
        <f t="shared" si="34"/>
        <v>n/a</v>
      </c>
      <c r="V234" s="103">
        <f t="shared" si="35"/>
        <v>0</v>
      </c>
      <c r="W234" s="103">
        <f t="shared" si="36"/>
        <v>0</v>
      </c>
      <c r="X234" s="119">
        <f t="shared" si="37"/>
        <v>1</v>
      </c>
      <c r="Y234" s="119">
        <f t="shared" si="38"/>
        <v>1</v>
      </c>
      <c r="Z234" s="168">
        <f>MIN((IFERROR(IF(AND($V234&lt;=Z$1,$W234&gt;=Z$1),INDEX(Reliability!E$23:E$50,MATCH($S234,Reliability!$C$23:$C$50,0)),0),0)*IF($T234="n/a",$D234*$Y234,$G234)+IFERROR(IF(AND($V234&lt;=Z$1,$W234&gt;=Z$1),INDEX(Reliability!E$23:E$50,MATCH($T234,Reliability!$C$23:$C$50,0)),0),0)*$H234*$X234*$Y234),$D234)*$R234</f>
        <v>0</v>
      </c>
      <c r="AA234" s="168">
        <f>MIN((IFERROR(IF(AND($V234&lt;=AA$1,$W234&gt;=AA$1),INDEX(Reliability!F$23:F$50,MATCH($S234,Reliability!$C$23:$C$50,0)),0),0)*IF($T234="n/a",$D234*$Y234,$G234)+IFERROR(IF(AND($V234&lt;=AA$1,$W234&gt;=AA$1),INDEX(Reliability!F$23:F$50,MATCH($T234,Reliability!$C$23:$C$50,0)),0),0)*$H234*$X234*$Y234),$D234)*$R234</f>
        <v>0</v>
      </c>
      <c r="AB234" s="168">
        <f>MIN((IFERROR(IF(AND($V234&lt;=AB$1,$W234&gt;=AB$1),INDEX(Reliability!G$23:G$50,MATCH($S234,Reliability!$C$23:$C$50,0)),0),0)*IF($T234="n/a",$D234*$Y234,$G234)+IFERROR(IF(AND($V234&lt;=AB$1,$W234&gt;=AB$1),INDEX(Reliability!G$23:G$50,MATCH($T234,Reliability!$C$23:$C$50,0)),0),0)*$H234*$X234*$Y234),$D234)*$R234</f>
        <v>0</v>
      </c>
      <c r="AC234" s="168">
        <f>MIN((IFERROR(IF(AND($V234&lt;=AC$1,$W234&gt;=AC$1),INDEX(Reliability!H$23:H$50,MATCH($S234,Reliability!$C$23:$C$50,0)),0),0)*IF($T234="n/a",$D234*$Y234,$G234)+IFERROR(IF(AND($V234&lt;=AC$1,$W234&gt;=AC$1),INDEX(Reliability!H$23:H$50,MATCH($T234,Reliability!$C$23:$C$50,0)),0),0)*$H234*$X234*$Y234),$D234)*$R234</f>
        <v>0</v>
      </c>
      <c r="AD234" s="168">
        <f>MIN((IFERROR(IF(AND($V234&lt;=AD$1,$W234&gt;=AD$1),INDEX(Reliability!I$23:I$50,MATCH($S234,Reliability!$C$23:$C$50,0)),0),0)*IF($T234="n/a",$D234*$Y234,$G234)+IFERROR(IF(AND($V234&lt;=AD$1,$W234&gt;=AD$1),INDEX(Reliability!I$23:I$50,MATCH($T234,Reliability!$C$23:$C$50,0)),0),0)*$H234*$X234*$Y234),$D234)*$R234</f>
        <v>0</v>
      </c>
      <c r="AE234" s="168">
        <f>MIN((IFERROR(IF(AND($V234&lt;=AE$1,$W234&gt;=AE$1),INDEX(Reliability!J$23:J$50,MATCH($S234,Reliability!$C$23:$C$50,0)),0),0)*IF($T234="n/a",$D234*$Y234,$G234)+IFERROR(IF(AND($V234&lt;=AE$1,$W234&gt;=AE$1),INDEX(Reliability!J$23:J$50,MATCH($T234,Reliability!$C$23:$C$50,0)),0),0)*$H234*$X234*$Y234),$D234)*$R234</f>
        <v>0</v>
      </c>
      <c r="AF234" s="168">
        <f>MIN((IFERROR(IF(AND($V234&lt;=AF$1,$W234&gt;=AF$1),INDEX(Reliability!K$23:K$50,MATCH($S234,Reliability!$C$23:$C$50,0)),0),0)*IF($T234="n/a",$D234*$Y234,$G234)+IFERROR(IF(AND($V234&lt;=AF$1,$W234&gt;=AF$1),INDEX(Reliability!K$23:K$50,MATCH($T234,Reliability!$C$23:$C$50,0)),0),0)*$H234*$X234*$Y234),$D234)*$R234</f>
        <v>0</v>
      </c>
      <c r="AG234" s="168">
        <f>MIN((IFERROR(IF(AND($V234&lt;=AG$1,$W234&gt;=AG$1),INDEX(Reliability!L$23:L$50,MATCH($S234,Reliability!$C$23:$C$50,0)),0),0)*IF($T234="n/a",$D234*$Y234,$G234)+IFERROR(IF(AND($V234&lt;=AG$1,$W234&gt;=AG$1),INDEX(Reliability!L$23:L$50,MATCH($T234,Reliability!$C$23:$C$50,0)),0),0)*$H234*$X234*$Y234),$D234)*$R234</f>
        <v>0</v>
      </c>
      <c r="AH234" s="168">
        <f>MIN((IFERROR(IF(AND($V234&lt;=AH$1,$W234&gt;=AH$1),INDEX(Reliability!M$23:M$50,MATCH($S234,Reliability!$C$23:$C$50,0)),0),0)*IF($T234="n/a",$D234*$Y234,$G234)+IFERROR(IF(AND($V234&lt;=AH$1,$W234&gt;=AH$1),INDEX(Reliability!M$23:M$50,MATCH($T234,Reliability!$C$23:$C$50,0)),0),0)*$H234*$X234*$Y234),$D234)*$R234</f>
        <v>0</v>
      </c>
      <c r="AI234" s="168">
        <f>MIN((IFERROR(IF(AND($V234&lt;=AI$1,$W234&gt;=AI$1),INDEX(Reliability!N$23:N$50,MATCH($S234,Reliability!$C$23:$C$50,0)),0),0)*IF($T234="n/a",$D234*$Y234,$G234)+IFERROR(IF(AND($V234&lt;=AI$1,$W234&gt;=AI$1),INDEX(Reliability!N$23:N$50,MATCH($T234,Reliability!$C$23:$C$50,0)),0),0)*$H234*$X234*$Y234),$D234)*$R234</f>
        <v>0</v>
      </c>
      <c r="AJ234" s="168">
        <f>MIN((IFERROR(IF(AND($V234&lt;=AJ$1,$W234&gt;=AJ$1),INDEX(Reliability!O$23:O$50,MATCH($S234,Reliability!$C$23:$C$50,0)),0),0)*IF($T234="n/a",$D234*$Y234,$G234)+IFERROR(IF(AND($V234&lt;=AJ$1,$W234&gt;=AJ$1),INDEX(Reliability!O$23:O$50,MATCH($T234,Reliability!$C$23:$C$50,0)),0),0)*$H234*$X234*$Y234),$D234)*$R234</f>
        <v>0</v>
      </c>
      <c r="AK234" s="168">
        <f>MIN((IFERROR(IF(AND($V234&lt;=AK$1,$W234&gt;=AK$1),INDEX(Reliability!P$23:P$50,MATCH($S234,Reliability!$C$23:$C$50,0)),0),0)*IF($T234="n/a",$D234*$Y234,$G234)+IFERROR(IF(AND($V234&lt;=AK$1,$W234&gt;=AK$1),INDEX(Reliability!P$23:P$50,MATCH($T234,Reliability!$C$23:$C$50,0)),0),0)*$H234*$X234*$Y234),$D234)*$R234</f>
        <v>0</v>
      </c>
      <c r="AM234" s="167">
        <f t="shared" si="39"/>
        <v>0</v>
      </c>
      <c r="AN234">
        <f>unique_contracts!C234</f>
        <v>0</v>
      </c>
    </row>
    <row r="235" spans="2:40" x14ac:dyDescent="0.25">
      <c r="B235" s="121">
        <f>unique_contracts!B235</f>
        <v>0</v>
      </c>
      <c r="C235" s="103">
        <f>unique_contracts!D235</f>
        <v>0</v>
      </c>
      <c r="D235" s="120">
        <f>unique_contracts!J235</f>
        <v>0</v>
      </c>
      <c r="E235" s="103">
        <f>unique_contracts!M235</f>
        <v>0</v>
      </c>
      <c r="F235" s="103">
        <f>unique_contracts!N235</f>
        <v>0</v>
      </c>
      <c r="G235" s="103">
        <f>unique_contracts!P235</f>
        <v>0</v>
      </c>
      <c r="H235" s="103">
        <f>unique_contracts!R235</f>
        <v>0</v>
      </c>
      <c r="I235" s="103">
        <f>unique_contracts!V235</f>
        <v>0</v>
      </c>
      <c r="J235" s="121">
        <f>unique_contracts!AB235</f>
        <v>0</v>
      </c>
      <c r="K235" s="103">
        <f>unique_contracts!AM235</f>
        <v>0</v>
      </c>
      <c r="L235" s="103">
        <f>unique_contracts!AN235</f>
        <v>0</v>
      </c>
      <c r="M235" s="103">
        <f>unique_contracts!AO235</f>
        <v>0</v>
      </c>
      <c r="N235" s="103">
        <f>unique_contracts!AP235</f>
        <v>0</v>
      </c>
      <c r="O235" s="103">
        <f>unique_contracts!AQ235</f>
        <v>0</v>
      </c>
      <c r="P235" s="103">
        <f>unique_contracts!AR235</f>
        <v>0</v>
      </c>
      <c r="Q235" s="103">
        <f>unique_contracts!BP235</f>
        <v>0</v>
      </c>
      <c r="R235" s="103">
        <f t="shared" si="32"/>
        <v>0</v>
      </c>
      <c r="S235" s="103" t="str">
        <f>IFERROR(IF(AND(I235&gt;0,E235="NotHybrid"),_xlfn.CONCAT(MAX(MIN(ROUNDDOWN(I235/D235,0),8),4),INDEX(resources!$G:$G,MATCH(B235,resources!$A:$A,0))),INDEX(resources!$G:$G,MATCH(B235,resources!$A:$A,0))),"n/a")</f>
        <v>n/a</v>
      </c>
      <c r="T235" s="103" t="str">
        <f t="shared" si="33"/>
        <v>n/a</v>
      </c>
      <c r="U235" s="103" t="str">
        <f t="shared" si="34"/>
        <v>n/a</v>
      </c>
      <c r="V235" s="103">
        <f t="shared" si="35"/>
        <v>0</v>
      </c>
      <c r="W235" s="103">
        <f t="shared" si="36"/>
        <v>0</v>
      </c>
      <c r="X235" s="119">
        <f t="shared" si="37"/>
        <v>1</v>
      </c>
      <c r="Y235" s="119">
        <f t="shared" si="38"/>
        <v>1</v>
      </c>
      <c r="Z235" s="168">
        <f>MIN((IFERROR(IF(AND($V235&lt;=Z$1,$W235&gt;=Z$1),INDEX(Reliability!E$23:E$50,MATCH($S235,Reliability!$C$23:$C$50,0)),0),0)*IF($T235="n/a",$D235*$Y235,$G235)+IFERROR(IF(AND($V235&lt;=Z$1,$W235&gt;=Z$1),INDEX(Reliability!E$23:E$50,MATCH($T235,Reliability!$C$23:$C$50,0)),0),0)*$H235*$X235*$Y235),$D235)*$R235</f>
        <v>0</v>
      </c>
      <c r="AA235" s="168">
        <f>MIN((IFERROR(IF(AND($V235&lt;=AA$1,$W235&gt;=AA$1),INDEX(Reliability!F$23:F$50,MATCH($S235,Reliability!$C$23:$C$50,0)),0),0)*IF($T235="n/a",$D235*$Y235,$G235)+IFERROR(IF(AND($V235&lt;=AA$1,$W235&gt;=AA$1),INDEX(Reliability!F$23:F$50,MATCH($T235,Reliability!$C$23:$C$50,0)),0),0)*$H235*$X235*$Y235),$D235)*$R235</f>
        <v>0</v>
      </c>
      <c r="AB235" s="168">
        <f>MIN((IFERROR(IF(AND($V235&lt;=AB$1,$W235&gt;=AB$1),INDEX(Reliability!G$23:G$50,MATCH($S235,Reliability!$C$23:$C$50,0)),0),0)*IF($T235="n/a",$D235*$Y235,$G235)+IFERROR(IF(AND($V235&lt;=AB$1,$W235&gt;=AB$1),INDEX(Reliability!G$23:G$50,MATCH($T235,Reliability!$C$23:$C$50,0)),0),0)*$H235*$X235*$Y235),$D235)*$R235</f>
        <v>0</v>
      </c>
      <c r="AC235" s="168">
        <f>MIN((IFERROR(IF(AND($V235&lt;=AC$1,$W235&gt;=AC$1),INDEX(Reliability!H$23:H$50,MATCH($S235,Reliability!$C$23:$C$50,0)),0),0)*IF($T235="n/a",$D235*$Y235,$G235)+IFERROR(IF(AND($V235&lt;=AC$1,$W235&gt;=AC$1),INDEX(Reliability!H$23:H$50,MATCH($T235,Reliability!$C$23:$C$50,0)),0),0)*$H235*$X235*$Y235),$D235)*$R235</f>
        <v>0</v>
      </c>
      <c r="AD235" s="168">
        <f>MIN((IFERROR(IF(AND($V235&lt;=AD$1,$W235&gt;=AD$1),INDEX(Reliability!I$23:I$50,MATCH($S235,Reliability!$C$23:$C$50,0)),0),0)*IF($T235="n/a",$D235*$Y235,$G235)+IFERROR(IF(AND($V235&lt;=AD$1,$W235&gt;=AD$1),INDEX(Reliability!I$23:I$50,MATCH($T235,Reliability!$C$23:$C$50,0)),0),0)*$H235*$X235*$Y235),$D235)*$R235</f>
        <v>0</v>
      </c>
      <c r="AE235" s="168">
        <f>MIN((IFERROR(IF(AND($V235&lt;=AE$1,$W235&gt;=AE$1),INDEX(Reliability!J$23:J$50,MATCH($S235,Reliability!$C$23:$C$50,0)),0),0)*IF($T235="n/a",$D235*$Y235,$G235)+IFERROR(IF(AND($V235&lt;=AE$1,$W235&gt;=AE$1),INDEX(Reliability!J$23:J$50,MATCH($T235,Reliability!$C$23:$C$50,0)),0),0)*$H235*$X235*$Y235),$D235)*$R235</f>
        <v>0</v>
      </c>
      <c r="AF235" s="168">
        <f>MIN((IFERROR(IF(AND($V235&lt;=AF$1,$W235&gt;=AF$1),INDEX(Reliability!K$23:K$50,MATCH($S235,Reliability!$C$23:$C$50,0)),0),0)*IF($T235="n/a",$D235*$Y235,$G235)+IFERROR(IF(AND($V235&lt;=AF$1,$W235&gt;=AF$1),INDEX(Reliability!K$23:K$50,MATCH($T235,Reliability!$C$23:$C$50,0)),0),0)*$H235*$X235*$Y235),$D235)*$R235</f>
        <v>0</v>
      </c>
      <c r="AG235" s="168">
        <f>MIN((IFERROR(IF(AND($V235&lt;=AG$1,$W235&gt;=AG$1),INDEX(Reliability!L$23:L$50,MATCH($S235,Reliability!$C$23:$C$50,0)),0),0)*IF($T235="n/a",$D235*$Y235,$G235)+IFERROR(IF(AND($V235&lt;=AG$1,$W235&gt;=AG$1),INDEX(Reliability!L$23:L$50,MATCH($T235,Reliability!$C$23:$C$50,0)),0),0)*$H235*$X235*$Y235),$D235)*$R235</f>
        <v>0</v>
      </c>
      <c r="AH235" s="168">
        <f>MIN((IFERROR(IF(AND($V235&lt;=AH$1,$W235&gt;=AH$1),INDEX(Reliability!M$23:M$50,MATCH($S235,Reliability!$C$23:$C$50,0)),0),0)*IF($T235="n/a",$D235*$Y235,$G235)+IFERROR(IF(AND($V235&lt;=AH$1,$W235&gt;=AH$1),INDEX(Reliability!M$23:M$50,MATCH($T235,Reliability!$C$23:$C$50,0)),0),0)*$H235*$X235*$Y235),$D235)*$R235</f>
        <v>0</v>
      </c>
      <c r="AI235" s="168">
        <f>MIN((IFERROR(IF(AND($V235&lt;=AI$1,$W235&gt;=AI$1),INDEX(Reliability!N$23:N$50,MATCH($S235,Reliability!$C$23:$C$50,0)),0),0)*IF($T235="n/a",$D235*$Y235,$G235)+IFERROR(IF(AND($V235&lt;=AI$1,$W235&gt;=AI$1),INDEX(Reliability!N$23:N$50,MATCH($T235,Reliability!$C$23:$C$50,0)),0),0)*$H235*$X235*$Y235),$D235)*$R235</f>
        <v>0</v>
      </c>
      <c r="AJ235" s="168">
        <f>MIN((IFERROR(IF(AND($V235&lt;=AJ$1,$W235&gt;=AJ$1),INDEX(Reliability!O$23:O$50,MATCH($S235,Reliability!$C$23:$C$50,0)),0),0)*IF($T235="n/a",$D235*$Y235,$G235)+IFERROR(IF(AND($V235&lt;=AJ$1,$W235&gt;=AJ$1),INDEX(Reliability!O$23:O$50,MATCH($T235,Reliability!$C$23:$C$50,0)),0),0)*$H235*$X235*$Y235),$D235)*$R235</f>
        <v>0</v>
      </c>
      <c r="AK235" s="168">
        <f>MIN((IFERROR(IF(AND($V235&lt;=AK$1,$W235&gt;=AK$1),INDEX(Reliability!P$23:P$50,MATCH($S235,Reliability!$C$23:$C$50,0)),0),0)*IF($T235="n/a",$D235*$Y235,$G235)+IFERROR(IF(AND($V235&lt;=AK$1,$W235&gt;=AK$1),INDEX(Reliability!P$23:P$50,MATCH($T235,Reliability!$C$23:$C$50,0)),0),0)*$H235*$X235*$Y235),$D235)*$R235</f>
        <v>0</v>
      </c>
      <c r="AM235" s="167">
        <f t="shared" si="39"/>
        <v>0</v>
      </c>
      <c r="AN235">
        <f>unique_contracts!C235</f>
        <v>0</v>
      </c>
    </row>
    <row r="236" spans="2:40" x14ac:dyDescent="0.25">
      <c r="B236" s="121">
        <f>unique_contracts!B236</f>
        <v>0</v>
      </c>
      <c r="C236" s="103">
        <f>unique_contracts!D236</f>
        <v>0</v>
      </c>
      <c r="D236" s="120">
        <f>unique_contracts!J236</f>
        <v>0</v>
      </c>
      <c r="E236" s="103">
        <f>unique_contracts!M236</f>
        <v>0</v>
      </c>
      <c r="F236" s="103">
        <f>unique_contracts!N236</f>
        <v>0</v>
      </c>
      <c r="G236" s="103">
        <f>unique_contracts!P236</f>
        <v>0</v>
      </c>
      <c r="H236" s="103">
        <f>unique_contracts!R236</f>
        <v>0</v>
      </c>
      <c r="I236" s="103">
        <f>unique_contracts!V236</f>
        <v>0</v>
      </c>
      <c r="J236" s="121">
        <f>unique_contracts!AB236</f>
        <v>0</v>
      </c>
      <c r="K236" s="103">
        <f>unique_contracts!AM236</f>
        <v>0</v>
      </c>
      <c r="L236" s="103">
        <f>unique_contracts!AN236</f>
        <v>0</v>
      </c>
      <c r="M236" s="103">
        <f>unique_contracts!AO236</f>
        <v>0</v>
      </c>
      <c r="N236" s="103">
        <f>unique_contracts!AP236</f>
        <v>0</v>
      </c>
      <c r="O236" s="103">
        <f>unique_contracts!AQ236</f>
        <v>0</v>
      </c>
      <c r="P236" s="103">
        <f>unique_contracts!AR236</f>
        <v>0</v>
      </c>
      <c r="Q236" s="103">
        <f>unique_contracts!BP236</f>
        <v>0</v>
      </c>
      <c r="R236" s="103">
        <f t="shared" si="32"/>
        <v>0</v>
      </c>
      <c r="S236" s="103" t="str">
        <f>IFERROR(IF(AND(I236&gt;0,E236="NotHybrid"),_xlfn.CONCAT(MAX(MIN(ROUNDDOWN(I236/D236,0),8),4),INDEX(resources!$G:$G,MATCH(B236,resources!$A:$A,0))),INDEX(resources!$G:$G,MATCH(B236,resources!$A:$A,0))),"n/a")</f>
        <v>n/a</v>
      </c>
      <c r="T236" s="103" t="str">
        <f t="shared" si="33"/>
        <v>n/a</v>
      </c>
      <c r="U236" s="103" t="str">
        <f t="shared" si="34"/>
        <v>n/a</v>
      </c>
      <c r="V236" s="103">
        <f t="shared" si="35"/>
        <v>0</v>
      </c>
      <c r="W236" s="103">
        <f t="shared" si="36"/>
        <v>0</v>
      </c>
      <c r="X236" s="119">
        <f t="shared" si="37"/>
        <v>1</v>
      </c>
      <c r="Y236" s="119">
        <f t="shared" si="38"/>
        <v>1</v>
      </c>
      <c r="Z236" s="168">
        <f>MIN((IFERROR(IF(AND($V236&lt;=Z$1,$W236&gt;=Z$1),INDEX(Reliability!E$23:E$50,MATCH($S236,Reliability!$C$23:$C$50,0)),0),0)*IF($T236="n/a",$D236*$Y236,$G236)+IFERROR(IF(AND($V236&lt;=Z$1,$W236&gt;=Z$1),INDEX(Reliability!E$23:E$50,MATCH($T236,Reliability!$C$23:$C$50,0)),0),0)*$H236*$X236*$Y236),$D236)*$R236</f>
        <v>0</v>
      </c>
      <c r="AA236" s="168">
        <f>MIN((IFERROR(IF(AND($V236&lt;=AA$1,$W236&gt;=AA$1),INDEX(Reliability!F$23:F$50,MATCH($S236,Reliability!$C$23:$C$50,0)),0),0)*IF($T236="n/a",$D236*$Y236,$G236)+IFERROR(IF(AND($V236&lt;=AA$1,$W236&gt;=AA$1),INDEX(Reliability!F$23:F$50,MATCH($T236,Reliability!$C$23:$C$50,0)),0),0)*$H236*$X236*$Y236),$D236)*$R236</f>
        <v>0</v>
      </c>
      <c r="AB236" s="168">
        <f>MIN((IFERROR(IF(AND($V236&lt;=AB$1,$W236&gt;=AB$1),INDEX(Reliability!G$23:G$50,MATCH($S236,Reliability!$C$23:$C$50,0)),0),0)*IF($T236="n/a",$D236*$Y236,$G236)+IFERROR(IF(AND($V236&lt;=AB$1,$W236&gt;=AB$1),INDEX(Reliability!G$23:G$50,MATCH($T236,Reliability!$C$23:$C$50,0)),0),0)*$H236*$X236*$Y236),$D236)*$R236</f>
        <v>0</v>
      </c>
      <c r="AC236" s="168">
        <f>MIN((IFERROR(IF(AND($V236&lt;=AC$1,$W236&gt;=AC$1),INDEX(Reliability!H$23:H$50,MATCH($S236,Reliability!$C$23:$C$50,0)),0),0)*IF($T236="n/a",$D236*$Y236,$G236)+IFERROR(IF(AND($V236&lt;=AC$1,$W236&gt;=AC$1),INDEX(Reliability!H$23:H$50,MATCH($T236,Reliability!$C$23:$C$50,0)),0),0)*$H236*$X236*$Y236),$D236)*$R236</f>
        <v>0</v>
      </c>
      <c r="AD236" s="168">
        <f>MIN((IFERROR(IF(AND($V236&lt;=AD$1,$W236&gt;=AD$1),INDEX(Reliability!I$23:I$50,MATCH($S236,Reliability!$C$23:$C$50,0)),0),0)*IF($T236="n/a",$D236*$Y236,$G236)+IFERROR(IF(AND($V236&lt;=AD$1,$W236&gt;=AD$1),INDEX(Reliability!I$23:I$50,MATCH($T236,Reliability!$C$23:$C$50,0)),0),0)*$H236*$X236*$Y236),$D236)*$R236</f>
        <v>0</v>
      </c>
      <c r="AE236" s="168">
        <f>MIN((IFERROR(IF(AND($V236&lt;=AE$1,$W236&gt;=AE$1),INDEX(Reliability!J$23:J$50,MATCH($S236,Reliability!$C$23:$C$50,0)),0),0)*IF($T236="n/a",$D236*$Y236,$G236)+IFERROR(IF(AND($V236&lt;=AE$1,$W236&gt;=AE$1),INDEX(Reliability!J$23:J$50,MATCH($T236,Reliability!$C$23:$C$50,0)),0),0)*$H236*$X236*$Y236),$D236)*$R236</f>
        <v>0</v>
      </c>
      <c r="AF236" s="168">
        <f>MIN((IFERROR(IF(AND($V236&lt;=AF$1,$W236&gt;=AF$1),INDEX(Reliability!K$23:K$50,MATCH($S236,Reliability!$C$23:$C$50,0)),0),0)*IF($T236="n/a",$D236*$Y236,$G236)+IFERROR(IF(AND($V236&lt;=AF$1,$W236&gt;=AF$1),INDEX(Reliability!K$23:K$50,MATCH($T236,Reliability!$C$23:$C$50,0)),0),0)*$H236*$X236*$Y236),$D236)*$R236</f>
        <v>0</v>
      </c>
      <c r="AG236" s="168">
        <f>MIN((IFERROR(IF(AND($V236&lt;=AG$1,$W236&gt;=AG$1),INDEX(Reliability!L$23:L$50,MATCH($S236,Reliability!$C$23:$C$50,0)),0),0)*IF($T236="n/a",$D236*$Y236,$G236)+IFERROR(IF(AND($V236&lt;=AG$1,$W236&gt;=AG$1),INDEX(Reliability!L$23:L$50,MATCH($T236,Reliability!$C$23:$C$50,0)),0),0)*$H236*$X236*$Y236),$D236)*$R236</f>
        <v>0</v>
      </c>
      <c r="AH236" s="168">
        <f>MIN((IFERROR(IF(AND($V236&lt;=AH$1,$W236&gt;=AH$1),INDEX(Reliability!M$23:M$50,MATCH($S236,Reliability!$C$23:$C$50,0)),0),0)*IF($T236="n/a",$D236*$Y236,$G236)+IFERROR(IF(AND($V236&lt;=AH$1,$W236&gt;=AH$1),INDEX(Reliability!M$23:M$50,MATCH($T236,Reliability!$C$23:$C$50,0)),0),0)*$H236*$X236*$Y236),$D236)*$R236</f>
        <v>0</v>
      </c>
      <c r="AI236" s="168">
        <f>MIN((IFERROR(IF(AND($V236&lt;=AI$1,$W236&gt;=AI$1),INDEX(Reliability!N$23:N$50,MATCH($S236,Reliability!$C$23:$C$50,0)),0),0)*IF($T236="n/a",$D236*$Y236,$G236)+IFERROR(IF(AND($V236&lt;=AI$1,$W236&gt;=AI$1),INDEX(Reliability!N$23:N$50,MATCH($T236,Reliability!$C$23:$C$50,0)),0),0)*$H236*$X236*$Y236),$D236)*$R236</f>
        <v>0</v>
      </c>
      <c r="AJ236" s="168">
        <f>MIN((IFERROR(IF(AND($V236&lt;=AJ$1,$W236&gt;=AJ$1),INDEX(Reliability!O$23:O$50,MATCH($S236,Reliability!$C$23:$C$50,0)),0),0)*IF($T236="n/a",$D236*$Y236,$G236)+IFERROR(IF(AND($V236&lt;=AJ$1,$W236&gt;=AJ$1),INDEX(Reliability!O$23:O$50,MATCH($T236,Reliability!$C$23:$C$50,0)),0),0)*$H236*$X236*$Y236),$D236)*$R236</f>
        <v>0</v>
      </c>
      <c r="AK236" s="168">
        <f>MIN((IFERROR(IF(AND($V236&lt;=AK$1,$W236&gt;=AK$1),INDEX(Reliability!P$23:P$50,MATCH($S236,Reliability!$C$23:$C$50,0)),0),0)*IF($T236="n/a",$D236*$Y236,$G236)+IFERROR(IF(AND($V236&lt;=AK$1,$W236&gt;=AK$1),INDEX(Reliability!P$23:P$50,MATCH($T236,Reliability!$C$23:$C$50,0)),0),0)*$H236*$X236*$Y236),$D236)*$R236</f>
        <v>0</v>
      </c>
      <c r="AM236" s="167">
        <f t="shared" si="39"/>
        <v>0</v>
      </c>
      <c r="AN236">
        <f>unique_contracts!C236</f>
        <v>0</v>
      </c>
    </row>
    <row r="237" spans="2:40" x14ac:dyDescent="0.25">
      <c r="B237" s="121">
        <f>unique_contracts!B237</f>
        <v>0</v>
      </c>
      <c r="C237" s="103">
        <f>unique_contracts!D237</f>
        <v>0</v>
      </c>
      <c r="D237" s="120">
        <f>unique_contracts!J237</f>
        <v>0</v>
      </c>
      <c r="E237" s="103">
        <f>unique_contracts!M237</f>
        <v>0</v>
      </c>
      <c r="F237" s="103">
        <f>unique_contracts!N237</f>
        <v>0</v>
      </c>
      <c r="G237" s="103">
        <f>unique_contracts!P237</f>
        <v>0</v>
      </c>
      <c r="H237" s="103">
        <f>unique_contracts!R237</f>
        <v>0</v>
      </c>
      <c r="I237" s="103">
        <f>unique_contracts!V237</f>
        <v>0</v>
      </c>
      <c r="J237" s="121">
        <f>unique_contracts!AB237</f>
        <v>0</v>
      </c>
      <c r="K237" s="103">
        <f>unique_contracts!AM237</f>
        <v>0</v>
      </c>
      <c r="L237" s="103">
        <f>unique_contracts!AN237</f>
        <v>0</v>
      </c>
      <c r="M237" s="103">
        <f>unique_contracts!AO237</f>
        <v>0</v>
      </c>
      <c r="N237" s="103">
        <f>unique_contracts!AP237</f>
        <v>0</v>
      </c>
      <c r="O237" s="103">
        <f>unique_contracts!AQ237</f>
        <v>0</v>
      </c>
      <c r="P237" s="103">
        <f>unique_contracts!AR237</f>
        <v>0</v>
      </c>
      <c r="Q237" s="103">
        <f>unique_contracts!BP237</f>
        <v>0</v>
      </c>
      <c r="R237" s="103">
        <f t="shared" si="32"/>
        <v>0</v>
      </c>
      <c r="S237" s="103" t="str">
        <f>IFERROR(IF(AND(I237&gt;0,E237="NotHybrid"),_xlfn.CONCAT(MAX(MIN(ROUNDDOWN(I237/D237,0),8),4),INDEX(resources!$G:$G,MATCH(B237,resources!$A:$A,0))),INDEX(resources!$G:$G,MATCH(B237,resources!$A:$A,0))),"n/a")</f>
        <v>n/a</v>
      </c>
      <c r="T237" s="103" t="str">
        <f t="shared" si="33"/>
        <v>n/a</v>
      </c>
      <c r="U237" s="103" t="str">
        <f t="shared" si="34"/>
        <v>n/a</v>
      </c>
      <c r="V237" s="103">
        <f t="shared" si="35"/>
        <v>0</v>
      </c>
      <c r="W237" s="103">
        <f t="shared" si="36"/>
        <v>0</v>
      </c>
      <c r="X237" s="119">
        <f t="shared" si="37"/>
        <v>1</v>
      </c>
      <c r="Y237" s="119">
        <f t="shared" si="38"/>
        <v>1</v>
      </c>
      <c r="Z237" s="168">
        <f>MIN((IFERROR(IF(AND($V237&lt;=Z$1,$W237&gt;=Z$1),INDEX(Reliability!E$23:E$50,MATCH($S237,Reliability!$C$23:$C$50,0)),0),0)*IF($T237="n/a",$D237*$Y237,$G237)+IFERROR(IF(AND($V237&lt;=Z$1,$W237&gt;=Z$1),INDEX(Reliability!E$23:E$50,MATCH($T237,Reliability!$C$23:$C$50,0)),0),0)*$H237*$X237*$Y237),$D237)*$R237</f>
        <v>0</v>
      </c>
      <c r="AA237" s="168">
        <f>MIN((IFERROR(IF(AND($V237&lt;=AA$1,$W237&gt;=AA$1),INDEX(Reliability!F$23:F$50,MATCH($S237,Reliability!$C$23:$C$50,0)),0),0)*IF($T237="n/a",$D237*$Y237,$G237)+IFERROR(IF(AND($V237&lt;=AA$1,$W237&gt;=AA$1),INDEX(Reliability!F$23:F$50,MATCH($T237,Reliability!$C$23:$C$50,0)),0),0)*$H237*$X237*$Y237),$D237)*$R237</f>
        <v>0</v>
      </c>
      <c r="AB237" s="168">
        <f>MIN((IFERROR(IF(AND($V237&lt;=AB$1,$W237&gt;=AB$1),INDEX(Reliability!G$23:G$50,MATCH($S237,Reliability!$C$23:$C$50,0)),0),0)*IF($T237="n/a",$D237*$Y237,$G237)+IFERROR(IF(AND($V237&lt;=AB$1,$W237&gt;=AB$1),INDEX(Reliability!G$23:G$50,MATCH($T237,Reliability!$C$23:$C$50,0)),0),0)*$H237*$X237*$Y237),$D237)*$R237</f>
        <v>0</v>
      </c>
      <c r="AC237" s="168">
        <f>MIN((IFERROR(IF(AND($V237&lt;=AC$1,$W237&gt;=AC$1),INDEX(Reliability!H$23:H$50,MATCH($S237,Reliability!$C$23:$C$50,0)),0),0)*IF($T237="n/a",$D237*$Y237,$G237)+IFERROR(IF(AND($V237&lt;=AC$1,$W237&gt;=AC$1),INDEX(Reliability!H$23:H$50,MATCH($T237,Reliability!$C$23:$C$50,0)),0),0)*$H237*$X237*$Y237),$D237)*$R237</f>
        <v>0</v>
      </c>
      <c r="AD237" s="168">
        <f>MIN((IFERROR(IF(AND($V237&lt;=AD$1,$W237&gt;=AD$1),INDEX(Reliability!I$23:I$50,MATCH($S237,Reliability!$C$23:$C$50,0)),0),0)*IF($T237="n/a",$D237*$Y237,$G237)+IFERROR(IF(AND($V237&lt;=AD$1,$W237&gt;=AD$1),INDEX(Reliability!I$23:I$50,MATCH($T237,Reliability!$C$23:$C$50,0)),0),0)*$H237*$X237*$Y237),$D237)*$R237</f>
        <v>0</v>
      </c>
      <c r="AE237" s="168">
        <f>MIN((IFERROR(IF(AND($V237&lt;=AE$1,$W237&gt;=AE$1),INDEX(Reliability!J$23:J$50,MATCH($S237,Reliability!$C$23:$C$50,0)),0),0)*IF($T237="n/a",$D237*$Y237,$G237)+IFERROR(IF(AND($V237&lt;=AE$1,$W237&gt;=AE$1),INDEX(Reliability!J$23:J$50,MATCH($T237,Reliability!$C$23:$C$50,0)),0),0)*$H237*$X237*$Y237),$D237)*$R237</f>
        <v>0</v>
      </c>
      <c r="AF237" s="168">
        <f>MIN((IFERROR(IF(AND($V237&lt;=AF$1,$W237&gt;=AF$1),INDEX(Reliability!K$23:K$50,MATCH($S237,Reliability!$C$23:$C$50,0)),0),0)*IF($T237="n/a",$D237*$Y237,$G237)+IFERROR(IF(AND($V237&lt;=AF$1,$W237&gt;=AF$1),INDEX(Reliability!K$23:K$50,MATCH($T237,Reliability!$C$23:$C$50,0)),0),0)*$H237*$X237*$Y237),$D237)*$R237</f>
        <v>0</v>
      </c>
      <c r="AG237" s="168">
        <f>MIN((IFERROR(IF(AND($V237&lt;=AG$1,$W237&gt;=AG$1),INDEX(Reliability!L$23:L$50,MATCH($S237,Reliability!$C$23:$C$50,0)),0),0)*IF($T237="n/a",$D237*$Y237,$G237)+IFERROR(IF(AND($V237&lt;=AG$1,$W237&gt;=AG$1),INDEX(Reliability!L$23:L$50,MATCH($T237,Reliability!$C$23:$C$50,0)),0),0)*$H237*$X237*$Y237),$D237)*$R237</f>
        <v>0</v>
      </c>
      <c r="AH237" s="168">
        <f>MIN((IFERROR(IF(AND($V237&lt;=AH$1,$W237&gt;=AH$1),INDEX(Reliability!M$23:M$50,MATCH($S237,Reliability!$C$23:$C$50,0)),0),0)*IF($T237="n/a",$D237*$Y237,$G237)+IFERROR(IF(AND($V237&lt;=AH$1,$W237&gt;=AH$1),INDEX(Reliability!M$23:M$50,MATCH($T237,Reliability!$C$23:$C$50,0)),0),0)*$H237*$X237*$Y237),$D237)*$R237</f>
        <v>0</v>
      </c>
      <c r="AI237" s="168">
        <f>MIN((IFERROR(IF(AND($V237&lt;=AI$1,$W237&gt;=AI$1),INDEX(Reliability!N$23:N$50,MATCH($S237,Reliability!$C$23:$C$50,0)),0),0)*IF($T237="n/a",$D237*$Y237,$G237)+IFERROR(IF(AND($V237&lt;=AI$1,$W237&gt;=AI$1),INDEX(Reliability!N$23:N$50,MATCH($T237,Reliability!$C$23:$C$50,0)),0),0)*$H237*$X237*$Y237),$D237)*$R237</f>
        <v>0</v>
      </c>
      <c r="AJ237" s="168">
        <f>MIN((IFERROR(IF(AND($V237&lt;=AJ$1,$W237&gt;=AJ$1),INDEX(Reliability!O$23:O$50,MATCH($S237,Reliability!$C$23:$C$50,0)),0),0)*IF($T237="n/a",$D237*$Y237,$G237)+IFERROR(IF(AND($V237&lt;=AJ$1,$W237&gt;=AJ$1),INDEX(Reliability!O$23:O$50,MATCH($T237,Reliability!$C$23:$C$50,0)),0),0)*$H237*$X237*$Y237),$D237)*$R237</f>
        <v>0</v>
      </c>
      <c r="AK237" s="168">
        <f>MIN((IFERROR(IF(AND($V237&lt;=AK$1,$W237&gt;=AK$1),INDEX(Reliability!P$23:P$50,MATCH($S237,Reliability!$C$23:$C$50,0)),0),0)*IF($T237="n/a",$D237*$Y237,$G237)+IFERROR(IF(AND($V237&lt;=AK$1,$W237&gt;=AK$1),INDEX(Reliability!P$23:P$50,MATCH($T237,Reliability!$C$23:$C$50,0)),0),0)*$H237*$X237*$Y237),$D237)*$R237</f>
        <v>0</v>
      </c>
      <c r="AM237" s="167">
        <f t="shared" si="39"/>
        <v>0</v>
      </c>
      <c r="AN237">
        <f>unique_contracts!C237</f>
        <v>0</v>
      </c>
    </row>
    <row r="238" spans="2:40" x14ac:dyDescent="0.25">
      <c r="B238" s="121">
        <f>unique_contracts!B238</f>
        <v>0</v>
      </c>
      <c r="C238" s="103">
        <f>unique_contracts!D238</f>
        <v>0</v>
      </c>
      <c r="D238" s="120">
        <f>unique_contracts!J238</f>
        <v>0</v>
      </c>
      <c r="E238" s="103">
        <f>unique_contracts!M238</f>
        <v>0</v>
      </c>
      <c r="F238" s="103">
        <f>unique_contracts!N238</f>
        <v>0</v>
      </c>
      <c r="G238" s="103">
        <f>unique_contracts!P238</f>
        <v>0</v>
      </c>
      <c r="H238" s="103">
        <f>unique_contracts!R238</f>
        <v>0</v>
      </c>
      <c r="I238" s="103">
        <f>unique_contracts!V238</f>
        <v>0</v>
      </c>
      <c r="J238" s="121">
        <f>unique_contracts!AB238</f>
        <v>0</v>
      </c>
      <c r="K238" s="103">
        <f>unique_contracts!AM238</f>
        <v>0</v>
      </c>
      <c r="L238" s="103">
        <f>unique_contracts!AN238</f>
        <v>0</v>
      </c>
      <c r="M238" s="103">
        <f>unique_contracts!AO238</f>
        <v>0</v>
      </c>
      <c r="N238" s="103">
        <f>unique_contracts!AP238</f>
        <v>0</v>
      </c>
      <c r="O238" s="103">
        <f>unique_contracts!AQ238</f>
        <v>0</v>
      </c>
      <c r="P238" s="103">
        <f>unique_contracts!AR238</f>
        <v>0</v>
      </c>
      <c r="Q238" s="103">
        <f>unique_contracts!BP238</f>
        <v>0</v>
      </c>
      <c r="R238" s="103">
        <f t="shared" si="32"/>
        <v>0</v>
      </c>
      <c r="S238" s="103" t="str">
        <f>IFERROR(IF(AND(I238&gt;0,E238="NotHybrid"),_xlfn.CONCAT(MAX(MIN(ROUNDDOWN(I238/D238,0),8),4),INDEX(resources!$G:$G,MATCH(B238,resources!$A:$A,0))),INDEX(resources!$G:$G,MATCH(B238,resources!$A:$A,0))),"n/a")</f>
        <v>n/a</v>
      </c>
      <c r="T238" s="103" t="str">
        <f t="shared" si="33"/>
        <v>n/a</v>
      </c>
      <c r="U238" s="103" t="str">
        <f t="shared" si="34"/>
        <v>n/a</v>
      </c>
      <c r="V238" s="103">
        <f t="shared" si="35"/>
        <v>0</v>
      </c>
      <c r="W238" s="103">
        <f t="shared" si="36"/>
        <v>0</v>
      </c>
      <c r="X238" s="119">
        <f t="shared" si="37"/>
        <v>1</v>
      </c>
      <c r="Y238" s="119">
        <f t="shared" si="38"/>
        <v>1</v>
      </c>
      <c r="Z238" s="168">
        <f>MIN((IFERROR(IF(AND($V238&lt;=Z$1,$W238&gt;=Z$1),INDEX(Reliability!E$23:E$50,MATCH($S238,Reliability!$C$23:$C$50,0)),0),0)*IF($T238="n/a",$D238*$Y238,$G238)+IFERROR(IF(AND($V238&lt;=Z$1,$W238&gt;=Z$1),INDEX(Reliability!E$23:E$50,MATCH($T238,Reliability!$C$23:$C$50,0)),0),0)*$H238*$X238*$Y238),$D238)*$R238</f>
        <v>0</v>
      </c>
      <c r="AA238" s="168">
        <f>MIN((IFERROR(IF(AND($V238&lt;=AA$1,$W238&gt;=AA$1),INDEX(Reliability!F$23:F$50,MATCH($S238,Reliability!$C$23:$C$50,0)),0),0)*IF($T238="n/a",$D238*$Y238,$G238)+IFERROR(IF(AND($V238&lt;=AA$1,$W238&gt;=AA$1),INDEX(Reliability!F$23:F$50,MATCH($T238,Reliability!$C$23:$C$50,0)),0),0)*$H238*$X238*$Y238),$D238)*$R238</f>
        <v>0</v>
      </c>
      <c r="AB238" s="168">
        <f>MIN((IFERROR(IF(AND($V238&lt;=AB$1,$W238&gt;=AB$1),INDEX(Reliability!G$23:G$50,MATCH($S238,Reliability!$C$23:$C$50,0)),0),0)*IF($T238="n/a",$D238*$Y238,$G238)+IFERROR(IF(AND($V238&lt;=AB$1,$W238&gt;=AB$1),INDEX(Reliability!G$23:G$50,MATCH($T238,Reliability!$C$23:$C$50,0)),0),0)*$H238*$X238*$Y238),$D238)*$R238</f>
        <v>0</v>
      </c>
      <c r="AC238" s="168">
        <f>MIN((IFERROR(IF(AND($V238&lt;=AC$1,$W238&gt;=AC$1),INDEX(Reliability!H$23:H$50,MATCH($S238,Reliability!$C$23:$C$50,0)),0),0)*IF($T238="n/a",$D238*$Y238,$G238)+IFERROR(IF(AND($V238&lt;=AC$1,$W238&gt;=AC$1),INDEX(Reliability!H$23:H$50,MATCH($T238,Reliability!$C$23:$C$50,0)),0),0)*$H238*$X238*$Y238),$D238)*$R238</f>
        <v>0</v>
      </c>
      <c r="AD238" s="168">
        <f>MIN((IFERROR(IF(AND($V238&lt;=AD$1,$W238&gt;=AD$1),INDEX(Reliability!I$23:I$50,MATCH($S238,Reliability!$C$23:$C$50,0)),0),0)*IF($T238="n/a",$D238*$Y238,$G238)+IFERROR(IF(AND($V238&lt;=AD$1,$W238&gt;=AD$1),INDEX(Reliability!I$23:I$50,MATCH($T238,Reliability!$C$23:$C$50,0)),0),0)*$H238*$X238*$Y238),$D238)*$R238</f>
        <v>0</v>
      </c>
      <c r="AE238" s="168">
        <f>MIN((IFERROR(IF(AND($V238&lt;=AE$1,$W238&gt;=AE$1),INDEX(Reliability!J$23:J$50,MATCH($S238,Reliability!$C$23:$C$50,0)),0),0)*IF($T238="n/a",$D238*$Y238,$G238)+IFERROR(IF(AND($V238&lt;=AE$1,$W238&gt;=AE$1),INDEX(Reliability!J$23:J$50,MATCH($T238,Reliability!$C$23:$C$50,0)),0),0)*$H238*$X238*$Y238),$D238)*$R238</f>
        <v>0</v>
      </c>
      <c r="AF238" s="168">
        <f>MIN((IFERROR(IF(AND($V238&lt;=AF$1,$W238&gt;=AF$1),INDEX(Reliability!K$23:K$50,MATCH($S238,Reliability!$C$23:$C$50,0)),0),0)*IF($T238="n/a",$D238*$Y238,$G238)+IFERROR(IF(AND($V238&lt;=AF$1,$W238&gt;=AF$1),INDEX(Reliability!K$23:K$50,MATCH($T238,Reliability!$C$23:$C$50,0)),0),0)*$H238*$X238*$Y238),$D238)*$R238</f>
        <v>0</v>
      </c>
      <c r="AG238" s="168">
        <f>MIN((IFERROR(IF(AND($V238&lt;=AG$1,$W238&gt;=AG$1),INDEX(Reliability!L$23:L$50,MATCH($S238,Reliability!$C$23:$C$50,0)),0),0)*IF($T238="n/a",$D238*$Y238,$G238)+IFERROR(IF(AND($V238&lt;=AG$1,$W238&gt;=AG$1),INDEX(Reliability!L$23:L$50,MATCH($T238,Reliability!$C$23:$C$50,0)),0),0)*$H238*$X238*$Y238),$D238)*$R238</f>
        <v>0</v>
      </c>
      <c r="AH238" s="168">
        <f>MIN((IFERROR(IF(AND($V238&lt;=AH$1,$W238&gt;=AH$1),INDEX(Reliability!M$23:M$50,MATCH($S238,Reliability!$C$23:$C$50,0)),0),0)*IF($T238="n/a",$D238*$Y238,$G238)+IFERROR(IF(AND($V238&lt;=AH$1,$W238&gt;=AH$1),INDEX(Reliability!M$23:M$50,MATCH($T238,Reliability!$C$23:$C$50,0)),0),0)*$H238*$X238*$Y238),$D238)*$R238</f>
        <v>0</v>
      </c>
      <c r="AI238" s="168">
        <f>MIN((IFERROR(IF(AND($V238&lt;=AI$1,$W238&gt;=AI$1),INDEX(Reliability!N$23:N$50,MATCH($S238,Reliability!$C$23:$C$50,0)),0),0)*IF($T238="n/a",$D238*$Y238,$G238)+IFERROR(IF(AND($V238&lt;=AI$1,$W238&gt;=AI$1),INDEX(Reliability!N$23:N$50,MATCH($T238,Reliability!$C$23:$C$50,0)),0),0)*$H238*$X238*$Y238),$D238)*$R238</f>
        <v>0</v>
      </c>
      <c r="AJ238" s="168">
        <f>MIN((IFERROR(IF(AND($V238&lt;=AJ$1,$W238&gt;=AJ$1),INDEX(Reliability!O$23:O$50,MATCH($S238,Reliability!$C$23:$C$50,0)),0),0)*IF($T238="n/a",$D238*$Y238,$G238)+IFERROR(IF(AND($V238&lt;=AJ$1,$W238&gt;=AJ$1),INDEX(Reliability!O$23:O$50,MATCH($T238,Reliability!$C$23:$C$50,0)),0),0)*$H238*$X238*$Y238),$D238)*$R238</f>
        <v>0</v>
      </c>
      <c r="AK238" s="168">
        <f>MIN((IFERROR(IF(AND($V238&lt;=AK$1,$W238&gt;=AK$1),INDEX(Reliability!P$23:P$50,MATCH($S238,Reliability!$C$23:$C$50,0)),0),0)*IF($T238="n/a",$D238*$Y238,$G238)+IFERROR(IF(AND($V238&lt;=AK$1,$W238&gt;=AK$1),INDEX(Reliability!P$23:P$50,MATCH($T238,Reliability!$C$23:$C$50,0)),0),0)*$H238*$X238*$Y238),$D238)*$R238</f>
        <v>0</v>
      </c>
      <c r="AM238" s="167">
        <f t="shared" si="39"/>
        <v>0</v>
      </c>
      <c r="AN238">
        <f>unique_contracts!C238</f>
        <v>0</v>
      </c>
    </row>
    <row r="239" spans="2:40" x14ac:dyDescent="0.25">
      <c r="B239" s="121">
        <f>unique_contracts!B239</f>
        <v>0</v>
      </c>
      <c r="C239" s="103">
        <f>unique_contracts!D239</f>
        <v>0</v>
      </c>
      <c r="D239" s="120">
        <f>unique_contracts!J239</f>
        <v>0</v>
      </c>
      <c r="E239" s="103">
        <f>unique_contracts!M239</f>
        <v>0</v>
      </c>
      <c r="F239" s="103">
        <f>unique_contracts!N239</f>
        <v>0</v>
      </c>
      <c r="G239" s="103">
        <f>unique_contracts!P239</f>
        <v>0</v>
      </c>
      <c r="H239" s="103">
        <f>unique_contracts!R239</f>
        <v>0</v>
      </c>
      <c r="I239" s="103">
        <f>unique_contracts!V239</f>
        <v>0</v>
      </c>
      <c r="J239" s="121">
        <f>unique_contracts!AB239</f>
        <v>0</v>
      </c>
      <c r="K239" s="103">
        <f>unique_contracts!AM239</f>
        <v>0</v>
      </c>
      <c r="L239" s="103">
        <f>unique_contracts!AN239</f>
        <v>0</v>
      </c>
      <c r="M239" s="103">
        <f>unique_contracts!AO239</f>
        <v>0</v>
      </c>
      <c r="N239" s="103">
        <f>unique_contracts!AP239</f>
        <v>0</v>
      </c>
      <c r="O239" s="103">
        <f>unique_contracts!AQ239</f>
        <v>0</v>
      </c>
      <c r="P239" s="103">
        <f>unique_contracts!AR239</f>
        <v>0</v>
      </c>
      <c r="Q239" s="103">
        <f>unique_contracts!BP239</f>
        <v>0</v>
      </c>
      <c r="R239" s="103">
        <f t="shared" si="32"/>
        <v>0</v>
      </c>
      <c r="S239" s="103" t="str">
        <f>IFERROR(IF(AND(I239&gt;0,E239="NotHybrid"),_xlfn.CONCAT(MAX(MIN(ROUNDDOWN(I239/D239,0),8),4),INDEX(resources!$G:$G,MATCH(B239,resources!$A:$A,0))),INDEX(resources!$G:$G,MATCH(B239,resources!$A:$A,0))),"n/a")</f>
        <v>n/a</v>
      </c>
      <c r="T239" s="103" t="str">
        <f t="shared" si="33"/>
        <v>n/a</v>
      </c>
      <c r="U239" s="103" t="str">
        <f t="shared" si="34"/>
        <v>n/a</v>
      </c>
      <c r="V239" s="103">
        <f t="shared" si="35"/>
        <v>0</v>
      </c>
      <c r="W239" s="103">
        <f t="shared" si="36"/>
        <v>0</v>
      </c>
      <c r="X239" s="119">
        <f t="shared" si="37"/>
        <v>1</v>
      </c>
      <c r="Y239" s="119">
        <f t="shared" si="38"/>
        <v>1</v>
      </c>
      <c r="Z239" s="168">
        <f>MIN((IFERROR(IF(AND($V239&lt;=Z$1,$W239&gt;=Z$1),INDEX(Reliability!E$23:E$50,MATCH($S239,Reliability!$C$23:$C$50,0)),0),0)*IF($T239="n/a",$D239*$Y239,$G239)+IFERROR(IF(AND($V239&lt;=Z$1,$W239&gt;=Z$1),INDEX(Reliability!E$23:E$50,MATCH($T239,Reliability!$C$23:$C$50,0)),0),0)*$H239*$X239*$Y239),$D239)*$R239</f>
        <v>0</v>
      </c>
      <c r="AA239" s="168">
        <f>MIN((IFERROR(IF(AND($V239&lt;=AA$1,$W239&gt;=AA$1),INDEX(Reliability!F$23:F$50,MATCH($S239,Reliability!$C$23:$C$50,0)),0),0)*IF($T239="n/a",$D239*$Y239,$G239)+IFERROR(IF(AND($V239&lt;=AA$1,$W239&gt;=AA$1),INDEX(Reliability!F$23:F$50,MATCH($T239,Reliability!$C$23:$C$50,0)),0),0)*$H239*$X239*$Y239),$D239)*$R239</f>
        <v>0</v>
      </c>
      <c r="AB239" s="168">
        <f>MIN((IFERROR(IF(AND($V239&lt;=AB$1,$W239&gt;=AB$1),INDEX(Reliability!G$23:G$50,MATCH($S239,Reliability!$C$23:$C$50,0)),0),0)*IF($T239="n/a",$D239*$Y239,$G239)+IFERROR(IF(AND($V239&lt;=AB$1,$W239&gt;=AB$1),INDEX(Reliability!G$23:G$50,MATCH($T239,Reliability!$C$23:$C$50,0)),0),0)*$H239*$X239*$Y239),$D239)*$R239</f>
        <v>0</v>
      </c>
      <c r="AC239" s="168">
        <f>MIN((IFERROR(IF(AND($V239&lt;=AC$1,$W239&gt;=AC$1),INDEX(Reliability!H$23:H$50,MATCH($S239,Reliability!$C$23:$C$50,0)),0),0)*IF($T239="n/a",$D239*$Y239,$G239)+IFERROR(IF(AND($V239&lt;=AC$1,$W239&gt;=AC$1),INDEX(Reliability!H$23:H$50,MATCH($T239,Reliability!$C$23:$C$50,0)),0),0)*$H239*$X239*$Y239),$D239)*$R239</f>
        <v>0</v>
      </c>
      <c r="AD239" s="168">
        <f>MIN((IFERROR(IF(AND($V239&lt;=AD$1,$W239&gt;=AD$1),INDEX(Reliability!I$23:I$50,MATCH($S239,Reliability!$C$23:$C$50,0)),0),0)*IF($T239="n/a",$D239*$Y239,$G239)+IFERROR(IF(AND($V239&lt;=AD$1,$W239&gt;=AD$1),INDEX(Reliability!I$23:I$50,MATCH($T239,Reliability!$C$23:$C$50,0)),0),0)*$H239*$X239*$Y239),$D239)*$R239</f>
        <v>0</v>
      </c>
      <c r="AE239" s="168">
        <f>MIN((IFERROR(IF(AND($V239&lt;=AE$1,$W239&gt;=AE$1),INDEX(Reliability!J$23:J$50,MATCH($S239,Reliability!$C$23:$C$50,0)),0),0)*IF($T239="n/a",$D239*$Y239,$G239)+IFERROR(IF(AND($V239&lt;=AE$1,$W239&gt;=AE$1),INDEX(Reliability!J$23:J$50,MATCH($T239,Reliability!$C$23:$C$50,0)),0),0)*$H239*$X239*$Y239),$D239)*$R239</f>
        <v>0</v>
      </c>
      <c r="AF239" s="168">
        <f>MIN((IFERROR(IF(AND($V239&lt;=AF$1,$W239&gt;=AF$1),INDEX(Reliability!K$23:K$50,MATCH($S239,Reliability!$C$23:$C$50,0)),0),0)*IF($T239="n/a",$D239*$Y239,$G239)+IFERROR(IF(AND($V239&lt;=AF$1,$W239&gt;=AF$1),INDEX(Reliability!K$23:K$50,MATCH($T239,Reliability!$C$23:$C$50,0)),0),0)*$H239*$X239*$Y239),$D239)*$R239</f>
        <v>0</v>
      </c>
      <c r="AG239" s="168">
        <f>MIN((IFERROR(IF(AND($V239&lt;=AG$1,$W239&gt;=AG$1),INDEX(Reliability!L$23:L$50,MATCH($S239,Reliability!$C$23:$C$50,0)),0),0)*IF($T239="n/a",$D239*$Y239,$G239)+IFERROR(IF(AND($V239&lt;=AG$1,$W239&gt;=AG$1),INDEX(Reliability!L$23:L$50,MATCH($T239,Reliability!$C$23:$C$50,0)),0),0)*$H239*$X239*$Y239),$D239)*$R239</f>
        <v>0</v>
      </c>
      <c r="AH239" s="168">
        <f>MIN((IFERROR(IF(AND($V239&lt;=AH$1,$W239&gt;=AH$1),INDEX(Reliability!M$23:M$50,MATCH($S239,Reliability!$C$23:$C$50,0)),0),0)*IF($T239="n/a",$D239*$Y239,$G239)+IFERROR(IF(AND($V239&lt;=AH$1,$W239&gt;=AH$1),INDEX(Reliability!M$23:M$50,MATCH($T239,Reliability!$C$23:$C$50,0)),0),0)*$H239*$X239*$Y239),$D239)*$R239</f>
        <v>0</v>
      </c>
      <c r="AI239" s="168">
        <f>MIN((IFERROR(IF(AND($V239&lt;=AI$1,$W239&gt;=AI$1),INDEX(Reliability!N$23:N$50,MATCH($S239,Reliability!$C$23:$C$50,0)),0),0)*IF($T239="n/a",$D239*$Y239,$G239)+IFERROR(IF(AND($V239&lt;=AI$1,$W239&gt;=AI$1),INDEX(Reliability!N$23:N$50,MATCH($T239,Reliability!$C$23:$C$50,0)),0),0)*$H239*$X239*$Y239),$D239)*$R239</f>
        <v>0</v>
      </c>
      <c r="AJ239" s="168">
        <f>MIN((IFERROR(IF(AND($V239&lt;=AJ$1,$W239&gt;=AJ$1),INDEX(Reliability!O$23:O$50,MATCH($S239,Reliability!$C$23:$C$50,0)),0),0)*IF($T239="n/a",$D239*$Y239,$G239)+IFERROR(IF(AND($V239&lt;=AJ$1,$W239&gt;=AJ$1),INDEX(Reliability!O$23:O$50,MATCH($T239,Reliability!$C$23:$C$50,0)),0),0)*$H239*$X239*$Y239),$D239)*$R239</f>
        <v>0</v>
      </c>
      <c r="AK239" s="168">
        <f>MIN((IFERROR(IF(AND($V239&lt;=AK$1,$W239&gt;=AK$1),INDEX(Reliability!P$23:P$50,MATCH($S239,Reliability!$C$23:$C$50,0)),0),0)*IF($T239="n/a",$D239*$Y239,$G239)+IFERROR(IF(AND($V239&lt;=AK$1,$W239&gt;=AK$1),INDEX(Reliability!P$23:P$50,MATCH($T239,Reliability!$C$23:$C$50,0)),0),0)*$H239*$X239*$Y239),$D239)*$R239</f>
        <v>0</v>
      </c>
      <c r="AM239" s="167">
        <f t="shared" si="39"/>
        <v>0</v>
      </c>
      <c r="AN239">
        <f>unique_contracts!C239</f>
        <v>0</v>
      </c>
    </row>
    <row r="240" spans="2:40" x14ac:dyDescent="0.25">
      <c r="B240" s="121">
        <f>unique_contracts!B240</f>
        <v>0</v>
      </c>
      <c r="C240" s="103">
        <f>unique_contracts!D240</f>
        <v>0</v>
      </c>
      <c r="D240" s="120">
        <f>unique_contracts!J240</f>
        <v>0</v>
      </c>
      <c r="E240" s="103">
        <f>unique_contracts!M240</f>
        <v>0</v>
      </c>
      <c r="F240" s="103">
        <f>unique_contracts!N240</f>
        <v>0</v>
      </c>
      <c r="G240" s="103">
        <f>unique_contracts!P240</f>
        <v>0</v>
      </c>
      <c r="H240" s="103">
        <f>unique_contracts!R240</f>
        <v>0</v>
      </c>
      <c r="I240" s="103">
        <f>unique_contracts!V240</f>
        <v>0</v>
      </c>
      <c r="J240" s="121">
        <f>unique_contracts!AB240</f>
        <v>0</v>
      </c>
      <c r="K240" s="103">
        <f>unique_contracts!AM240</f>
        <v>0</v>
      </c>
      <c r="L240" s="103">
        <f>unique_contracts!AN240</f>
        <v>0</v>
      </c>
      <c r="M240" s="103">
        <f>unique_contracts!AO240</f>
        <v>0</v>
      </c>
      <c r="N240" s="103">
        <f>unique_contracts!AP240</f>
        <v>0</v>
      </c>
      <c r="O240" s="103">
        <f>unique_contracts!AQ240</f>
        <v>0</v>
      </c>
      <c r="P240" s="103">
        <f>unique_contracts!AR240</f>
        <v>0</v>
      </c>
      <c r="Q240" s="103">
        <f>unique_contracts!BP240</f>
        <v>0</v>
      </c>
      <c r="R240" s="103">
        <f t="shared" si="32"/>
        <v>0</v>
      </c>
      <c r="S240" s="103" t="str">
        <f>IFERROR(IF(AND(I240&gt;0,E240="NotHybrid"),_xlfn.CONCAT(MAX(MIN(ROUNDDOWN(I240/D240,0),8),4),INDEX(resources!$G:$G,MATCH(B240,resources!$A:$A,0))),INDEX(resources!$G:$G,MATCH(B240,resources!$A:$A,0))),"n/a")</f>
        <v>n/a</v>
      </c>
      <c r="T240" s="103" t="str">
        <f t="shared" si="33"/>
        <v>n/a</v>
      </c>
      <c r="U240" s="103" t="str">
        <f t="shared" si="34"/>
        <v>n/a</v>
      </c>
      <c r="V240" s="103">
        <f t="shared" si="35"/>
        <v>0</v>
      </c>
      <c r="W240" s="103">
        <f t="shared" si="36"/>
        <v>0</v>
      </c>
      <c r="X240" s="119">
        <f t="shared" si="37"/>
        <v>1</v>
      </c>
      <c r="Y240" s="119">
        <f t="shared" si="38"/>
        <v>1</v>
      </c>
      <c r="Z240" s="168">
        <f>MIN((IFERROR(IF(AND($V240&lt;=Z$1,$W240&gt;=Z$1),INDEX(Reliability!E$23:E$50,MATCH($S240,Reliability!$C$23:$C$50,0)),0),0)*IF($T240="n/a",$D240*$Y240,$G240)+IFERROR(IF(AND($V240&lt;=Z$1,$W240&gt;=Z$1),INDEX(Reliability!E$23:E$50,MATCH($T240,Reliability!$C$23:$C$50,0)),0),0)*$H240*$X240*$Y240),$D240)*$R240</f>
        <v>0</v>
      </c>
      <c r="AA240" s="168">
        <f>MIN((IFERROR(IF(AND($V240&lt;=AA$1,$W240&gt;=AA$1),INDEX(Reliability!F$23:F$50,MATCH($S240,Reliability!$C$23:$C$50,0)),0),0)*IF($T240="n/a",$D240*$Y240,$G240)+IFERROR(IF(AND($V240&lt;=AA$1,$W240&gt;=AA$1),INDEX(Reliability!F$23:F$50,MATCH($T240,Reliability!$C$23:$C$50,0)),0),0)*$H240*$X240*$Y240),$D240)*$R240</f>
        <v>0</v>
      </c>
      <c r="AB240" s="168">
        <f>MIN((IFERROR(IF(AND($V240&lt;=AB$1,$W240&gt;=AB$1),INDEX(Reliability!G$23:G$50,MATCH($S240,Reliability!$C$23:$C$50,0)),0),0)*IF($T240="n/a",$D240*$Y240,$G240)+IFERROR(IF(AND($V240&lt;=AB$1,$W240&gt;=AB$1),INDEX(Reliability!G$23:G$50,MATCH($T240,Reliability!$C$23:$C$50,0)),0),0)*$H240*$X240*$Y240),$D240)*$R240</f>
        <v>0</v>
      </c>
      <c r="AC240" s="168">
        <f>MIN((IFERROR(IF(AND($V240&lt;=AC$1,$W240&gt;=AC$1),INDEX(Reliability!H$23:H$50,MATCH($S240,Reliability!$C$23:$C$50,0)),0),0)*IF($T240="n/a",$D240*$Y240,$G240)+IFERROR(IF(AND($V240&lt;=AC$1,$W240&gt;=AC$1),INDEX(Reliability!H$23:H$50,MATCH($T240,Reliability!$C$23:$C$50,0)),0),0)*$H240*$X240*$Y240),$D240)*$R240</f>
        <v>0</v>
      </c>
      <c r="AD240" s="168">
        <f>MIN((IFERROR(IF(AND($V240&lt;=AD$1,$W240&gt;=AD$1),INDEX(Reliability!I$23:I$50,MATCH($S240,Reliability!$C$23:$C$50,0)),0),0)*IF($T240="n/a",$D240*$Y240,$G240)+IFERROR(IF(AND($V240&lt;=AD$1,$W240&gt;=AD$1),INDEX(Reliability!I$23:I$50,MATCH($T240,Reliability!$C$23:$C$50,0)),0),0)*$H240*$X240*$Y240),$D240)*$R240</f>
        <v>0</v>
      </c>
      <c r="AE240" s="168">
        <f>MIN((IFERROR(IF(AND($V240&lt;=AE$1,$W240&gt;=AE$1),INDEX(Reliability!J$23:J$50,MATCH($S240,Reliability!$C$23:$C$50,0)),0),0)*IF($T240="n/a",$D240*$Y240,$G240)+IFERROR(IF(AND($V240&lt;=AE$1,$W240&gt;=AE$1),INDEX(Reliability!J$23:J$50,MATCH($T240,Reliability!$C$23:$C$50,0)),0),0)*$H240*$X240*$Y240),$D240)*$R240</f>
        <v>0</v>
      </c>
      <c r="AF240" s="168">
        <f>MIN((IFERROR(IF(AND($V240&lt;=AF$1,$W240&gt;=AF$1),INDEX(Reliability!K$23:K$50,MATCH($S240,Reliability!$C$23:$C$50,0)),0),0)*IF($T240="n/a",$D240*$Y240,$G240)+IFERROR(IF(AND($V240&lt;=AF$1,$W240&gt;=AF$1),INDEX(Reliability!K$23:K$50,MATCH($T240,Reliability!$C$23:$C$50,0)),0),0)*$H240*$X240*$Y240),$D240)*$R240</f>
        <v>0</v>
      </c>
      <c r="AG240" s="168">
        <f>MIN((IFERROR(IF(AND($V240&lt;=AG$1,$W240&gt;=AG$1),INDEX(Reliability!L$23:L$50,MATCH($S240,Reliability!$C$23:$C$50,0)),0),0)*IF($T240="n/a",$D240*$Y240,$G240)+IFERROR(IF(AND($V240&lt;=AG$1,$W240&gt;=AG$1),INDEX(Reliability!L$23:L$50,MATCH($T240,Reliability!$C$23:$C$50,0)),0),0)*$H240*$X240*$Y240),$D240)*$R240</f>
        <v>0</v>
      </c>
      <c r="AH240" s="168">
        <f>MIN((IFERROR(IF(AND($V240&lt;=AH$1,$W240&gt;=AH$1),INDEX(Reliability!M$23:M$50,MATCH($S240,Reliability!$C$23:$C$50,0)),0),0)*IF($T240="n/a",$D240*$Y240,$G240)+IFERROR(IF(AND($V240&lt;=AH$1,$W240&gt;=AH$1),INDEX(Reliability!M$23:M$50,MATCH($T240,Reliability!$C$23:$C$50,0)),0),0)*$H240*$X240*$Y240),$D240)*$R240</f>
        <v>0</v>
      </c>
      <c r="AI240" s="168">
        <f>MIN((IFERROR(IF(AND($V240&lt;=AI$1,$W240&gt;=AI$1),INDEX(Reliability!N$23:N$50,MATCH($S240,Reliability!$C$23:$C$50,0)),0),0)*IF($T240="n/a",$D240*$Y240,$G240)+IFERROR(IF(AND($V240&lt;=AI$1,$W240&gt;=AI$1),INDEX(Reliability!N$23:N$50,MATCH($T240,Reliability!$C$23:$C$50,0)),0),0)*$H240*$X240*$Y240),$D240)*$R240</f>
        <v>0</v>
      </c>
      <c r="AJ240" s="168">
        <f>MIN((IFERROR(IF(AND($V240&lt;=AJ$1,$W240&gt;=AJ$1),INDEX(Reliability!O$23:O$50,MATCH($S240,Reliability!$C$23:$C$50,0)),0),0)*IF($T240="n/a",$D240*$Y240,$G240)+IFERROR(IF(AND($V240&lt;=AJ$1,$W240&gt;=AJ$1),INDEX(Reliability!O$23:O$50,MATCH($T240,Reliability!$C$23:$C$50,0)),0),0)*$H240*$X240*$Y240),$D240)*$R240</f>
        <v>0</v>
      </c>
      <c r="AK240" s="168">
        <f>MIN((IFERROR(IF(AND($V240&lt;=AK$1,$W240&gt;=AK$1),INDEX(Reliability!P$23:P$50,MATCH($S240,Reliability!$C$23:$C$50,0)),0),0)*IF($T240="n/a",$D240*$Y240,$G240)+IFERROR(IF(AND($V240&lt;=AK$1,$W240&gt;=AK$1),INDEX(Reliability!P$23:P$50,MATCH($T240,Reliability!$C$23:$C$50,0)),0),0)*$H240*$X240*$Y240),$D240)*$R240</f>
        <v>0</v>
      </c>
      <c r="AM240" s="167">
        <f t="shared" si="39"/>
        <v>0</v>
      </c>
      <c r="AN240">
        <f>unique_contracts!C240</f>
        <v>0</v>
      </c>
    </row>
    <row r="241" spans="2:40" x14ac:dyDescent="0.25">
      <c r="B241" s="121">
        <f>unique_contracts!B241</f>
        <v>0</v>
      </c>
      <c r="C241" s="103">
        <f>unique_contracts!D241</f>
        <v>0</v>
      </c>
      <c r="D241" s="120">
        <f>unique_contracts!J241</f>
        <v>0</v>
      </c>
      <c r="E241" s="103">
        <f>unique_contracts!M241</f>
        <v>0</v>
      </c>
      <c r="F241" s="103">
        <f>unique_contracts!N241</f>
        <v>0</v>
      </c>
      <c r="G241" s="103">
        <f>unique_contracts!P241</f>
        <v>0</v>
      </c>
      <c r="H241" s="103">
        <f>unique_contracts!R241</f>
        <v>0</v>
      </c>
      <c r="I241" s="103">
        <f>unique_contracts!V241</f>
        <v>0</v>
      </c>
      <c r="J241" s="121">
        <f>unique_contracts!AB241</f>
        <v>0</v>
      </c>
      <c r="K241" s="103">
        <f>unique_contracts!AM241</f>
        <v>0</v>
      </c>
      <c r="L241" s="103">
        <f>unique_contracts!AN241</f>
        <v>0</v>
      </c>
      <c r="M241" s="103">
        <f>unique_contracts!AO241</f>
        <v>0</v>
      </c>
      <c r="N241" s="103">
        <f>unique_contracts!AP241</f>
        <v>0</v>
      </c>
      <c r="O241" s="103">
        <f>unique_contracts!AQ241</f>
        <v>0</v>
      </c>
      <c r="P241" s="103">
        <f>unique_contracts!AR241</f>
        <v>0</v>
      </c>
      <c r="Q241" s="103">
        <f>unique_contracts!BP241</f>
        <v>0</v>
      </c>
      <c r="R241" s="103">
        <f t="shared" si="32"/>
        <v>0</v>
      </c>
      <c r="S241" s="103" t="str">
        <f>IFERROR(IF(AND(I241&gt;0,E241="NotHybrid"),_xlfn.CONCAT(MAX(MIN(ROUNDDOWN(I241/D241,0),8),4),INDEX(resources!$G:$G,MATCH(B241,resources!$A:$A,0))),INDEX(resources!$G:$G,MATCH(B241,resources!$A:$A,0))),"n/a")</f>
        <v>n/a</v>
      </c>
      <c r="T241" s="103" t="str">
        <f t="shared" si="33"/>
        <v>n/a</v>
      </c>
      <c r="U241" s="103" t="str">
        <f t="shared" si="34"/>
        <v>n/a</v>
      </c>
      <c r="V241" s="103">
        <f t="shared" si="35"/>
        <v>0</v>
      </c>
      <c r="W241" s="103">
        <f t="shared" si="36"/>
        <v>0</v>
      </c>
      <c r="X241" s="119">
        <f t="shared" si="37"/>
        <v>1</v>
      </c>
      <c r="Y241" s="119">
        <f t="shared" si="38"/>
        <v>1</v>
      </c>
      <c r="Z241" s="168">
        <f>MIN((IFERROR(IF(AND($V241&lt;=Z$1,$W241&gt;=Z$1),INDEX(Reliability!E$23:E$50,MATCH($S241,Reliability!$C$23:$C$50,0)),0),0)*IF($T241="n/a",$D241*$Y241,$G241)+IFERROR(IF(AND($V241&lt;=Z$1,$W241&gt;=Z$1),INDEX(Reliability!E$23:E$50,MATCH($T241,Reliability!$C$23:$C$50,0)),0),0)*$H241*$X241*$Y241),$D241)*$R241</f>
        <v>0</v>
      </c>
      <c r="AA241" s="168">
        <f>MIN((IFERROR(IF(AND($V241&lt;=AA$1,$W241&gt;=AA$1),INDEX(Reliability!F$23:F$50,MATCH($S241,Reliability!$C$23:$C$50,0)),0),0)*IF($T241="n/a",$D241*$Y241,$G241)+IFERROR(IF(AND($V241&lt;=AA$1,$W241&gt;=AA$1),INDEX(Reliability!F$23:F$50,MATCH($T241,Reliability!$C$23:$C$50,0)),0),0)*$H241*$X241*$Y241),$D241)*$R241</f>
        <v>0</v>
      </c>
      <c r="AB241" s="168">
        <f>MIN((IFERROR(IF(AND($V241&lt;=AB$1,$W241&gt;=AB$1),INDEX(Reliability!G$23:G$50,MATCH($S241,Reliability!$C$23:$C$50,0)),0),0)*IF($T241="n/a",$D241*$Y241,$G241)+IFERROR(IF(AND($V241&lt;=AB$1,$W241&gt;=AB$1),INDEX(Reliability!G$23:G$50,MATCH($T241,Reliability!$C$23:$C$50,0)),0),0)*$H241*$X241*$Y241),$D241)*$R241</f>
        <v>0</v>
      </c>
      <c r="AC241" s="168">
        <f>MIN((IFERROR(IF(AND($V241&lt;=AC$1,$W241&gt;=AC$1),INDEX(Reliability!H$23:H$50,MATCH($S241,Reliability!$C$23:$C$50,0)),0),0)*IF($T241="n/a",$D241*$Y241,$G241)+IFERROR(IF(AND($V241&lt;=AC$1,$W241&gt;=AC$1),INDEX(Reliability!H$23:H$50,MATCH($T241,Reliability!$C$23:$C$50,0)),0),0)*$H241*$X241*$Y241),$D241)*$R241</f>
        <v>0</v>
      </c>
      <c r="AD241" s="168">
        <f>MIN((IFERROR(IF(AND($V241&lt;=AD$1,$W241&gt;=AD$1),INDEX(Reliability!I$23:I$50,MATCH($S241,Reliability!$C$23:$C$50,0)),0),0)*IF($T241="n/a",$D241*$Y241,$G241)+IFERROR(IF(AND($V241&lt;=AD$1,$W241&gt;=AD$1),INDEX(Reliability!I$23:I$50,MATCH($T241,Reliability!$C$23:$C$50,0)),0),0)*$H241*$X241*$Y241),$D241)*$R241</f>
        <v>0</v>
      </c>
      <c r="AE241" s="168">
        <f>MIN((IFERROR(IF(AND($V241&lt;=AE$1,$W241&gt;=AE$1),INDEX(Reliability!J$23:J$50,MATCH($S241,Reliability!$C$23:$C$50,0)),0),0)*IF($T241="n/a",$D241*$Y241,$G241)+IFERROR(IF(AND($V241&lt;=AE$1,$W241&gt;=AE$1),INDEX(Reliability!J$23:J$50,MATCH($T241,Reliability!$C$23:$C$50,0)),0),0)*$H241*$X241*$Y241),$D241)*$R241</f>
        <v>0</v>
      </c>
      <c r="AF241" s="168">
        <f>MIN((IFERROR(IF(AND($V241&lt;=AF$1,$W241&gt;=AF$1),INDEX(Reliability!K$23:K$50,MATCH($S241,Reliability!$C$23:$C$50,0)),0),0)*IF($T241="n/a",$D241*$Y241,$G241)+IFERROR(IF(AND($V241&lt;=AF$1,$W241&gt;=AF$1),INDEX(Reliability!K$23:K$50,MATCH($T241,Reliability!$C$23:$C$50,0)),0),0)*$H241*$X241*$Y241),$D241)*$R241</f>
        <v>0</v>
      </c>
      <c r="AG241" s="168">
        <f>MIN((IFERROR(IF(AND($V241&lt;=AG$1,$W241&gt;=AG$1),INDEX(Reliability!L$23:L$50,MATCH($S241,Reliability!$C$23:$C$50,0)),0),0)*IF($T241="n/a",$D241*$Y241,$G241)+IFERROR(IF(AND($V241&lt;=AG$1,$W241&gt;=AG$1),INDEX(Reliability!L$23:L$50,MATCH($T241,Reliability!$C$23:$C$50,0)),0),0)*$H241*$X241*$Y241),$D241)*$R241</f>
        <v>0</v>
      </c>
      <c r="AH241" s="168">
        <f>MIN((IFERROR(IF(AND($V241&lt;=AH$1,$W241&gt;=AH$1),INDEX(Reliability!M$23:M$50,MATCH($S241,Reliability!$C$23:$C$50,0)),0),0)*IF($T241="n/a",$D241*$Y241,$G241)+IFERROR(IF(AND($V241&lt;=AH$1,$W241&gt;=AH$1),INDEX(Reliability!M$23:M$50,MATCH($T241,Reliability!$C$23:$C$50,0)),0),0)*$H241*$X241*$Y241),$D241)*$R241</f>
        <v>0</v>
      </c>
      <c r="AI241" s="168">
        <f>MIN((IFERROR(IF(AND($V241&lt;=AI$1,$W241&gt;=AI$1),INDEX(Reliability!N$23:N$50,MATCH($S241,Reliability!$C$23:$C$50,0)),0),0)*IF($T241="n/a",$D241*$Y241,$G241)+IFERROR(IF(AND($V241&lt;=AI$1,$W241&gt;=AI$1),INDEX(Reliability!N$23:N$50,MATCH($T241,Reliability!$C$23:$C$50,0)),0),0)*$H241*$X241*$Y241),$D241)*$R241</f>
        <v>0</v>
      </c>
      <c r="AJ241" s="168">
        <f>MIN((IFERROR(IF(AND($V241&lt;=AJ$1,$W241&gt;=AJ$1),INDEX(Reliability!O$23:O$50,MATCH($S241,Reliability!$C$23:$C$50,0)),0),0)*IF($T241="n/a",$D241*$Y241,$G241)+IFERROR(IF(AND($V241&lt;=AJ$1,$W241&gt;=AJ$1),INDEX(Reliability!O$23:O$50,MATCH($T241,Reliability!$C$23:$C$50,0)),0),0)*$H241*$X241*$Y241),$D241)*$R241</f>
        <v>0</v>
      </c>
      <c r="AK241" s="168">
        <f>MIN((IFERROR(IF(AND($V241&lt;=AK$1,$W241&gt;=AK$1),INDEX(Reliability!P$23:P$50,MATCH($S241,Reliability!$C$23:$C$50,0)),0),0)*IF($T241="n/a",$D241*$Y241,$G241)+IFERROR(IF(AND($V241&lt;=AK$1,$W241&gt;=AK$1),INDEX(Reliability!P$23:P$50,MATCH($T241,Reliability!$C$23:$C$50,0)),0),0)*$H241*$X241*$Y241),$D241)*$R241</f>
        <v>0</v>
      </c>
      <c r="AM241" s="167">
        <f t="shared" si="39"/>
        <v>0</v>
      </c>
      <c r="AN241">
        <f>unique_contracts!C241</f>
        <v>0</v>
      </c>
    </row>
    <row r="242" spans="2:40" x14ac:dyDescent="0.25">
      <c r="B242" s="121">
        <f>unique_contracts!B242</f>
        <v>0</v>
      </c>
      <c r="C242" s="103">
        <f>unique_contracts!D242</f>
        <v>0</v>
      </c>
      <c r="D242" s="120">
        <f>unique_contracts!J242</f>
        <v>0</v>
      </c>
      <c r="E242" s="103">
        <f>unique_contracts!M242</f>
        <v>0</v>
      </c>
      <c r="F242" s="103">
        <f>unique_contracts!N242</f>
        <v>0</v>
      </c>
      <c r="G242" s="103">
        <f>unique_contracts!P242</f>
        <v>0</v>
      </c>
      <c r="H242" s="103">
        <f>unique_contracts!R242</f>
        <v>0</v>
      </c>
      <c r="I242" s="103">
        <f>unique_contracts!V242</f>
        <v>0</v>
      </c>
      <c r="J242" s="121">
        <f>unique_contracts!AB242</f>
        <v>0</v>
      </c>
      <c r="K242" s="103">
        <f>unique_contracts!AM242</f>
        <v>0</v>
      </c>
      <c r="L242" s="103">
        <f>unique_contracts!AN242</f>
        <v>0</v>
      </c>
      <c r="M242" s="103">
        <f>unique_contracts!AO242</f>
        <v>0</v>
      </c>
      <c r="N242" s="103">
        <f>unique_contracts!AP242</f>
        <v>0</v>
      </c>
      <c r="O242" s="103">
        <f>unique_contracts!AQ242</f>
        <v>0</v>
      </c>
      <c r="P242" s="103">
        <f>unique_contracts!AR242</f>
        <v>0</v>
      </c>
      <c r="Q242" s="103">
        <f>unique_contracts!BP242</f>
        <v>0</v>
      </c>
      <c r="R242" s="103">
        <f t="shared" si="32"/>
        <v>0</v>
      </c>
      <c r="S242" s="103" t="str">
        <f>IFERROR(IF(AND(I242&gt;0,E242="NotHybrid"),_xlfn.CONCAT(MAX(MIN(ROUNDDOWN(I242/D242,0),8),4),INDEX(resources!$G:$G,MATCH(B242,resources!$A:$A,0))),INDEX(resources!$G:$G,MATCH(B242,resources!$A:$A,0))),"n/a")</f>
        <v>n/a</v>
      </c>
      <c r="T242" s="103" t="str">
        <f t="shared" si="33"/>
        <v>n/a</v>
      </c>
      <c r="U242" s="103" t="str">
        <f t="shared" si="34"/>
        <v>n/a</v>
      </c>
      <c r="V242" s="103">
        <f t="shared" si="35"/>
        <v>0</v>
      </c>
      <c r="W242" s="103">
        <f t="shared" si="36"/>
        <v>0</v>
      </c>
      <c r="X242" s="119">
        <f t="shared" si="37"/>
        <v>1</v>
      </c>
      <c r="Y242" s="119">
        <f t="shared" si="38"/>
        <v>1</v>
      </c>
      <c r="Z242" s="168">
        <f>MIN((IFERROR(IF(AND($V242&lt;=Z$1,$W242&gt;=Z$1),INDEX(Reliability!E$23:E$50,MATCH($S242,Reliability!$C$23:$C$50,0)),0),0)*IF($T242="n/a",$D242*$Y242,$G242)+IFERROR(IF(AND($V242&lt;=Z$1,$W242&gt;=Z$1),INDEX(Reliability!E$23:E$50,MATCH($T242,Reliability!$C$23:$C$50,0)),0),0)*$H242*$X242*$Y242),$D242)*$R242</f>
        <v>0</v>
      </c>
      <c r="AA242" s="168">
        <f>MIN((IFERROR(IF(AND($V242&lt;=AA$1,$W242&gt;=AA$1),INDEX(Reliability!F$23:F$50,MATCH($S242,Reliability!$C$23:$C$50,0)),0),0)*IF($T242="n/a",$D242*$Y242,$G242)+IFERROR(IF(AND($V242&lt;=AA$1,$W242&gt;=AA$1),INDEX(Reliability!F$23:F$50,MATCH($T242,Reliability!$C$23:$C$50,0)),0),0)*$H242*$X242*$Y242),$D242)*$R242</f>
        <v>0</v>
      </c>
      <c r="AB242" s="168">
        <f>MIN((IFERROR(IF(AND($V242&lt;=AB$1,$W242&gt;=AB$1),INDEX(Reliability!G$23:G$50,MATCH($S242,Reliability!$C$23:$C$50,0)),0),0)*IF($T242="n/a",$D242*$Y242,$G242)+IFERROR(IF(AND($V242&lt;=AB$1,$W242&gt;=AB$1),INDEX(Reliability!G$23:G$50,MATCH($T242,Reliability!$C$23:$C$50,0)),0),0)*$H242*$X242*$Y242),$D242)*$R242</f>
        <v>0</v>
      </c>
      <c r="AC242" s="168">
        <f>MIN((IFERROR(IF(AND($V242&lt;=AC$1,$W242&gt;=AC$1),INDEX(Reliability!H$23:H$50,MATCH($S242,Reliability!$C$23:$C$50,0)),0),0)*IF($T242="n/a",$D242*$Y242,$G242)+IFERROR(IF(AND($V242&lt;=AC$1,$W242&gt;=AC$1),INDEX(Reliability!H$23:H$50,MATCH($T242,Reliability!$C$23:$C$50,0)),0),0)*$H242*$X242*$Y242),$D242)*$R242</f>
        <v>0</v>
      </c>
      <c r="AD242" s="168">
        <f>MIN((IFERROR(IF(AND($V242&lt;=AD$1,$W242&gt;=AD$1),INDEX(Reliability!I$23:I$50,MATCH($S242,Reliability!$C$23:$C$50,0)),0),0)*IF($T242="n/a",$D242*$Y242,$G242)+IFERROR(IF(AND($V242&lt;=AD$1,$W242&gt;=AD$1),INDEX(Reliability!I$23:I$50,MATCH($T242,Reliability!$C$23:$C$50,0)),0),0)*$H242*$X242*$Y242),$D242)*$R242</f>
        <v>0</v>
      </c>
      <c r="AE242" s="168">
        <f>MIN((IFERROR(IF(AND($V242&lt;=AE$1,$W242&gt;=AE$1),INDEX(Reliability!J$23:J$50,MATCH($S242,Reliability!$C$23:$C$50,0)),0),0)*IF($T242="n/a",$D242*$Y242,$G242)+IFERROR(IF(AND($V242&lt;=AE$1,$W242&gt;=AE$1),INDEX(Reliability!J$23:J$50,MATCH($T242,Reliability!$C$23:$C$50,0)),0),0)*$H242*$X242*$Y242),$D242)*$R242</f>
        <v>0</v>
      </c>
      <c r="AF242" s="168">
        <f>MIN((IFERROR(IF(AND($V242&lt;=AF$1,$W242&gt;=AF$1),INDEX(Reliability!K$23:K$50,MATCH($S242,Reliability!$C$23:$C$50,0)),0),0)*IF($T242="n/a",$D242*$Y242,$G242)+IFERROR(IF(AND($V242&lt;=AF$1,$W242&gt;=AF$1),INDEX(Reliability!K$23:K$50,MATCH($T242,Reliability!$C$23:$C$50,0)),0),0)*$H242*$X242*$Y242),$D242)*$R242</f>
        <v>0</v>
      </c>
      <c r="AG242" s="168">
        <f>MIN((IFERROR(IF(AND($V242&lt;=AG$1,$W242&gt;=AG$1),INDEX(Reliability!L$23:L$50,MATCH($S242,Reliability!$C$23:$C$50,0)),0),0)*IF($T242="n/a",$D242*$Y242,$G242)+IFERROR(IF(AND($V242&lt;=AG$1,$W242&gt;=AG$1),INDEX(Reliability!L$23:L$50,MATCH($T242,Reliability!$C$23:$C$50,0)),0),0)*$H242*$X242*$Y242),$D242)*$R242</f>
        <v>0</v>
      </c>
      <c r="AH242" s="168">
        <f>MIN((IFERROR(IF(AND($V242&lt;=AH$1,$W242&gt;=AH$1),INDEX(Reliability!M$23:M$50,MATCH($S242,Reliability!$C$23:$C$50,0)),0),0)*IF($T242="n/a",$D242*$Y242,$G242)+IFERROR(IF(AND($V242&lt;=AH$1,$W242&gt;=AH$1),INDEX(Reliability!M$23:M$50,MATCH($T242,Reliability!$C$23:$C$50,0)),0),0)*$H242*$X242*$Y242),$D242)*$R242</f>
        <v>0</v>
      </c>
      <c r="AI242" s="168">
        <f>MIN((IFERROR(IF(AND($V242&lt;=AI$1,$W242&gt;=AI$1),INDEX(Reliability!N$23:N$50,MATCH($S242,Reliability!$C$23:$C$50,0)),0),0)*IF($T242="n/a",$D242*$Y242,$G242)+IFERROR(IF(AND($V242&lt;=AI$1,$W242&gt;=AI$1),INDEX(Reliability!N$23:N$50,MATCH($T242,Reliability!$C$23:$C$50,0)),0),0)*$H242*$X242*$Y242),$D242)*$R242</f>
        <v>0</v>
      </c>
      <c r="AJ242" s="168">
        <f>MIN((IFERROR(IF(AND($V242&lt;=AJ$1,$W242&gt;=AJ$1),INDEX(Reliability!O$23:O$50,MATCH($S242,Reliability!$C$23:$C$50,0)),0),0)*IF($T242="n/a",$D242*$Y242,$G242)+IFERROR(IF(AND($V242&lt;=AJ$1,$W242&gt;=AJ$1),INDEX(Reliability!O$23:O$50,MATCH($T242,Reliability!$C$23:$C$50,0)),0),0)*$H242*$X242*$Y242),$D242)*$R242</f>
        <v>0</v>
      </c>
      <c r="AK242" s="168">
        <f>MIN((IFERROR(IF(AND($V242&lt;=AK$1,$W242&gt;=AK$1),INDEX(Reliability!P$23:P$50,MATCH($S242,Reliability!$C$23:$C$50,0)),0),0)*IF($T242="n/a",$D242*$Y242,$G242)+IFERROR(IF(AND($V242&lt;=AK$1,$W242&gt;=AK$1),INDEX(Reliability!P$23:P$50,MATCH($T242,Reliability!$C$23:$C$50,0)),0),0)*$H242*$X242*$Y242),$D242)*$R242</f>
        <v>0</v>
      </c>
      <c r="AM242" s="167">
        <f t="shared" si="39"/>
        <v>0</v>
      </c>
      <c r="AN242">
        <f>unique_contracts!C242</f>
        <v>0</v>
      </c>
    </row>
    <row r="243" spans="2:40" x14ac:dyDescent="0.25">
      <c r="B243" s="121">
        <f>unique_contracts!B243</f>
        <v>0</v>
      </c>
      <c r="C243" s="103">
        <f>unique_contracts!D243</f>
        <v>0</v>
      </c>
      <c r="D243" s="120">
        <f>unique_contracts!J243</f>
        <v>0</v>
      </c>
      <c r="E243" s="103">
        <f>unique_contracts!M243</f>
        <v>0</v>
      </c>
      <c r="F243" s="103">
        <f>unique_contracts!N243</f>
        <v>0</v>
      </c>
      <c r="G243" s="103">
        <f>unique_contracts!P243</f>
        <v>0</v>
      </c>
      <c r="H243" s="103">
        <f>unique_contracts!R243</f>
        <v>0</v>
      </c>
      <c r="I243" s="103">
        <f>unique_contracts!V243</f>
        <v>0</v>
      </c>
      <c r="J243" s="121">
        <f>unique_contracts!AB243</f>
        <v>0</v>
      </c>
      <c r="K243" s="103">
        <f>unique_contracts!AM243</f>
        <v>0</v>
      </c>
      <c r="L243" s="103">
        <f>unique_contracts!AN243</f>
        <v>0</v>
      </c>
      <c r="M243" s="103">
        <f>unique_contracts!AO243</f>
        <v>0</v>
      </c>
      <c r="N243" s="103">
        <f>unique_contracts!AP243</f>
        <v>0</v>
      </c>
      <c r="O243" s="103">
        <f>unique_contracts!AQ243</f>
        <v>0</v>
      </c>
      <c r="P243" s="103">
        <f>unique_contracts!AR243</f>
        <v>0</v>
      </c>
      <c r="Q243" s="103">
        <f>unique_contracts!BP243</f>
        <v>0</v>
      </c>
      <c r="R243" s="103">
        <f t="shared" si="32"/>
        <v>0</v>
      </c>
      <c r="S243" s="103" t="str">
        <f>IFERROR(IF(AND(I243&gt;0,E243="NotHybrid"),_xlfn.CONCAT(MAX(MIN(ROUNDDOWN(I243/D243,0),8),4),INDEX(resources!$G:$G,MATCH(B243,resources!$A:$A,0))),INDEX(resources!$G:$G,MATCH(B243,resources!$A:$A,0))),"n/a")</f>
        <v>n/a</v>
      </c>
      <c r="T243" s="103" t="str">
        <f t="shared" si="33"/>
        <v>n/a</v>
      </c>
      <c r="U243" s="103" t="str">
        <f t="shared" si="34"/>
        <v>n/a</v>
      </c>
      <c r="V243" s="103">
        <f t="shared" si="35"/>
        <v>0</v>
      </c>
      <c r="W243" s="103">
        <f t="shared" si="36"/>
        <v>0</v>
      </c>
      <c r="X243" s="119">
        <f t="shared" si="37"/>
        <v>1</v>
      </c>
      <c r="Y243" s="119">
        <f t="shared" si="38"/>
        <v>1</v>
      </c>
      <c r="Z243" s="168">
        <f>MIN((IFERROR(IF(AND($V243&lt;=Z$1,$W243&gt;=Z$1),INDEX(Reliability!E$23:E$50,MATCH($S243,Reliability!$C$23:$C$50,0)),0),0)*IF($T243="n/a",$D243*$Y243,$G243)+IFERROR(IF(AND($V243&lt;=Z$1,$W243&gt;=Z$1),INDEX(Reliability!E$23:E$50,MATCH($T243,Reliability!$C$23:$C$50,0)),0),0)*$H243*$X243*$Y243),$D243)*$R243</f>
        <v>0</v>
      </c>
      <c r="AA243" s="168">
        <f>MIN((IFERROR(IF(AND($V243&lt;=AA$1,$W243&gt;=AA$1),INDEX(Reliability!F$23:F$50,MATCH($S243,Reliability!$C$23:$C$50,0)),0),0)*IF($T243="n/a",$D243*$Y243,$G243)+IFERROR(IF(AND($V243&lt;=AA$1,$W243&gt;=AA$1),INDEX(Reliability!F$23:F$50,MATCH($T243,Reliability!$C$23:$C$50,0)),0),0)*$H243*$X243*$Y243),$D243)*$R243</f>
        <v>0</v>
      </c>
      <c r="AB243" s="168">
        <f>MIN((IFERROR(IF(AND($V243&lt;=AB$1,$W243&gt;=AB$1),INDEX(Reliability!G$23:G$50,MATCH($S243,Reliability!$C$23:$C$50,0)),0),0)*IF($T243="n/a",$D243*$Y243,$G243)+IFERROR(IF(AND($V243&lt;=AB$1,$W243&gt;=AB$1),INDEX(Reliability!G$23:G$50,MATCH($T243,Reliability!$C$23:$C$50,0)),0),0)*$H243*$X243*$Y243),$D243)*$R243</f>
        <v>0</v>
      </c>
      <c r="AC243" s="168">
        <f>MIN((IFERROR(IF(AND($V243&lt;=AC$1,$W243&gt;=AC$1),INDEX(Reliability!H$23:H$50,MATCH($S243,Reliability!$C$23:$C$50,0)),0),0)*IF($T243="n/a",$D243*$Y243,$G243)+IFERROR(IF(AND($V243&lt;=AC$1,$W243&gt;=AC$1),INDEX(Reliability!H$23:H$50,MATCH($T243,Reliability!$C$23:$C$50,0)),0),0)*$H243*$X243*$Y243),$D243)*$R243</f>
        <v>0</v>
      </c>
      <c r="AD243" s="168">
        <f>MIN((IFERROR(IF(AND($V243&lt;=AD$1,$W243&gt;=AD$1),INDEX(Reliability!I$23:I$50,MATCH($S243,Reliability!$C$23:$C$50,0)),0),0)*IF($T243="n/a",$D243*$Y243,$G243)+IFERROR(IF(AND($V243&lt;=AD$1,$W243&gt;=AD$1),INDEX(Reliability!I$23:I$50,MATCH($T243,Reliability!$C$23:$C$50,0)),0),0)*$H243*$X243*$Y243),$D243)*$R243</f>
        <v>0</v>
      </c>
      <c r="AE243" s="168">
        <f>MIN((IFERROR(IF(AND($V243&lt;=AE$1,$W243&gt;=AE$1),INDEX(Reliability!J$23:J$50,MATCH($S243,Reliability!$C$23:$C$50,0)),0),0)*IF($T243="n/a",$D243*$Y243,$G243)+IFERROR(IF(AND($V243&lt;=AE$1,$W243&gt;=AE$1),INDEX(Reliability!J$23:J$50,MATCH($T243,Reliability!$C$23:$C$50,0)),0),0)*$H243*$X243*$Y243),$D243)*$R243</f>
        <v>0</v>
      </c>
      <c r="AF243" s="168">
        <f>MIN((IFERROR(IF(AND($V243&lt;=AF$1,$W243&gt;=AF$1),INDEX(Reliability!K$23:K$50,MATCH($S243,Reliability!$C$23:$C$50,0)),0),0)*IF($T243="n/a",$D243*$Y243,$G243)+IFERROR(IF(AND($V243&lt;=AF$1,$W243&gt;=AF$1),INDEX(Reliability!K$23:K$50,MATCH($T243,Reliability!$C$23:$C$50,0)),0),0)*$H243*$X243*$Y243),$D243)*$R243</f>
        <v>0</v>
      </c>
      <c r="AG243" s="168">
        <f>MIN((IFERROR(IF(AND($V243&lt;=AG$1,$W243&gt;=AG$1),INDEX(Reliability!L$23:L$50,MATCH($S243,Reliability!$C$23:$C$50,0)),0),0)*IF($T243="n/a",$D243*$Y243,$G243)+IFERROR(IF(AND($V243&lt;=AG$1,$W243&gt;=AG$1),INDEX(Reliability!L$23:L$50,MATCH($T243,Reliability!$C$23:$C$50,0)),0),0)*$H243*$X243*$Y243),$D243)*$R243</f>
        <v>0</v>
      </c>
      <c r="AH243" s="168">
        <f>MIN((IFERROR(IF(AND($V243&lt;=AH$1,$W243&gt;=AH$1),INDEX(Reliability!M$23:M$50,MATCH($S243,Reliability!$C$23:$C$50,0)),0),0)*IF($T243="n/a",$D243*$Y243,$G243)+IFERROR(IF(AND($V243&lt;=AH$1,$W243&gt;=AH$1),INDEX(Reliability!M$23:M$50,MATCH($T243,Reliability!$C$23:$C$50,0)),0),0)*$H243*$X243*$Y243),$D243)*$R243</f>
        <v>0</v>
      </c>
      <c r="AI243" s="168">
        <f>MIN((IFERROR(IF(AND($V243&lt;=AI$1,$W243&gt;=AI$1),INDEX(Reliability!N$23:N$50,MATCH($S243,Reliability!$C$23:$C$50,0)),0),0)*IF($T243="n/a",$D243*$Y243,$G243)+IFERROR(IF(AND($V243&lt;=AI$1,$W243&gt;=AI$1),INDEX(Reliability!N$23:N$50,MATCH($T243,Reliability!$C$23:$C$50,0)),0),0)*$H243*$X243*$Y243),$D243)*$R243</f>
        <v>0</v>
      </c>
      <c r="AJ243" s="168">
        <f>MIN((IFERROR(IF(AND($V243&lt;=AJ$1,$W243&gt;=AJ$1),INDEX(Reliability!O$23:O$50,MATCH($S243,Reliability!$C$23:$C$50,0)),0),0)*IF($T243="n/a",$D243*$Y243,$G243)+IFERROR(IF(AND($V243&lt;=AJ$1,$W243&gt;=AJ$1),INDEX(Reliability!O$23:O$50,MATCH($T243,Reliability!$C$23:$C$50,0)),0),0)*$H243*$X243*$Y243),$D243)*$R243</f>
        <v>0</v>
      </c>
      <c r="AK243" s="168">
        <f>MIN((IFERROR(IF(AND($V243&lt;=AK$1,$W243&gt;=AK$1),INDEX(Reliability!P$23:P$50,MATCH($S243,Reliability!$C$23:$C$50,0)),0),0)*IF($T243="n/a",$D243*$Y243,$G243)+IFERROR(IF(AND($V243&lt;=AK$1,$W243&gt;=AK$1),INDEX(Reliability!P$23:P$50,MATCH($T243,Reliability!$C$23:$C$50,0)),0),0)*$H243*$X243*$Y243),$D243)*$R243</f>
        <v>0</v>
      </c>
      <c r="AM243" s="167">
        <f t="shared" si="39"/>
        <v>0</v>
      </c>
      <c r="AN243">
        <f>unique_contracts!C243</f>
        <v>0</v>
      </c>
    </row>
    <row r="244" spans="2:40" x14ac:dyDescent="0.25">
      <c r="B244" s="121">
        <f>unique_contracts!B244</f>
        <v>0</v>
      </c>
      <c r="C244" s="103">
        <f>unique_contracts!D244</f>
        <v>0</v>
      </c>
      <c r="D244" s="120">
        <f>unique_contracts!J244</f>
        <v>0</v>
      </c>
      <c r="E244" s="103">
        <f>unique_contracts!M244</f>
        <v>0</v>
      </c>
      <c r="F244" s="103">
        <f>unique_contracts!N244</f>
        <v>0</v>
      </c>
      <c r="G244" s="103">
        <f>unique_contracts!P244</f>
        <v>0</v>
      </c>
      <c r="H244" s="103">
        <f>unique_contracts!R244</f>
        <v>0</v>
      </c>
      <c r="I244" s="103">
        <f>unique_contracts!V244</f>
        <v>0</v>
      </c>
      <c r="J244" s="121">
        <f>unique_contracts!AB244</f>
        <v>0</v>
      </c>
      <c r="K244" s="103">
        <f>unique_contracts!AM244</f>
        <v>0</v>
      </c>
      <c r="L244" s="103">
        <f>unique_contracts!AN244</f>
        <v>0</v>
      </c>
      <c r="M244" s="103">
        <f>unique_contracts!AO244</f>
        <v>0</v>
      </c>
      <c r="N244" s="103">
        <f>unique_contracts!AP244</f>
        <v>0</v>
      </c>
      <c r="O244" s="103">
        <f>unique_contracts!AQ244</f>
        <v>0</v>
      </c>
      <c r="P244" s="103">
        <f>unique_contracts!AR244</f>
        <v>0</v>
      </c>
      <c r="Q244" s="103">
        <f>unique_contracts!BP244</f>
        <v>0</v>
      </c>
      <c r="R244" s="103">
        <f t="shared" si="32"/>
        <v>0</v>
      </c>
      <c r="S244" s="103" t="str">
        <f>IFERROR(IF(AND(I244&gt;0,E244="NotHybrid"),_xlfn.CONCAT(MAX(MIN(ROUNDDOWN(I244/D244,0),8),4),INDEX(resources!$G:$G,MATCH(B244,resources!$A:$A,0))),INDEX(resources!$G:$G,MATCH(B244,resources!$A:$A,0))),"n/a")</f>
        <v>n/a</v>
      </c>
      <c r="T244" s="103" t="str">
        <f t="shared" si="33"/>
        <v>n/a</v>
      </c>
      <c r="U244" s="103" t="str">
        <f t="shared" si="34"/>
        <v>n/a</v>
      </c>
      <c r="V244" s="103">
        <f t="shared" si="35"/>
        <v>0</v>
      </c>
      <c r="W244" s="103">
        <f t="shared" si="36"/>
        <v>0</v>
      </c>
      <c r="X244" s="119">
        <f t="shared" si="37"/>
        <v>1</v>
      </c>
      <c r="Y244" s="119">
        <f t="shared" si="38"/>
        <v>1</v>
      </c>
      <c r="Z244" s="168">
        <f>MIN((IFERROR(IF(AND($V244&lt;=Z$1,$W244&gt;=Z$1),INDEX(Reliability!E$23:E$50,MATCH($S244,Reliability!$C$23:$C$50,0)),0),0)*IF($T244="n/a",$D244*$Y244,$G244)+IFERROR(IF(AND($V244&lt;=Z$1,$W244&gt;=Z$1),INDEX(Reliability!E$23:E$50,MATCH($T244,Reliability!$C$23:$C$50,0)),0),0)*$H244*$X244*$Y244),$D244)*$R244</f>
        <v>0</v>
      </c>
      <c r="AA244" s="168">
        <f>MIN((IFERROR(IF(AND($V244&lt;=AA$1,$W244&gt;=AA$1),INDEX(Reliability!F$23:F$50,MATCH($S244,Reliability!$C$23:$C$50,0)),0),0)*IF($T244="n/a",$D244*$Y244,$G244)+IFERROR(IF(AND($V244&lt;=AA$1,$W244&gt;=AA$1),INDEX(Reliability!F$23:F$50,MATCH($T244,Reliability!$C$23:$C$50,0)),0),0)*$H244*$X244*$Y244),$D244)*$R244</f>
        <v>0</v>
      </c>
      <c r="AB244" s="168">
        <f>MIN((IFERROR(IF(AND($V244&lt;=AB$1,$W244&gt;=AB$1),INDEX(Reliability!G$23:G$50,MATCH($S244,Reliability!$C$23:$C$50,0)),0),0)*IF($T244="n/a",$D244*$Y244,$G244)+IFERROR(IF(AND($V244&lt;=AB$1,$W244&gt;=AB$1),INDEX(Reliability!G$23:G$50,MATCH($T244,Reliability!$C$23:$C$50,0)),0),0)*$H244*$X244*$Y244),$D244)*$R244</f>
        <v>0</v>
      </c>
      <c r="AC244" s="168">
        <f>MIN((IFERROR(IF(AND($V244&lt;=AC$1,$W244&gt;=AC$1),INDEX(Reliability!H$23:H$50,MATCH($S244,Reliability!$C$23:$C$50,0)),0),0)*IF($T244="n/a",$D244*$Y244,$G244)+IFERROR(IF(AND($V244&lt;=AC$1,$W244&gt;=AC$1),INDEX(Reliability!H$23:H$50,MATCH($T244,Reliability!$C$23:$C$50,0)),0),0)*$H244*$X244*$Y244),$D244)*$R244</f>
        <v>0</v>
      </c>
      <c r="AD244" s="168">
        <f>MIN((IFERROR(IF(AND($V244&lt;=AD$1,$W244&gt;=AD$1),INDEX(Reliability!I$23:I$50,MATCH($S244,Reliability!$C$23:$C$50,0)),0),0)*IF($T244="n/a",$D244*$Y244,$G244)+IFERROR(IF(AND($V244&lt;=AD$1,$W244&gt;=AD$1),INDEX(Reliability!I$23:I$50,MATCH($T244,Reliability!$C$23:$C$50,0)),0),0)*$H244*$X244*$Y244),$D244)*$R244</f>
        <v>0</v>
      </c>
      <c r="AE244" s="168">
        <f>MIN((IFERROR(IF(AND($V244&lt;=AE$1,$W244&gt;=AE$1),INDEX(Reliability!J$23:J$50,MATCH($S244,Reliability!$C$23:$C$50,0)),0),0)*IF($T244="n/a",$D244*$Y244,$G244)+IFERROR(IF(AND($V244&lt;=AE$1,$W244&gt;=AE$1),INDEX(Reliability!J$23:J$50,MATCH($T244,Reliability!$C$23:$C$50,0)),0),0)*$H244*$X244*$Y244),$D244)*$R244</f>
        <v>0</v>
      </c>
      <c r="AF244" s="168">
        <f>MIN((IFERROR(IF(AND($V244&lt;=AF$1,$W244&gt;=AF$1),INDEX(Reliability!K$23:K$50,MATCH($S244,Reliability!$C$23:$C$50,0)),0),0)*IF($T244="n/a",$D244*$Y244,$G244)+IFERROR(IF(AND($V244&lt;=AF$1,$W244&gt;=AF$1),INDEX(Reliability!K$23:K$50,MATCH($T244,Reliability!$C$23:$C$50,0)),0),0)*$H244*$X244*$Y244),$D244)*$R244</f>
        <v>0</v>
      </c>
      <c r="AG244" s="168">
        <f>MIN((IFERROR(IF(AND($V244&lt;=AG$1,$W244&gt;=AG$1),INDEX(Reliability!L$23:L$50,MATCH($S244,Reliability!$C$23:$C$50,0)),0),0)*IF($T244="n/a",$D244*$Y244,$G244)+IFERROR(IF(AND($V244&lt;=AG$1,$W244&gt;=AG$1),INDEX(Reliability!L$23:L$50,MATCH($T244,Reliability!$C$23:$C$50,0)),0),0)*$H244*$X244*$Y244),$D244)*$R244</f>
        <v>0</v>
      </c>
      <c r="AH244" s="168">
        <f>MIN((IFERROR(IF(AND($V244&lt;=AH$1,$W244&gt;=AH$1),INDEX(Reliability!M$23:M$50,MATCH($S244,Reliability!$C$23:$C$50,0)),0),0)*IF($T244="n/a",$D244*$Y244,$G244)+IFERROR(IF(AND($V244&lt;=AH$1,$W244&gt;=AH$1),INDEX(Reliability!M$23:M$50,MATCH($T244,Reliability!$C$23:$C$50,0)),0),0)*$H244*$X244*$Y244),$D244)*$R244</f>
        <v>0</v>
      </c>
      <c r="AI244" s="168">
        <f>MIN((IFERROR(IF(AND($V244&lt;=AI$1,$W244&gt;=AI$1),INDEX(Reliability!N$23:N$50,MATCH($S244,Reliability!$C$23:$C$50,0)),0),0)*IF($T244="n/a",$D244*$Y244,$G244)+IFERROR(IF(AND($V244&lt;=AI$1,$W244&gt;=AI$1),INDEX(Reliability!N$23:N$50,MATCH($T244,Reliability!$C$23:$C$50,0)),0),0)*$H244*$X244*$Y244),$D244)*$R244</f>
        <v>0</v>
      </c>
      <c r="AJ244" s="168">
        <f>MIN((IFERROR(IF(AND($V244&lt;=AJ$1,$W244&gt;=AJ$1),INDEX(Reliability!O$23:O$50,MATCH($S244,Reliability!$C$23:$C$50,0)),0),0)*IF($T244="n/a",$D244*$Y244,$G244)+IFERROR(IF(AND($V244&lt;=AJ$1,$W244&gt;=AJ$1),INDEX(Reliability!O$23:O$50,MATCH($T244,Reliability!$C$23:$C$50,0)),0),0)*$H244*$X244*$Y244),$D244)*$R244</f>
        <v>0</v>
      </c>
      <c r="AK244" s="168">
        <f>MIN((IFERROR(IF(AND($V244&lt;=AK$1,$W244&gt;=AK$1),INDEX(Reliability!P$23:P$50,MATCH($S244,Reliability!$C$23:$C$50,0)),0),0)*IF($T244="n/a",$D244*$Y244,$G244)+IFERROR(IF(AND($V244&lt;=AK$1,$W244&gt;=AK$1),INDEX(Reliability!P$23:P$50,MATCH($T244,Reliability!$C$23:$C$50,0)),0),0)*$H244*$X244*$Y244),$D244)*$R244</f>
        <v>0</v>
      </c>
      <c r="AM244" s="167">
        <f t="shared" si="39"/>
        <v>0</v>
      </c>
      <c r="AN244">
        <f>unique_contracts!C244</f>
        <v>0</v>
      </c>
    </row>
    <row r="245" spans="2:40" x14ac:dyDescent="0.25">
      <c r="B245" s="121">
        <f>unique_contracts!B245</f>
        <v>0</v>
      </c>
      <c r="C245" s="103">
        <f>unique_contracts!D245</f>
        <v>0</v>
      </c>
      <c r="D245" s="120">
        <f>unique_contracts!J245</f>
        <v>0</v>
      </c>
      <c r="E245" s="103">
        <f>unique_contracts!M245</f>
        <v>0</v>
      </c>
      <c r="F245" s="103">
        <f>unique_contracts!N245</f>
        <v>0</v>
      </c>
      <c r="G245" s="103">
        <f>unique_contracts!P245</f>
        <v>0</v>
      </c>
      <c r="H245" s="103">
        <f>unique_contracts!R245</f>
        <v>0</v>
      </c>
      <c r="I245" s="103">
        <f>unique_contracts!V245</f>
        <v>0</v>
      </c>
      <c r="J245" s="121">
        <f>unique_contracts!AB245</f>
        <v>0</v>
      </c>
      <c r="K245" s="103">
        <f>unique_contracts!AM245</f>
        <v>0</v>
      </c>
      <c r="L245" s="103">
        <f>unique_contracts!AN245</f>
        <v>0</v>
      </c>
      <c r="M245" s="103">
        <f>unique_contracts!AO245</f>
        <v>0</v>
      </c>
      <c r="N245" s="103">
        <f>unique_contracts!AP245</f>
        <v>0</v>
      </c>
      <c r="O245" s="103">
        <f>unique_contracts!AQ245</f>
        <v>0</v>
      </c>
      <c r="P245" s="103">
        <f>unique_contracts!AR245</f>
        <v>0</v>
      </c>
      <c r="Q245" s="103">
        <f>unique_contracts!BP245</f>
        <v>0</v>
      </c>
      <c r="R245" s="103">
        <f t="shared" si="32"/>
        <v>0</v>
      </c>
      <c r="S245" s="103" t="str">
        <f>IFERROR(IF(AND(I245&gt;0,E245="NotHybrid"),_xlfn.CONCAT(MAX(MIN(ROUNDDOWN(I245/D245,0),8),4),INDEX(resources!$G:$G,MATCH(B245,resources!$A:$A,0))),INDEX(resources!$G:$G,MATCH(B245,resources!$A:$A,0))),"n/a")</f>
        <v>n/a</v>
      </c>
      <c r="T245" s="103" t="str">
        <f t="shared" si="33"/>
        <v>n/a</v>
      </c>
      <c r="U245" s="103" t="str">
        <f t="shared" si="34"/>
        <v>n/a</v>
      </c>
      <c r="V245" s="103">
        <f t="shared" si="35"/>
        <v>0</v>
      </c>
      <c r="W245" s="103">
        <f t="shared" si="36"/>
        <v>0</v>
      </c>
      <c r="X245" s="119">
        <f t="shared" si="37"/>
        <v>1</v>
      </c>
      <c r="Y245" s="119">
        <f t="shared" si="38"/>
        <v>1</v>
      </c>
      <c r="Z245" s="168">
        <f>MIN((IFERROR(IF(AND($V245&lt;=Z$1,$W245&gt;=Z$1),INDEX(Reliability!E$23:E$50,MATCH($S245,Reliability!$C$23:$C$50,0)),0),0)*IF($T245="n/a",$D245*$Y245,$G245)+IFERROR(IF(AND($V245&lt;=Z$1,$W245&gt;=Z$1),INDEX(Reliability!E$23:E$50,MATCH($T245,Reliability!$C$23:$C$50,0)),0),0)*$H245*$X245*$Y245),$D245)*$R245</f>
        <v>0</v>
      </c>
      <c r="AA245" s="168">
        <f>MIN((IFERROR(IF(AND($V245&lt;=AA$1,$W245&gt;=AA$1),INDEX(Reliability!F$23:F$50,MATCH($S245,Reliability!$C$23:$C$50,0)),0),0)*IF($T245="n/a",$D245*$Y245,$G245)+IFERROR(IF(AND($V245&lt;=AA$1,$W245&gt;=AA$1),INDEX(Reliability!F$23:F$50,MATCH($T245,Reliability!$C$23:$C$50,0)),0),0)*$H245*$X245*$Y245),$D245)*$R245</f>
        <v>0</v>
      </c>
      <c r="AB245" s="168">
        <f>MIN((IFERROR(IF(AND($V245&lt;=AB$1,$W245&gt;=AB$1),INDEX(Reliability!G$23:G$50,MATCH($S245,Reliability!$C$23:$C$50,0)),0),0)*IF($T245="n/a",$D245*$Y245,$G245)+IFERROR(IF(AND($V245&lt;=AB$1,$W245&gt;=AB$1),INDEX(Reliability!G$23:G$50,MATCH($T245,Reliability!$C$23:$C$50,0)),0),0)*$H245*$X245*$Y245),$D245)*$R245</f>
        <v>0</v>
      </c>
      <c r="AC245" s="168">
        <f>MIN((IFERROR(IF(AND($V245&lt;=AC$1,$W245&gt;=AC$1),INDEX(Reliability!H$23:H$50,MATCH($S245,Reliability!$C$23:$C$50,0)),0),0)*IF($T245="n/a",$D245*$Y245,$G245)+IFERROR(IF(AND($V245&lt;=AC$1,$W245&gt;=AC$1),INDEX(Reliability!H$23:H$50,MATCH($T245,Reliability!$C$23:$C$50,0)),0),0)*$H245*$X245*$Y245),$D245)*$R245</f>
        <v>0</v>
      </c>
      <c r="AD245" s="168">
        <f>MIN((IFERROR(IF(AND($V245&lt;=AD$1,$W245&gt;=AD$1),INDEX(Reliability!I$23:I$50,MATCH($S245,Reliability!$C$23:$C$50,0)),0),0)*IF($T245="n/a",$D245*$Y245,$G245)+IFERROR(IF(AND($V245&lt;=AD$1,$W245&gt;=AD$1),INDEX(Reliability!I$23:I$50,MATCH($T245,Reliability!$C$23:$C$50,0)),0),0)*$H245*$X245*$Y245),$D245)*$R245</f>
        <v>0</v>
      </c>
      <c r="AE245" s="168">
        <f>MIN((IFERROR(IF(AND($V245&lt;=AE$1,$W245&gt;=AE$1),INDEX(Reliability!J$23:J$50,MATCH($S245,Reliability!$C$23:$C$50,0)),0),0)*IF($T245="n/a",$D245*$Y245,$G245)+IFERROR(IF(AND($V245&lt;=AE$1,$W245&gt;=AE$1),INDEX(Reliability!J$23:J$50,MATCH($T245,Reliability!$C$23:$C$50,0)),0),0)*$H245*$X245*$Y245),$D245)*$R245</f>
        <v>0</v>
      </c>
      <c r="AF245" s="168">
        <f>MIN((IFERROR(IF(AND($V245&lt;=AF$1,$W245&gt;=AF$1),INDEX(Reliability!K$23:K$50,MATCH($S245,Reliability!$C$23:$C$50,0)),0),0)*IF($T245="n/a",$D245*$Y245,$G245)+IFERROR(IF(AND($V245&lt;=AF$1,$W245&gt;=AF$1),INDEX(Reliability!K$23:K$50,MATCH($T245,Reliability!$C$23:$C$50,0)),0),0)*$H245*$X245*$Y245),$D245)*$R245</f>
        <v>0</v>
      </c>
      <c r="AG245" s="168">
        <f>MIN((IFERROR(IF(AND($V245&lt;=AG$1,$W245&gt;=AG$1),INDEX(Reliability!L$23:L$50,MATCH($S245,Reliability!$C$23:$C$50,0)),0),0)*IF($T245="n/a",$D245*$Y245,$G245)+IFERROR(IF(AND($V245&lt;=AG$1,$W245&gt;=AG$1),INDEX(Reliability!L$23:L$50,MATCH($T245,Reliability!$C$23:$C$50,0)),0),0)*$H245*$X245*$Y245),$D245)*$R245</f>
        <v>0</v>
      </c>
      <c r="AH245" s="168">
        <f>MIN((IFERROR(IF(AND($V245&lt;=AH$1,$W245&gt;=AH$1),INDEX(Reliability!M$23:M$50,MATCH($S245,Reliability!$C$23:$C$50,0)),0),0)*IF($T245="n/a",$D245*$Y245,$G245)+IFERROR(IF(AND($V245&lt;=AH$1,$W245&gt;=AH$1),INDEX(Reliability!M$23:M$50,MATCH($T245,Reliability!$C$23:$C$50,0)),0),0)*$H245*$X245*$Y245),$D245)*$R245</f>
        <v>0</v>
      </c>
      <c r="AI245" s="168">
        <f>MIN((IFERROR(IF(AND($V245&lt;=AI$1,$W245&gt;=AI$1),INDEX(Reliability!N$23:N$50,MATCH($S245,Reliability!$C$23:$C$50,0)),0),0)*IF($T245="n/a",$D245*$Y245,$G245)+IFERROR(IF(AND($V245&lt;=AI$1,$W245&gt;=AI$1),INDEX(Reliability!N$23:N$50,MATCH($T245,Reliability!$C$23:$C$50,0)),0),0)*$H245*$X245*$Y245),$D245)*$R245</f>
        <v>0</v>
      </c>
      <c r="AJ245" s="168">
        <f>MIN((IFERROR(IF(AND($V245&lt;=AJ$1,$W245&gt;=AJ$1),INDEX(Reliability!O$23:O$50,MATCH($S245,Reliability!$C$23:$C$50,0)),0),0)*IF($T245="n/a",$D245*$Y245,$G245)+IFERROR(IF(AND($V245&lt;=AJ$1,$W245&gt;=AJ$1),INDEX(Reliability!O$23:O$50,MATCH($T245,Reliability!$C$23:$C$50,0)),0),0)*$H245*$X245*$Y245),$D245)*$R245</f>
        <v>0</v>
      </c>
      <c r="AK245" s="168">
        <f>MIN((IFERROR(IF(AND($V245&lt;=AK$1,$W245&gt;=AK$1),INDEX(Reliability!P$23:P$50,MATCH($S245,Reliability!$C$23:$C$50,0)),0),0)*IF($T245="n/a",$D245*$Y245,$G245)+IFERROR(IF(AND($V245&lt;=AK$1,$W245&gt;=AK$1),INDEX(Reliability!P$23:P$50,MATCH($T245,Reliability!$C$23:$C$50,0)),0),0)*$H245*$X245*$Y245),$D245)*$R245</f>
        <v>0</v>
      </c>
      <c r="AM245" s="167">
        <f t="shared" si="39"/>
        <v>0</v>
      </c>
      <c r="AN245">
        <f>unique_contracts!C245</f>
        <v>0</v>
      </c>
    </row>
    <row r="246" spans="2:40" x14ac:dyDescent="0.25">
      <c r="B246" s="121">
        <f>unique_contracts!B246</f>
        <v>0</v>
      </c>
      <c r="C246" s="103">
        <f>unique_contracts!D246</f>
        <v>0</v>
      </c>
      <c r="D246" s="120">
        <f>unique_contracts!J246</f>
        <v>0</v>
      </c>
      <c r="E246" s="103">
        <f>unique_contracts!M246</f>
        <v>0</v>
      </c>
      <c r="F246" s="103">
        <f>unique_contracts!N246</f>
        <v>0</v>
      </c>
      <c r="G246" s="103">
        <f>unique_contracts!P246</f>
        <v>0</v>
      </c>
      <c r="H246" s="103">
        <f>unique_contracts!R246</f>
        <v>0</v>
      </c>
      <c r="I246" s="103">
        <f>unique_contracts!V246</f>
        <v>0</v>
      </c>
      <c r="J246" s="121">
        <f>unique_contracts!AB246</f>
        <v>0</v>
      </c>
      <c r="K246" s="103">
        <f>unique_contracts!AM246</f>
        <v>0</v>
      </c>
      <c r="L246" s="103">
        <f>unique_contracts!AN246</f>
        <v>0</v>
      </c>
      <c r="M246" s="103">
        <f>unique_contracts!AO246</f>
        <v>0</v>
      </c>
      <c r="N246" s="103">
        <f>unique_contracts!AP246</f>
        <v>0</v>
      </c>
      <c r="O246" s="103">
        <f>unique_contracts!AQ246</f>
        <v>0</v>
      </c>
      <c r="P246" s="103">
        <f>unique_contracts!AR246</f>
        <v>0</v>
      </c>
      <c r="Q246" s="103">
        <f>unique_contracts!BP246</f>
        <v>0</v>
      </c>
      <c r="R246" s="103">
        <f t="shared" si="32"/>
        <v>0</v>
      </c>
      <c r="S246" s="103" t="str">
        <f>IFERROR(IF(AND(I246&gt;0,E246="NotHybrid"),_xlfn.CONCAT(MAX(MIN(ROUNDDOWN(I246/D246,0),8),4),INDEX(resources!$G:$G,MATCH(B246,resources!$A:$A,0))),INDEX(resources!$G:$G,MATCH(B246,resources!$A:$A,0))),"n/a")</f>
        <v>n/a</v>
      </c>
      <c r="T246" s="103" t="str">
        <f t="shared" si="33"/>
        <v>n/a</v>
      </c>
      <c r="U246" s="103" t="str">
        <f t="shared" si="34"/>
        <v>n/a</v>
      </c>
      <c r="V246" s="103">
        <f t="shared" si="35"/>
        <v>0</v>
      </c>
      <c r="W246" s="103">
        <f t="shared" si="36"/>
        <v>0</v>
      </c>
      <c r="X246" s="119">
        <f t="shared" si="37"/>
        <v>1</v>
      </c>
      <c r="Y246" s="119">
        <f t="shared" si="38"/>
        <v>1</v>
      </c>
      <c r="Z246" s="168">
        <f>MIN((IFERROR(IF(AND($V246&lt;=Z$1,$W246&gt;=Z$1),INDEX(Reliability!E$23:E$50,MATCH($S246,Reliability!$C$23:$C$50,0)),0),0)*IF($T246="n/a",$D246*$Y246,$G246)+IFERROR(IF(AND($V246&lt;=Z$1,$W246&gt;=Z$1),INDEX(Reliability!E$23:E$50,MATCH($T246,Reliability!$C$23:$C$50,0)),0),0)*$H246*$X246*$Y246),$D246)*$R246</f>
        <v>0</v>
      </c>
      <c r="AA246" s="168">
        <f>MIN((IFERROR(IF(AND($V246&lt;=AA$1,$W246&gt;=AA$1),INDEX(Reliability!F$23:F$50,MATCH($S246,Reliability!$C$23:$C$50,0)),0),0)*IF($T246="n/a",$D246*$Y246,$G246)+IFERROR(IF(AND($V246&lt;=AA$1,$W246&gt;=AA$1),INDEX(Reliability!F$23:F$50,MATCH($T246,Reliability!$C$23:$C$50,0)),0),0)*$H246*$X246*$Y246),$D246)*$R246</f>
        <v>0</v>
      </c>
      <c r="AB246" s="168">
        <f>MIN((IFERROR(IF(AND($V246&lt;=AB$1,$W246&gt;=AB$1),INDEX(Reliability!G$23:G$50,MATCH($S246,Reliability!$C$23:$C$50,0)),0),0)*IF($T246="n/a",$D246*$Y246,$G246)+IFERROR(IF(AND($V246&lt;=AB$1,$W246&gt;=AB$1),INDEX(Reliability!G$23:G$50,MATCH($T246,Reliability!$C$23:$C$50,0)),0),0)*$H246*$X246*$Y246),$D246)*$R246</f>
        <v>0</v>
      </c>
      <c r="AC246" s="168">
        <f>MIN((IFERROR(IF(AND($V246&lt;=AC$1,$W246&gt;=AC$1),INDEX(Reliability!H$23:H$50,MATCH($S246,Reliability!$C$23:$C$50,0)),0),0)*IF($T246="n/a",$D246*$Y246,$G246)+IFERROR(IF(AND($V246&lt;=AC$1,$W246&gt;=AC$1),INDEX(Reliability!H$23:H$50,MATCH($T246,Reliability!$C$23:$C$50,0)),0),0)*$H246*$X246*$Y246),$D246)*$R246</f>
        <v>0</v>
      </c>
      <c r="AD246" s="168">
        <f>MIN((IFERROR(IF(AND($V246&lt;=AD$1,$W246&gt;=AD$1),INDEX(Reliability!I$23:I$50,MATCH($S246,Reliability!$C$23:$C$50,0)),0),0)*IF($T246="n/a",$D246*$Y246,$G246)+IFERROR(IF(AND($V246&lt;=AD$1,$W246&gt;=AD$1),INDEX(Reliability!I$23:I$50,MATCH($T246,Reliability!$C$23:$C$50,0)),0),0)*$H246*$X246*$Y246),$D246)*$R246</f>
        <v>0</v>
      </c>
      <c r="AE246" s="168">
        <f>MIN((IFERROR(IF(AND($V246&lt;=AE$1,$W246&gt;=AE$1),INDEX(Reliability!J$23:J$50,MATCH($S246,Reliability!$C$23:$C$50,0)),0),0)*IF($T246="n/a",$D246*$Y246,$G246)+IFERROR(IF(AND($V246&lt;=AE$1,$W246&gt;=AE$1),INDEX(Reliability!J$23:J$50,MATCH($T246,Reliability!$C$23:$C$50,0)),0),0)*$H246*$X246*$Y246),$D246)*$R246</f>
        <v>0</v>
      </c>
      <c r="AF246" s="168">
        <f>MIN((IFERROR(IF(AND($V246&lt;=AF$1,$W246&gt;=AF$1),INDEX(Reliability!K$23:K$50,MATCH($S246,Reliability!$C$23:$C$50,0)),0),0)*IF($T246="n/a",$D246*$Y246,$G246)+IFERROR(IF(AND($V246&lt;=AF$1,$W246&gt;=AF$1),INDEX(Reliability!K$23:K$50,MATCH($T246,Reliability!$C$23:$C$50,0)),0),0)*$H246*$X246*$Y246),$D246)*$R246</f>
        <v>0</v>
      </c>
      <c r="AG246" s="168">
        <f>MIN((IFERROR(IF(AND($V246&lt;=AG$1,$W246&gt;=AG$1),INDEX(Reliability!L$23:L$50,MATCH($S246,Reliability!$C$23:$C$50,0)),0),0)*IF($T246="n/a",$D246*$Y246,$G246)+IFERROR(IF(AND($V246&lt;=AG$1,$W246&gt;=AG$1),INDEX(Reliability!L$23:L$50,MATCH($T246,Reliability!$C$23:$C$50,0)),0),0)*$H246*$X246*$Y246),$D246)*$R246</f>
        <v>0</v>
      </c>
      <c r="AH246" s="168">
        <f>MIN((IFERROR(IF(AND($V246&lt;=AH$1,$W246&gt;=AH$1),INDEX(Reliability!M$23:M$50,MATCH($S246,Reliability!$C$23:$C$50,0)),0),0)*IF($T246="n/a",$D246*$Y246,$G246)+IFERROR(IF(AND($V246&lt;=AH$1,$W246&gt;=AH$1),INDEX(Reliability!M$23:M$50,MATCH($T246,Reliability!$C$23:$C$50,0)),0),0)*$H246*$X246*$Y246),$D246)*$R246</f>
        <v>0</v>
      </c>
      <c r="AI246" s="168">
        <f>MIN((IFERROR(IF(AND($V246&lt;=AI$1,$W246&gt;=AI$1),INDEX(Reliability!N$23:N$50,MATCH($S246,Reliability!$C$23:$C$50,0)),0),0)*IF($T246="n/a",$D246*$Y246,$G246)+IFERROR(IF(AND($V246&lt;=AI$1,$W246&gt;=AI$1),INDEX(Reliability!N$23:N$50,MATCH($T246,Reliability!$C$23:$C$50,0)),0),0)*$H246*$X246*$Y246),$D246)*$R246</f>
        <v>0</v>
      </c>
      <c r="AJ246" s="168">
        <f>MIN((IFERROR(IF(AND($V246&lt;=AJ$1,$W246&gt;=AJ$1),INDEX(Reliability!O$23:O$50,MATCH($S246,Reliability!$C$23:$C$50,0)),0),0)*IF($T246="n/a",$D246*$Y246,$G246)+IFERROR(IF(AND($V246&lt;=AJ$1,$W246&gt;=AJ$1),INDEX(Reliability!O$23:O$50,MATCH($T246,Reliability!$C$23:$C$50,0)),0),0)*$H246*$X246*$Y246),$D246)*$R246</f>
        <v>0</v>
      </c>
      <c r="AK246" s="168">
        <f>MIN((IFERROR(IF(AND($V246&lt;=AK$1,$W246&gt;=AK$1),INDEX(Reliability!P$23:P$50,MATCH($S246,Reliability!$C$23:$C$50,0)),0),0)*IF($T246="n/a",$D246*$Y246,$G246)+IFERROR(IF(AND($V246&lt;=AK$1,$W246&gt;=AK$1),INDEX(Reliability!P$23:P$50,MATCH($T246,Reliability!$C$23:$C$50,0)),0),0)*$H246*$X246*$Y246),$D246)*$R246</f>
        <v>0</v>
      </c>
      <c r="AM246" s="167">
        <f t="shared" si="39"/>
        <v>0</v>
      </c>
      <c r="AN246">
        <f>unique_contracts!C246</f>
        <v>0</v>
      </c>
    </row>
    <row r="247" spans="2:40" x14ac:dyDescent="0.25">
      <c r="B247" s="121">
        <f>unique_contracts!B247</f>
        <v>0</v>
      </c>
      <c r="C247" s="103">
        <f>unique_contracts!D247</f>
        <v>0</v>
      </c>
      <c r="D247" s="120">
        <f>unique_contracts!J247</f>
        <v>0</v>
      </c>
      <c r="E247" s="103">
        <f>unique_contracts!M247</f>
        <v>0</v>
      </c>
      <c r="F247" s="103">
        <f>unique_contracts!N247</f>
        <v>0</v>
      </c>
      <c r="G247" s="103">
        <f>unique_contracts!P247</f>
        <v>0</v>
      </c>
      <c r="H247" s="103">
        <f>unique_contracts!R247</f>
        <v>0</v>
      </c>
      <c r="I247" s="103">
        <f>unique_contracts!V247</f>
        <v>0</v>
      </c>
      <c r="J247" s="121">
        <f>unique_contracts!AB247</f>
        <v>0</v>
      </c>
      <c r="K247" s="103">
        <f>unique_contracts!AM247</f>
        <v>0</v>
      </c>
      <c r="L247" s="103">
        <f>unique_contracts!AN247</f>
        <v>0</v>
      </c>
      <c r="M247" s="103">
        <f>unique_contracts!AO247</f>
        <v>0</v>
      </c>
      <c r="N247" s="103">
        <f>unique_contracts!AP247</f>
        <v>0</v>
      </c>
      <c r="O247" s="103">
        <f>unique_contracts!AQ247</f>
        <v>0</v>
      </c>
      <c r="P247" s="103">
        <f>unique_contracts!AR247</f>
        <v>0</v>
      </c>
      <c r="Q247" s="103">
        <f>unique_contracts!BP247</f>
        <v>0</v>
      </c>
      <c r="R247" s="103">
        <f t="shared" si="32"/>
        <v>0</v>
      </c>
      <c r="S247" s="103" t="str">
        <f>IFERROR(IF(AND(I247&gt;0,E247="NotHybrid"),_xlfn.CONCAT(MAX(MIN(ROUNDDOWN(I247/D247,0),8),4),INDEX(resources!$G:$G,MATCH(B247,resources!$A:$A,0))),INDEX(resources!$G:$G,MATCH(B247,resources!$A:$A,0))),"n/a")</f>
        <v>n/a</v>
      </c>
      <c r="T247" s="103" t="str">
        <f t="shared" si="33"/>
        <v>n/a</v>
      </c>
      <c r="U247" s="103" t="str">
        <f t="shared" si="34"/>
        <v>n/a</v>
      </c>
      <c r="V247" s="103">
        <f t="shared" si="35"/>
        <v>0</v>
      </c>
      <c r="W247" s="103">
        <f t="shared" si="36"/>
        <v>0</v>
      </c>
      <c r="X247" s="119">
        <f t="shared" si="37"/>
        <v>1</v>
      </c>
      <c r="Y247" s="119">
        <f t="shared" si="38"/>
        <v>1</v>
      </c>
      <c r="Z247" s="168">
        <f>MIN((IFERROR(IF(AND($V247&lt;=Z$1,$W247&gt;=Z$1),INDEX(Reliability!E$23:E$50,MATCH($S247,Reliability!$C$23:$C$50,0)),0),0)*IF($T247="n/a",$D247*$Y247,$G247)+IFERROR(IF(AND($V247&lt;=Z$1,$W247&gt;=Z$1),INDEX(Reliability!E$23:E$50,MATCH($T247,Reliability!$C$23:$C$50,0)),0),0)*$H247*$X247*$Y247),$D247)*$R247</f>
        <v>0</v>
      </c>
      <c r="AA247" s="168">
        <f>MIN((IFERROR(IF(AND($V247&lt;=AA$1,$W247&gt;=AA$1),INDEX(Reliability!F$23:F$50,MATCH($S247,Reliability!$C$23:$C$50,0)),0),0)*IF($T247="n/a",$D247*$Y247,$G247)+IFERROR(IF(AND($V247&lt;=AA$1,$W247&gt;=AA$1),INDEX(Reliability!F$23:F$50,MATCH($T247,Reliability!$C$23:$C$50,0)),0),0)*$H247*$X247*$Y247),$D247)*$R247</f>
        <v>0</v>
      </c>
      <c r="AB247" s="168">
        <f>MIN((IFERROR(IF(AND($V247&lt;=AB$1,$W247&gt;=AB$1),INDEX(Reliability!G$23:G$50,MATCH($S247,Reliability!$C$23:$C$50,0)),0),0)*IF($T247="n/a",$D247*$Y247,$G247)+IFERROR(IF(AND($V247&lt;=AB$1,$W247&gt;=AB$1),INDEX(Reliability!G$23:G$50,MATCH($T247,Reliability!$C$23:$C$50,0)),0),0)*$H247*$X247*$Y247),$D247)*$R247</f>
        <v>0</v>
      </c>
      <c r="AC247" s="168">
        <f>MIN((IFERROR(IF(AND($V247&lt;=AC$1,$W247&gt;=AC$1),INDEX(Reliability!H$23:H$50,MATCH($S247,Reliability!$C$23:$C$50,0)),0),0)*IF($T247="n/a",$D247*$Y247,$G247)+IFERROR(IF(AND($V247&lt;=AC$1,$W247&gt;=AC$1),INDEX(Reliability!H$23:H$50,MATCH($T247,Reliability!$C$23:$C$50,0)),0),0)*$H247*$X247*$Y247),$D247)*$R247</f>
        <v>0</v>
      </c>
      <c r="AD247" s="168">
        <f>MIN((IFERROR(IF(AND($V247&lt;=AD$1,$W247&gt;=AD$1),INDEX(Reliability!I$23:I$50,MATCH($S247,Reliability!$C$23:$C$50,0)),0),0)*IF($T247="n/a",$D247*$Y247,$G247)+IFERROR(IF(AND($V247&lt;=AD$1,$W247&gt;=AD$1),INDEX(Reliability!I$23:I$50,MATCH($T247,Reliability!$C$23:$C$50,0)),0),0)*$H247*$X247*$Y247),$D247)*$R247</f>
        <v>0</v>
      </c>
      <c r="AE247" s="168">
        <f>MIN((IFERROR(IF(AND($V247&lt;=AE$1,$W247&gt;=AE$1),INDEX(Reliability!J$23:J$50,MATCH($S247,Reliability!$C$23:$C$50,0)),0),0)*IF($T247="n/a",$D247*$Y247,$G247)+IFERROR(IF(AND($V247&lt;=AE$1,$W247&gt;=AE$1),INDEX(Reliability!J$23:J$50,MATCH($T247,Reliability!$C$23:$C$50,0)),0),0)*$H247*$X247*$Y247),$D247)*$R247</f>
        <v>0</v>
      </c>
      <c r="AF247" s="168">
        <f>MIN((IFERROR(IF(AND($V247&lt;=AF$1,$W247&gt;=AF$1),INDEX(Reliability!K$23:K$50,MATCH($S247,Reliability!$C$23:$C$50,0)),0),0)*IF($T247="n/a",$D247*$Y247,$G247)+IFERROR(IF(AND($V247&lt;=AF$1,$W247&gt;=AF$1),INDEX(Reliability!K$23:K$50,MATCH($T247,Reliability!$C$23:$C$50,0)),0),0)*$H247*$X247*$Y247),$D247)*$R247</f>
        <v>0</v>
      </c>
      <c r="AG247" s="168">
        <f>MIN((IFERROR(IF(AND($V247&lt;=AG$1,$W247&gt;=AG$1),INDEX(Reliability!L$23:L$50,MATCH($S247,Reliability!$C$23:$C$50,0)),0),0)*IF($T247="n/a",$D247*$Y247,$G247)+IFERROR(IF(AND($V247&lt;=AG$1,$W247&gt;=AG$1),INDEX(Reliability!L$23:L$50,MATCH($T247,Reliability!$C$23:$C$50,0)),0),0)*$H247*$X247*$Y247),$D247)*$R247</f>
        <v>0</v>
      </c>
      <c r="AH247" s="168">
        <f>MIN((IFERROR(IF(AND($V247&lt;=AH$1,$W247&gt;=AH$1),INDEX(Reliability!M$23:M$50,MATCH($S247,Reliability!$C$23:$C$50,0)),0),0)*IF($T247="n/a",$D247*$Y247,$G247)+IFERROR(IF(AND($V247&lt;=AH$1,$W247&gt;=AH$1),INDEX(Reliability!M$23:M$50,MATCH($T247,Reliability!$C$23:$C$50,0)),0),0)*$H247*$X247*$Y247),$D247)*$R247</f>
        <v>0</v>
      </c>
      <c r="AI247" s="168">
        <f>MIN((IFERROR(IF(AND($V247&lt;=AI$1,$W247&gt;=AI$1),INDEX(Reliability!N$23:N$50,MATCH($S247,Reliability!$C$23:$C$50,0)),0),0)*IF($T247="n/a",$D247*$Y247,$G247)+IFERROR(IF(AND($V247&lt;=AI$1,$W247&gt;=AI$1),INDEX(Reliability!N$23:N$50,MATCH($T247,Reliability!$C$23:$C$50,0)),0),0)*$H247*$X247*$Y247),$D247)*$R247</f>
        <v>0</v>
      </c>
      <c r="AJ247" s="168">
        <f>MIN((IFERROR(IF(AND($V247&lt;=AJ$1,$W247&gt;=AJ$1),INDEX(Reliability!O$23:O$50,MATCH($S247,Reliability!$C$23:$C$50,0)),0),0)*IF($T247="n/a",$D247*$Y247,$G247)+IFERROR(IF(AND($V247&lt;=AJ$1,$W247&gt;=AJ$1),INDEX(Reliability!O$23:O$50,MATCH($T247,Reliability!$C$23:$C$50,0)),0),0)*$H247*$X247*$Y247),$D247)*$R247</f>
        <v>0</v>
      </c>
      <c r="AK247" s="168">
        <f>MIN((IFERROR(IF(AND($V247&lt;=AK$1,$W247&gt;=AK$1),INDEX(Reliability!P$23:P$50,MATCH($S247,Reliability!$C$23:$C$50,0)),0),0)*IF($T247="n/a",$D247*$Y247,$G247)+IFERROR(IF(AND($V247&lt;=AK$1,$W247&gt;=AK$1),INDEX(Reliability!P$23:P$50,MATCH($T247,Reliability!$C$23:$C$50,0)),0),0)*$H247*$X247*$Y247),$D247)*$R247</f>
        <v>0</v>
      </c>
      <c r="AM247" s="167">
        <f t="shared" si="39"/>
        <v>0</v>
      </c>
      <c r="AN247">
        <f>unique_contracts!C247</f>
        <v>0</v>
      </c>
    </row>
    <row r="248" spans="2:40" x14ac:dyDescent="0.25">
      <c r="B248" s="121">
        <f>unique_contracts!B248</f>
        <v>0</v>
      </c>
      <c r="C248" s="103">
        <f>unique_contracts!D248</f>
        <v>0</v>
      </c>
      <c r="D248" s="120">
        <f>unique_contracts!J248</f>
        <v>0</v>
      </c>
      <c r="E248" s="103">
        <f>unique_contracts!M248</f>
        <v>0</v>
      </c>
      <c r="F248" s="103">
        <f>unique_contracts!N248</f>
        <v>0</v>
      </c>
      <c r="G248" s="103">
        <f>unique_contracts!P248</f>
        <v>0</v>
      </c>
      <c r="H248" s="103">
        <f>unique_contracts!R248</f>
        <v>0</v>
      </c>
      <c r="I248" s="103">
        <f>unique_contracts!V248</f>
        <v>0</v>
      </c>
      <c r="J248" s="121">
        <f>unique_contracts!AB248</f>
        <v>0</v>
      </c>
      <c r="K248" s="103">
        <f>unique_contracts!AM248</f>
        <v>0</v>
      </c>
      <c r="L248" s="103">
        <f>unique_contracts!AN248</f>
        <v>0</v>
      </c>
      <c r="M248" s="103">
        <f>unique_contracts!AO248</f>
        <v>0</v>
      </c>
      <c r="N248" s="103">
        <f>unique_contracts!AP248</f>
        <v>0</v>
      </c>
      <c r="O248" s="103">
        <f>unique_contracts!AQ248</f>
        <v>0</v>
      </c>
      <c r="P248" s="103">
        <f>unique_contracts!AR248</f>
        <v>0</v>
      </c>
      <c r="Q248" s="103">
        <f>unique_contracts!BP248</f>
        <v>0</v>
      </c>
      <c r="R248" s="103">
        <f t="shared" si="32"/>
        <v>0</v>
      </c>
      <c r="S248" s="103" t="str">
        <f>IFERROR(IF(AND(I248&gt;0,E248="NotHybrid"),_xlfn.CONCAT(MAX(MIN(ROUNDDOWN(I248/D248,0),8),4),INDEX(resources!$G:$G,MATCH(B248,resources!$A:$A,0))),INDEX(resources!$G:$G,MATCH(B248,resources!$A:$A,0))),"n/a")</f>
        <v>n/a</v>
      </c>
      <c r="T248" s="103" t="str">
        <f t="shared" si="33"/>
        <v>n/a</v>
      </c>
      <c r="U248" s="103" t="str">
        <f t="shared" si="34"/>
        <v>n/a</v>
      </c>
      <c r="V248" s="103">
        <f t="shared" si="35"/>
        <v>0</v>
      </c>
      <c r="W248" s="103">
        <f t="shared" si="36"/>
        <v>0</v>
      </c>
      <c r="X248" s="119">
        <f t="shared" si="37"/>
        <v>1</v>
      </c>
      <c r="Y248" s="119">
        <f t="shared" si="38"/>
        <v>1</v>
      </c>
      <c r="Z248" s="168">
        <f>MIN((IFERROR(IF(AND($V248&lt;=Z$1,$W248&gt;=Z$1),INDEX(Reliability!E$23:E$50,MATCH($S248,Reliability!$C$23:$C$50,0)),0),0)*IF($T248="n/a",$D248*$Y248,$G248)+IFERROR(IF(AND($V248&lt;=Z$1,$W248&gt;=Z$1),INDEX(Reliability!E$23:E$50,MATCH($T248,Reliability!$C$23:$C$50,0)),0),0)*$H248*$X248*$Y248),$D248)*$R248</f>
        <v>0</v>
      </c>
      <c r="AA248" s="168">
        <f>MIN((IFERROR(IF(AND($V248&lt;=AA$1,$W248&gt;=AA$1),INDEX(Reliability!F$23:F$50,MATCH($S248,Reliability!$C$23:$C$50,0)),0),0)*IF($T248="n/a",$D248*$Y248,$G248)+IFERROR(IF(AND($V248&lt;=AA$1,$W248&gt;=AA$1),INDEX(Reliability!F$23:F$50,MATCH($T248,Reliability!$C$23:$C$50,0)),0),0)*$H248*$X248*$Y248),$D248)*$R248</f>
        <v>0</v>
      </c>
      <c r="AB248" s="168">
        <f>MIN((IFERROR(IF(AND($V248&lt;=AB$1,$W248&gt;=AB$1),INDEX(Reliability!G$23:G$50,MATCH($S248,Reliability!$C$23:$C$50,0)),0),0)*IF($T248="n/a",$D248*$Y248,$G248)+IFERROR(IF(AND($V248&lt;=AB$1,$W248&gt;=AB$1),INDEX(Reliability!G$23:G$50,MATCH($T248,Reliability!$C$23:$C$50,0)),0),0)*$H248*$X248*$Y248),$D248)*$R248</f>
        <v>0</v>
      </c>
      <c r="AC248" s="168">
        <f>MIN((IFERROR(IF(AND($V248&lt;=AC$1,$W248&gt;=AC$1),INDEX(Reliability!H$23:H$50,MATCH($S248,Reliability!$C$23:$C$50,0)),0),0)*IF($T248="n/a",$D248*$Y248,$G248)+IFERROR(IF(AND($V248&lt;=AC$1,$W248&gt;=AC$1),INDEX(Reliability!H$23:H$50,MATCH($T248,Reliability!$C$23:$C$50,0)),0),0)*$H248*$X248*$Y248),$D248)*$R248</f>
        <v>0</v>
      </c>
      <c r="AD248" s="168">
        <f>MIN((IFERROR(IF(AND($V248&lt;=AD$1,$W248&gt;=AD$1),INDEX(Reliability!I$23:I$50,MATCH($S248,Reliability!$C$23:$C$50,0)),0),0)*IF($T248="n/a",$D248*$Y248,$G248)+IFERROR(IF(AND($V248&lt;=AD$1,$W248&gt;=AD$1),INDEX(Reliability!I$23:I$50,MATCH($T248,Reliability!$C$23:$C$50,0)),0),0)*$H248*$X248*$Y248),$D248)*$R248</f>
        <v>0</v>
      </c>
      <c r="AE248" s="168">
        <f>MIN((IFERROR(IF(AND($V248&lt;=AE$1,$W248&gt;=AE$1),INDEX(Reliability!J$23:J$50,MATCH($S248,Reliability!$C$23:$C$50,0)),0),0)*IF($T248="n/a",$D248*$Y248,$G248)+IFERROR(IF(AND($V248&lt;=AE$1,$W248&gt;=AE$1),INDEX(Reliability!J$23:J$50,MATCH($T248,Reliability!$C$23:$C$50,0)),0),0)*$H248*$X248*$Y248),$D248)*$R248</f>
        <v>0</v>
      </c>
      <c r="AF248" s="168">
        <f>MIN((IFERROR(IF(AND($V248&lt;=AF$1,$W248&gt;=AF$1),INDEX(Reliability!K$23:K$50,MATCH($S248,Reliability!$C$23:$C$50,0)),0),0)*IF($T248="n/a",$D248*$Y248,$G248)+IFERROR(IF(AND($V248&lt;=AF$1,$W248&gt;=AF$1),INDEX(Reliability!K$23:K$50,MATCH($T248,Reliability!$C$23:$C$50,0)),0),0)*$H248*$X248*$Y248),$D248)*$R248</f>
        <v>0</v>
      </c>
      <c r="AG248" s="168">
        <f>MIN((IFERROR(IF(AND($V248&lt;=AG$1,$W248&gt;=AG$1),INDEX(Reliability!L$23:L$50,MATCH($S248,Reliability!$C$23:$C$50,0)),0),0)*IF($T248="n/a",$D248*$Y248,$G248)+IFERROR(IF(AND($V248&lt;=AG$1,$W248&gt;=AG$1),INDEX(Reliability!L$23:L$50,MATCH($T248,Reliability!$C$23:$C$50,0)),0),0)*$H248*$X248*$Y248),$D248)*$R248</f>
        <v>0</v>
      </c>
      <c r="AH248" s="168">
        <f>MIN((IFERROR(IF(AND($V248&lt;=AH$1,$W248&gt;=AH$1),INDEX(Reliability!M$23:M$50,MATCH($S248,Reliability!$C$23:$C$50,0)),0),0)*IF($T248="n/a",$D248*$Y248,$G248)+IFERROR(IF(AND($V248&lt;=AH$1,$W248&gt;=AH$1),INDEX(Reliability!M$23:M$50,MATCH($T248,Reliability!$C$23:$C$50,0)),0),0)*$H248*$X248*$Y248),$D248)*$R248</f>
        <v>0</v>
      </c>
      <c r="AI248" s="168">
        <f>MIN((IFERROR(IF(AND($V248&lt;=AI$1,$W248&gt;=AI$1),INDEX(Reliability!N$23:N$50,MATCH($S248,Reliability!$C$23:$C$50,0)),0),0)*IF($T248="n/a",$D248*$Y248,$G248)+IFERROR(IF(AND($V248&lt;=AI$1,$W248&gt;=AI$1),INDEX(Reliability!N$23:N$50,MATCH($T248,Reliability!$C$23:$C$50,0)),0),0)*$H248*$X248*$Y248),$D248)*$R248</f>
        <v>0</v>
      </c>
      <c r="AJ248" s="168">
        <f>MIN((IFERROR(IF(AND($V248&lt;=AJ$1,$W248&gt;=AJ$1),INDEX(Reliability!O$23:O$50,MATCH($S248,Reliability!$C$23:$C$50,0)),0),0)*IF($T248="n/a",$D248*$Y248,$G248)+IFERROR(IF(AND($V248&lt;=AJ$1,$W248&gt;=AJ$1),INDEX(Reliability!O$23:O$50,MATCH($T248,Reliability!$C$23:$C$50,0)),0),0)*$H248*$X248*$Y248),$D248)*$R248</f>
        <v>0</v>
      </c>
      <c r="AK248" s="168">
        <f>MIN((IFERROR(IF(AND($V248&lt;=AK$1,$W248&gt;=AK$1),INDEX(Reliability!P$23:P$50,MATCH($S248,Reliability!$C$23:$C$50,0)),0),0)*IF($T248="n/a",$D248*$Y248,$G248)+IFERROR(IF(AND($V248&lt;=AK$1,$W248&gt;=AK$1),INDEX(Reliability!P$23:P$50,MATCH($T248,Reliability!$C$23:$C$50,0)),0),0)*$H248*$X248*$Y248),$D248)*$R248</f>
        <v>0</v>
      </c>
      <c r="AM248" s="167">
        <f t="shared" si="39"/>
        <v>0</v>
      </c>
      <c r="AN248">
        <f>unique_contracts!C248</f>
        <v>0</v>
      </c>
    </row>
    <row r="249" spans="2:40" x14ac:dyDescent="0.25">
      <c r="B249" s="121">
        <f>unique_contracts!B249</f>
        <v>0</v>
      </c>
      <c r="C249" s="103">
        <f>unique_contracts!D249</f>
        <v>0</v>
      </c>
      <c r="D249" s="120">
        <f>unique_contracts!J249</f>
        <v>0</v>
      </c>
      <c r="E249" s="103">
        <f>unique_contracts!M249</f>
        <v>0</v>
      </c>
      <c r="F249" s="103">
        <f>unique_contracts!N249</f>
        <v>0</v>
      </c>
      <c r="G249" s="103">
        <f>unique_contracts!P249</f>
        <v>0</v>
      </c>
      <c r="H249" s="103">
        <f>unique_contracts!R249</f>
        <v>0</v>
      </c>
      <c r="I249" s="103">
        <f>unique_contracts!V249</f>
        <v>0</v>
      </c>
      <c r="J249" s="121">
        <f>unique_contracts!AB249</f>
        <v>0</v>
      </c>
      <c r="K249" s="103">
        <f>unique_contracts!AM249</f>
        <v>0</v>
      </c>
      <c r="L249" s="103">
        <f>unique_contracts!AN249</f>
        <v>0</v>
      </c>
      <c r="M249" s="103">
        <f>unique_contracts!AO249</f>
        <v>0</v>
      </c>
      <c r="N249" s="103">
        <f>unique_contracts!AP249</f>
        <v>0</v>
      </c>
      <c r="O249" s="103">
        <f>unique_contracts!AQ249</f>
        <v>0</v>
      </c>
      <c r="P249" s="103">
        <f>unique_contracts!AR249</f>
        <v>0</v>
      </c>
      <c r="Q249" s="103">
        <f>unique_contracts!BP249</f>
        <v>0</v>
      </c>
      <c r="R249" s="103">
        <f t="shared" si="32"/>
        <v>0</v>
      </c>
      <c r="S249" s="103" t="str">
        <f>IFERROR(IF(AND(I249&gt;0,E249="NotHybrid"),_xlfn.CONCAT(MAX(MIN(ROUNDDOWN(I249/D249,0),8),4),INDEX(resources!$G:$G,MATCH(B249,resources!$A:$A,0))),INDEX(resources!$G:$G,MATCH(B249,resources!$A:$A,0))),"n/a")</f>
        <v>n/a</v>
      </c>
      <c r="T249" s="103" t="str">
        <f t="shared" si="33"/>
        <v>n/a</v>
      </c>
      <c r="U249" s="103" t="str">
        <f t="shared" si="34"/>
        <v>n/a</v>
      </c>
      <c r="V249" s="103">
        <f t="shared" si="35"/>
        <v>0</v>
      </c>
      <c r="W249" s="103">
        <f t="shared" si="36"/>
        <v>0</v>
      </c>
      <c r="X249" s="119">
        <f t="shared" si="37"/>
        <v>1</v>
      </c>
      <c r="Y249" s="119">
        <f t="shared" si="38"/>
        <v>1</v>
      </c>
      <c r="Z249" s="168">
        <f>MIN((IFERROR(IF(AND($V249&lt;=Z$1,$W249&gt;=Z$1),INDEX(Reliability!E$23:E$50,MATCH($S249,Reliability!$C$23:$C$50,0)),0),0)*IF($T249="n/a",$D249*$Y249,$G249)+IFERROR(IF(AND($V249&lt;=Z$1,$W249&gt;=Z$1),INDEX(Reliability!E$23:E$50,MATCH($T249,Reliability!$C$23:$C$50,0)),0),0)*$H249*$X249*$Y249),$D249)*$R249</f>
        <v>0</v>
      </c>
      <c r="AA249" s="168">
        <f>MIN((IFERROR(IF(AND($V249&lt;=AA$1,$W249&gt;=AA$1),INDEX(Reliability!F$23:F$50,MATCH($S249,Reliability!$C$23:$C$50,0)),0),0)*IF($T249="n/a",$D249*$Y249,$G249)+IFERROR(IF(AND($V249&lt;=AA$1,$W249&gt;=AA$1),INDEX(Reliability!F$23:F$50,MATCH($T249,Reliability!$C$23:$C$50,0)),0),0)*$H249*$X249*$Y249),$D249)*$R249</f>
        <v>0</v>
      </c>
      <c r="AB249" s="168">
        <f>MIN((IFERROR(IF(AND($V249&lt;=AB$1,$W249&gt;=AB$1),INDEX(Reliability!G$23:G$50,MATCH($S249,Reliability!$C$23:$C$50,0)),0),0)*IF($T249="n/a",$D249*$Y249,$G249)+IFERROR(IF(AND($V249&lt;=AB$1,$W249&gt;=AB$1),INDEX(Reliability!G$23:G$50,MATCH($T249,Reliability!$C$23:$C$50,0)),0),0)*$H249*$X249*$Y249),$D249)*$R249</f>
        <v>0</v>
      </c>
      <c r="AC249" s="168">
        <f>MIN((IFERROR(IF(AND($V249&lt;=AC$1,$W249&gt;=AC$1),INDEX(Reliability!H$23:H$50,MATCH($S249,Reliability!$C$23:$C$50,0)),0),0)*IF($T249="n/a",$D249*$Y249,$G249)+IFERROR(IF(AND($V249&lt;=AC$1,$W249&gt;=AC$1),INDEX(Reliability!H$23:H$50,MATCH($T249,Reliability!$C$23:$C$50,0)),0),0)*$H249*$X249*$Y249),$D249)*$R249</f>
        <v>0</v>
      </c>
      <c r="AD249" s="168">
        <f>MIN((IFERROR(IF(AND($V249&lt;=AD$1,$W249&gt;=AD$1),INDEX(Reliability!I$23:I$50,MATCH($S249,Reliability!$C$23:$C$50,0)),0),0)*IF($T249="n/a",$D249*$Y249,$G249)+IFERROR(IF(AND($V249&lt;=AD$1,$W249&gt;=AD$1),INDEX(Reliability!I$23:I$50,MATCH($T249,Reliability!$C$23:$C$50,0)),0),0)*$H249*$X249*$Y249),$D249)*$R249</f>
        <v>0</v>
      </c>
      <c r="AE249" s="168">
        <f>MIN((IFERROR(IF(AND($V249&lt;=AE$1,$W249&gt;=AE$1),INDEX(Reliability!J$23:J$50,MATCH($S249,Reliability!$C$23:$C$50,0)),0),0)*IF($T249="n/a",$D249*$Y249,$G249)+IFERROR(IF(AND($V249&lt;=AE$1,$W249&gt;=AE$1),INDEX(Reliability!J$23:J$50,MATCH($T249,Reliability!$C$23:$C$50,0)),0),0)*$H249*$X249*$Y249),$D249)*$R249</f>
        <v>0</v>
      </c>
      <c r="AF249" s="168">
        <f>MIN((IFERROR(IF(AND($V249&lt;=AF$1,$W249&gt;=AF$1),INDEX(Reliability!K$23:K$50,MATCH($S249,Reliability!$C$23:$C$50,0)),0),0)*IF($T249="n/a",$D249*$Y249,$G249)+IFERROR(IF(AND($V249&lt;=AF$1,$W249&gt;=AF$1),INDEX(Reliability!K$23:K$50,MATCH($T249,Reliability!$C$23:$C$50,0)),0),0)*$H249*$X249*$Y249),$D249)*$R249</f>
        <v>0</v>
      </c>
      <c r="AG249" s="168">
        <f>MIN((IFERROR(IF(AND($V249&lt;=AG$1,$W249&gt;=AG$1),INDEX(Reliability!L$23:L$50,MATCH($S249,Reliability!$C$23:$C$50,0)),0),0)*IF($T249="n/a",$D249*$Y249,$G249)+IFERROR(IF(AND($V249&lt;=AG$1,$W249&gt;=AG$1),INDEX(Reliability!L$23:L$50,MATCH($T249,Reliability!$C$23:$C$50,0)),0),0)*$H249*$X249*$Y249),$D249)*$R249</f>
        <v>0</v>
      </c>
      <c r="AH249" s="168">
        <f>MIN((IFERROR(IF(AND($V249&lt;=AH$1,$W249&gt;=AH$1),INDEX(Reliability!M$23:M$50,MATCH($S249,Reliability!$C$23:$C$50,0)),0),0)*IF($T249="n/a",$D249*$Y249,$G249)+IFERROR(IF(AND($V249&lt;=AH$1,$W249&gt;=AH$1),INDEX(Reliability!M$23:M$50,MATCH($T249,Reliability!$C$23:$C$50,0)),0),0)*$H249*$X249*$Y249),$D249)*$R249</f>
        <v>0</v>
      </c>
      <c r="AI249" s="168">
        <f>MIN((IFERROR(IF(AND($V249&lt;=AI$1,$W249&gt;=AI$1),INDEX(Reliability!N$23:N$50,MATCH($S249,Reliability!$C$23:$C$50,0)),0),0)*IF($T249="n/a",$D249*$Y249,$G249)+IFERROR(IF(AND($V249&lt;=AI$1,$W249&gt;=AI$1),INDEX(Reliability!N$23:N$50,MATCH($T249,Reliability!$C$23:$C$50,0)),0),0)*$H249*$X249*$Y249),$D249)*$R249</f>
        <v>0</v>
      </c>
      <c r="AJ249" s="168">
        <f>MIN((IFERROR(IF(AND($V249&lt;=AJ$1,$W249&gt;=AJ$1),INDEX(Reliability!O$23:O$50,MATCH($S249,Reliability!$C$23:$C$50,0)),0),0)*IF($T249="n/a",$D249*$Y249,$G249)+IFERROR(IF(AND($V249&lt;=AJ$1,$W249&gt;=AJ$1),INDEX(Reliability!O$23:O$50,MATCH($T249,Reliability!$C$23:$C$50,0)),0),0)*$H249*$X249*$Y249),$D249)*$R249</f>
        <v>0</v>
      </c>
      <c r="AK249" s="168">
        <f>MIN((IFERROR(IF(AND($V249&lt;=AK$1,$W249&gt;=AK$1),INDEX(Reliability!P$23:P$50,MATCH($S249,Reliability!$C$23:$C$50,0)),0),0)*IF($T249="n/a",$D249*$Y249,$G249)+IFERROR(IF(AND($V249&lt;=AK$1,$W249&gt;=AK$1),INDEX(Reliability!P$23:P$50,MATCH($T249,Reliability!$C$23:$C$50,0)),0),0)*$H249*$X249*$Y249),$D249)*$R249</f>
        <v>0</v>
      </c>
      <c r="AM249" s="167">
        <f t="shared" si="39"/>
        <v>0</v>
      </c>
      <c r="AN249">
        <f>unique_contracts!C249</f>
        <v>0</v>
      </c>
    </row>
    <row r="250" spans="2:40" x14ac:dyDescent="0.25">
      <c r="B250" s="121">
        <f>unique_contracts!B250</f>
        <v>0</v>
      </c>
      <c r="C250" s="103">
        <f>unique_contracts!D250</f>
        <v>0</v>
      </c>
      <c r="D250" s="120">
        <f>unique_contracts!J250</f>
        <v>0</v>
      </c>
      <c r="E250" s="103">
        <f>unique_contracts!M250</f>
        <v>0</v>
      </c>
      <c r="F250" s="103">
        <f>unique_contracts!N250</f>
        <v>0</v>
      </c>
      <c r="G250" s="103">
        <f>unique_contracts!P250</f>
        <v>0</v>
      </c>
      <c r="H250" s="103">
        <f>unique_contracts!R250</f>
        <v>0</v>
      </c>
      <c r="I250" s="103">
        <f>unique_contracts!V250</f>
        <v>0</v>
      </c>
      <c r="J250" s="121">
        <f>unique_contracts!AB250</f>
        <v>0</v>
      </c>
      <c r="K250" s="103">
        <f>unique_contracts!AM250</f>
        <v>0</v>
      </c>
      <c r="L250" s="103">
        <f>unique_contracts!AN250</f>
        <v>0</v>
      </c>
      <c r="M250" s="103">
        <f>unique_contracts!AO250</f>
        <v>0</v>
      </c>
      <c r="N250" s="103">
        <f>unique_contracts!AP250</f>
        <v>0</v>
      </c>
      <c r="O250" s="103">
        <f>unique_contracts!AQ250</f>
        <v>0</v>
      </c>
      <c r="P250" s="103">
        <f>unique_contracts!AR250</f>
        <v>0</v>
      </c>
      <c r="Q250" s="103">
        <f>unique_contracts!BP250</f>
        <v>0</v>
      </c>
      <c r="R250" s="103">
        <f t="shared" si="32"/>
        <v>0</v>
      </c>
      <c r="S250" s="103" t="str">
        <f>IFERROR(IF(AND(I250&gt;0,E250="NotHybrid"),_xlfn.CONCAT(MAX(MIN(ROUNDDOWN(I250/D250,0),8),4),INDEX(resources!$G:$G,MATCH(B250,resources!$A:$A,0))),INDEX(resources!$G:$G,MATCH(B250,resources!$A:$A,0))),"n/a")</f>
        <v>n/a</v>
      </c>
      <c r="T250" s="103" t="str">
        <f t="shared" si="33"/>
        <v>n/a</v>
      </c>
      <c r="U250" s="103" t="str">
        <f t="shared" si="34"/>
        <v>n/a</v>
      </c>
      <c r="V250" s="103">
        <f t="shared" si="35"/>
        <v>0</v>
      </c>
      <c r="W250" s="103">
        <f t="shared" si="36"/>
        <v>0</v>
      </c>
      <c r="X250" s="119">
        <f t="shared" si="37"/>
        <v>1</v>
      </c>
      <c r="Y250" s="119">
        <f t="shared" si="38"/>
        <v>1</v>
      </c>
      <c r="Z250" s="168">
        <f>MIN((IFERROR(IF(AND($V250&lt;=Z$1,$W250&gt;=Z$1),INDEX(Reliability!E$23:E$50,MATCH($S250,Reliability!$C$23:$C$50,0)),0),0)*IF($T250="n/a",$D250*$Y250,$G250)+IFERROR(IF(AND($V250&lt;=Z$1,$W250&gt;=Z$1),INDEX(Reliability!E$23:E$50,MATCH($T250,Reliability!$C$23:$C$50,0)),0),0)*$H250*$X250*$Y250),$D250)*$R250</f>
        <v>0</v>
      </c>
      <c r="AA250" s="168">
        <f>MIN((IFERROR(IF(AND($V250&lt;=AA$1,$W250&gt;=AA$1),INDEX(Reliability!F$23:F$50,MATCH($S250,Reliability!$C$23:$C$50,0)),0),0)*IF($T250="n/a",$D250*$Y250,$G250)+IFERROR(IF(AND($V250&lt;=AA$1,$W250&gt;=AA$1),INDEX(Reliability!F$23:F$50,MATCH($T250,Reliability!$C$23:$C$50,0)),0),0)*$H250*$X250*$Y250),$D250)*$R250</f>
        <v>0</v>
      </c>
      <c r="AB250" s="168">
        <f>MIN((IFERROR(IF(AND($V250&lt;=AB$1,$W250&gt;=AB$1),INDEX(Reliability!G$23:G$50,MATCH($S250,Reliability!$C$23:$C$50,0)),0),0)*IF($T250="n/a",$D250*$Y250,$G250)+IFERROR(IF(AND($V250&lt;=AB$1,$W250&gt;=AB$1),INDEX(Reliability!G$23:G$50,MATCH($T250,Reliability!$C$23:$C$50,0)),0),0)*$H250*$X250*$Y250),$D250)*$R250</f>
        <v>0</v>
      </c>
      <c r="AC250" s="168">
        <f>MIN((IFERROR(IF(AND($V250&lt;=AC$1,$W250&gt;=AC$1),INDEX(Reliability!H$23:H$50,MATCH($S250,Reliability!$C$23:$C$50,0)),0),0)*IF($T250="n/a",$D250*$Y250,$G250)+IFERROR(IF(AND($V250&lt;=AC$1,$W250&gt;=AC$1),INDEX(Reliability!H$23:H$50,MATCH($T250,Reliability!$C$23:$C$50,0)),0),0)*$H250*$X250*$Y250),$D250)*$R250</f>
        <v>0</v>
      </c>
      <c r="AD250" s="168">
        <f>MIN((IFERROR(IF(AND($V250&lt;=AD$1,$W250&gt;=AD$1),INDEX(Reliability!I$23:I$50,MATCH($S250,Reliability!$C$23:$C$50,0)),0),0)*IF($T250="n/a",$D250*$Y250,$G250)+IFERROR(IF(AND($V250&lt;=AD$1,$W250&gt;=AD$1),INDEX(Reliability!I$23:I$50,MATCH($T250,Reliability!$C$23:$C$50,0)),0),0)*$H250*$X250*$Y250),$D250)*$R250</f>
        <v>0</v>
      </c>
      <c r="AE250" s="168">
        <f>MIN((IFERROR(IF(AND($V250&lt;=AE$1,$W250&gt;=AE$1),INDEX(Reliability!J$23:J$50,MATCH($S250,Reliability!$C$23:$C$50,0)),0),0)*IF($T250="n/a",$D250*$Y250,$G250)+IFERROR(IF(AND($V250&lt;=AE$1,$W250&gt;=AE$1),INDEX(Reliability!J$23:J$50,MATCH($T250,Reliability!$C$23:$C$50,0)),0),0)*$H250*$X250*$Y250),$D250)*$R250</f>
        <v>0</v>
      </c>
      <c r="AF250" s="168">
        <f>MIN((IFERROR(IF(AND($V250&lt;=AF$1,$W250&gt;=AF$1),INDEX(Reliability!K$23:K$50,MATCH($S250,Reliability!$C$23:$C$50,0)),0),0)*IF($T250="n/a",$D250*$Y250,$G250)+IFERROR(IF(AND($V250&lt;=AF$1,$W250&gt;=AF$1),INDEX(Reliability!K$23:K$50,MATCH($T250,Reliability!$C$23:$C$50,0)),0),0)*$H250*$X250*$Y250),$D250)*$R250</f>
        <v>0</v>
      </c>
      <c r="AG250" s="168">
        <f>MIN((IFERROR(IF(AND($V250&lt;=AG$1,$W250&gt;=AG$1),INDEX(Reliability!L$23:L$50,MATCH($S250,Reliability!$C$23:$C$50,0)),0),0)*IF($T250="n/a",$D250*$Y250,$G250)+IFERROR(IF(AND($V250&lt;=AG$1,$W250&gt;=AG$1),INDEX(Reliability!L$23:L$50,MATCH($T250,Reliability!$C$23:$C$50,0)),0),0)*$H250*$X250*$Y250),$D250)*$R250</f>
        <v>0</v>
      </c>
      <c r="AH250" s="168">
        <f>MIN((IFERROR(IF(AND($V250&lt;=AH$1,$W250&gt;=AH$1),INDEX(Reliability!M$23:M$50,MATCH($S250,Reliability!$C$23:$C$50,0)),0),0)*IF($T250="n/a",$D250*$Y250,$G250)+IFERROR(IF(AND($V250&lt;=AH$1,$W250&gt;=AH$1),INDEX(Reliability!M$23:M$50,MATCH($T250,Reliability!$C$23:$C$50,0)),0),0)*$H250*$X250*$Y250),$D250)*$R250</f>
        <v>0</v>
      </c>
      <c r="AI250" s="168">
        <f>MIN((IFERROR(IF(AND($V250&lt;=AI$1,$W250&gt;=AI$1),INDEX(Reliability!N$23:N$50,MATCH($S250,Reliability!$C$23:$C$50,0)),0),0)*IF($T250="n/a",$D250*$Y250,$G250)+IFERROR(IF(AND($V250&lt;=AI$1,$W250&gt;=AI$1),INDEX(Reliability!N$23:N$50,MATCH($T250,Reliability!$C$23:$C$50,0)),0),0)*$H250*$X250*$Y250),$D250)*$R250</f>
        <v>0</v>
      </c>
      <c r="AJ250" s="168">
        <f>MIN((IFERROR(IF(AND($V250&lt;=AJ$1,$W250&gt;=AJ$1),INDEX(Reliability!O$23:O$50,MATCH($S250,Reliability!$C$23:$C$50,0)),0),0)*IF($T250="n/a",$D250*$Y250,$G250)+IFERROR(IF(AND($V250&lt;=AJ$1,$W250&gt;=AJ$1),INDEX(Reliability!O$23:O$50,MATCH($T250,Reliability!$C$23:$C$50,0)),0),0)*$H250*$X250*$Y250),$D250)*$R250</f>
        <v>0</v>
      </c>
      <c r="AK250" s="168">
        <f>MIN((IFERROR(IF(AND($V250&lt;=AK$1,$W250&gt;=AK$1),INDEX(Reliability!P$23:P$50,MATCH($S250,Reliability!$C$23:$C$50,0)),0),0)*IF($T250="n/a",$D250*$Y250,$G250)+IFERROR(IF(AND($V250&lt;=AK$1,$W250&gt;=AK$1),INDEX(Reliability!P$23:P$50,MATCH($T250,Reliability!$C$23:$C$50,0)),0),0)*$H250*$X250*$Y250),$D250)*$R250</f>
        <v>0</v>
      </c>
      <c r="AM250" s="167">
        <f t="shared" si="39"/>
        <v>0</v>
      </c>
      <c r="AN250">
        <f>unique_contracts!C250</f>
        <v>0</v>
      </c>
    </row>
    <row r="251" spans="2:40" x14ac:dyDescent="0.25">
      <c r="B251" s="121">
        <f>unique_contracts!B251</f>
        <v>0</v>
      </c>
      <c r="C251" s="103">
        <f>unique_contracts!D251</f>
        <v>0</v>
      </c>
      <c r="D251" s="120">
        <f>unique_contracts!J251</f>
        <v>0</v>
      </c>
      <c r="E251" s="103">
        <f>unique_contracts!M251</f>
        <v>0</v>
      </c>
      <c r="F251" s="103">
        <f>unique_contracts!N251</f>
        <v>0</v>
      </c>
      <c r="G251" s="103">
        <f>unique_contracts!P251</f>
        <v>0</v>
      </c>
      <c r="H251" s="103">
        <f>unique_contracts!R251</f>
        <v>0</v>
      </c>
      <c r="I251" s="103">
        <f>unique_contracts!V251</f>
        <v>0</v>
      </c>
      <c r="J251" s="121">
        <f>unique_contracts!AB251</f>
        <v>0</v>
      </c>
      <c r="K251" s="103">
        <f>unique_contracts!AM251</f>
        <v>0</v>
      </c>
      <c r="L251" s="103">
        <f>unique_contracts!AN251</f>
        <v>0</v>
      </c>
      <c r="M251" s="103">
        <f>unique_contracts!AO251</f>
        <v>0</v>
      </c>
      <c r="N251" s="103">
        <f>unique_contracts!AP251</f>
        <v>0</v>
      </c>
      <c r="O251" s="103">
        <f>unique_contracts!AQ251</f>
        <v>0</v>
      </c>
      <c r="P251" s="103">
        <f>unique_contracts!AR251</f>
        <v>0</v>
      </c>
      <c r="Q251" s="103">
        <f>unique_contracts!BP251</f>
        <v>0</v>
      </c>
      <c r="R251" s="103">
        <f t="shared" si="32"/>
        <v>0</v>
      </c>
      <c r="S251" s="103" t="str">
        <f>IFERROR(IF(AND(I251&gt;0,E251="NotHybrid"),_xlfn.CONCAT(MAX(MIN(ROUNDDOWN(I251/D251,0),8),4),INDEX(resources!$G:$G,MATCH(B251,resources!$A:$A,0))),INDEX(resources!$G:$G,MATCH(B251,resources!$A:$A,0))),"n/a")</f>
        <v>n/a</v>
      </c>
      <c r="T251" s="103" t="str">
        <f t="shared" si="33"/>
        <v>n/a</v>
      </c>
      <c r="U251" s="103" t="str">
        <f t="shared" si="34"/>
        <v>n/a</v>
      </c>
      <c r="V251" s="103">
        <f t="shared" si="35"/>
        <v>0</v>
      </c>
      <c r="W251" s="103">
        <f t="shared" si="36"/>
        <v>0</v>
      </c>
      <c r="X251" s="119">
        <f t="shared" si="37"/>
        <v>1</v>
      </c>
      <c r="Y251" s="119">
        <f t="shared" si="38"/>
        <v>1</v>
      </c>
      <c r="Z251" s="168">
        <f>MIN((IFERROR(IF(AND($V251&lt;=Z$1,$W251&gt;=Z$1),INDEX(Reliability!E$23:E$50,MATCH($S251,Reliability!$C$23:$C$50,0)),0),0)*IF($T251="n/a",$D251*$Y251,$G251)+IFERROR(IF(AND($V251&lt;=Z$1,$W251&gt;=Z$1),INDEX(Reliability!E$23:E$50,MATCH($T251,Reliability!$C$23:$C$50,0)),0),0)*$H251*$X251*$Y251),$D251)*$R251</f>
        <v>0</v>
      </c>
      <c r="AA251" s="168">
        <f>MIN((IFERROR(IF(AND($V251&lt;=AA$1,$W251&gt;=AA$1),INDEX(Reliability!F$23:F$50,MATCH($S251,Reliability!$C$23:$C$50,0)),0),0)*IF($T251="n/a",$D251*$Y251,$G251)+IFERROR(IF(AND($V251&lt;=AA$1,$W251&gt;=AA$1),INDEX(Reliability!F$23:F$50,MATCH($T251,Reliability!$C$23:$C$50,0)),0),0)*$H251*$X251*$Y251),$D251)*$R251</f>
        <v>0</v>
      </c>
      <c r="AB251" s="168">
        <f>MIN((IFERROR(IF(AND($V251&lt;=AB$1,$W251&gt;=AB$1),INDEX(Reliability!G$23:G$50,MATCH($S251,Reliability!$C$23:$C$50,0)),0),0)*IF($T251="n/a",$D251*$Y251,$G251)+IFERROR(IF(AND($V251&lt;=AB$1,$W251&gt;=AB$1),INDEX(Reliability!G$23:G$50,MATCH($T251,Reliability!$C$23:$C$50,0)),0),0)*$H251*$X251*$Y251),$D251)*$R251</f>
        <v>0</v>
      </c>
      <c r="AC251" s="168">
        <f>MIN((IFERROR(IF(AND($V251&lt;=AC$1,$W251&gt;=AC$1),INDEX(Reliability!H$23:H$50,MATCH($S251,Reliability!$C$23:$C$50,0)),0),0)*IF($T251="n/a",$D251*$Y251,$G251)+IFERROR(IF(AND($V251&lt;=AC$1,$W251&gt;=AC$1),INDEX(Reliability!H$23:H$50,MATCH($T251,Reliability!$C$23:$C$50,0)),0),0)*$H251*$X251*$Y251),$D251)*$R251</f>
        <v>0</v>
      </c>
      <c r="AD251" s="168">
        <f>MIN((IFERROR(IF(AND($V251&lt;=AD$1,$W251&gt;=AD$1),INDEX(Reliability!I$23:I$50,MATCH($S251,Reliability!$C$23:$C$50,0)),0),0)*IF($T251="n/a",$D251*$Y251,$G251)+IFERROR(IF(AND($V251&lt;=AD$1,$W251&gt;=AD$1),INDEX(Reliability!I$23:I$50,MATCH($T251,Reliability!$C$23:$C$50,0)),0),0)*$H251*$X251*$Y251),$D251)*$R251</f>
        <v>0</v>
      </c>
      <c r="AE251" s="168">
        <f>MIN((IFERROR(IF(AND($V251&lt;=AE$1,$W251&gt;=AE$1),INDEX(Reliability!J$23:J$50,MATCH($S251,Reliability!$C$23:$C$50,0)),0),0)*IF($T251="n/a",$D251*$Y251,$G251)+IFERROR(IF(AND($V251&lt;=AE$1,$W251&gt;=AE$1),INDEX(Reliability!J$23:J$50,MATCH($T251,Reliability!$C$23:$C$50,0)),0),0)*$H251*$X251*$Y251),$D251)*$R251</f>
        <v>0</v>
      </c>
      <c r="AF251" s="168">
        <f>MIN((IFERROR(IF(AND($V251&lt;=AF$1,$W251&gt;=AF$1),INDEX(Reliability!K$23:K$50,MATCH($S251,Reliability!$C$23:$C$50,0)),0),0)*IF($T251="n/a",$D251*$Y251,$G251)+IFERROR(IF(AND($V251&lt;=AF$1,$W251&gt;=AF$1),INDEX(Reliability!K$23:K$50,MATCH($T251,Reliability!$C$23:$C$50,0)),0),0)*$H251*$X251*$Y251),$D251)*$R251</f>
        <v>0</v>
      </c>
      <c r="AG251" s="168">
        <f>MIN((IFERROR(IF(AND($V251&lt;=AG$1,$W251&gt;=AG$1),INDEX(Reliability!L$23:L$50,MATCH($S251,Reliability!$C$23:$C$50,0)),0),0)*IF($T251="n/a",$D251*$Y251,$G251)+IFERROR(IF(AND($V251&lt;=AG$1,$W251&gt;=AG$1),INDEX(Reliability!L$23:L$50,MATCH($T251,Reliability!$C$23:$C$50,0)),0),0)*$H251*$X251*$Y251),$D251)*$R251</f>
        <v>0</v>
      </c>
      <c r="AH251" s="168">
        <f>MIN((IFERROR(IF(AND($V251&lt;=AH$1,$W251&gt;=AH$1),INDEX(Reliability!M$23:M$50,MATCH($S251,Reliability!$C$23:$C$50,0)),0),0)*IF($T251="n/a",$D251*$Y251,$G251)+IFERROR(IF(AND($V251&lt;=AH$1,$W251&gt;=AH$1),INDEX(Reliability!M$23:M$50,MATCH($T251,Reliability!$C$23:$C$50,0)),0),0)*$H251*$X251*$Y251),$D251)*$R251</f>
        <v>0</v>
      </c>
      <c r="AI251" s="168">
        <f>MIN((IFERROR(IF(AND($V251&lt;=AI$1,$W251&gt;=AI$1),INDEX(Reliability!N$23:N$50,MATCH($S251,Reliability!$C$23:$C$50,0)),0),0)*IF($T251="n/a",$D251*$Y251,$G251)+IFERROR(IF(AND($V251&lt;=AI$1,$W251&gt;=AI$1),INDEX(Reliability!N$23:N$50,MATCH($T251,Reliability!$C$23:$C$50,0)),0),0)*$H251*$X251*$Y251),$D251)*$R251</f>
        <v>0</v>
      </c>
      <c r="AJ251" s="168">
        <f>MIN((IFERROR(IF(AND($V251&lt;=AJ$1,$W251&gt;=AJ$1),INDEX(Reliability!O$23:O$50,MATCH($S251,Reliability!$C$23:$C$50,0)),0),0)*IF($T251="n/a",$D251*$Y251,$G251)+IFERROR(IF(AND($V251&lt;=AJ$1,$W251&gt;=AJ$1),INDEX(Reliability!O$23:O$50,MATCH($T251,Reliability!$C$23:$C$50,0)),0),0)*$H251*$X251*$Y251),$D251)*$R251</f>
        <v>0</v>
      </c>
      <c r="AK251" s="168">
        <f>MIN((IFERROR(IF(AND($V251&lt;=AK$1,$W251&gt;=AK$1),INDEX(Reliability!P$23:P$50,MATCH($S251,Reliability!$C$23:$C$50,0)),0),0)*IF($T251="n/a",$D251*$Y251,$G251)+IFERROR(IF(AND($V251&lt;=AK$1,$W251&gt;=AK$1),INDEX(Reliability!P$23:P$50,MATCH($T251,Reliability!$C$23:$C$50,0)),0),0)*$H251*$X251*$Y251),$D251)*$R251</f>
        <v>0</v>
      </c>
      <c r="AM251" s="167">
        <f t="shared" si="39"/>
        <v>0</v>
      </c>
      <c r="AN251">
        <f>unique_contracts!C251</f>
        <v>0</v>
      </c>
    </row>
    <row r="252" spans="2:40" x14ac:dyDescent="0.25">
      <c r="B252" s="121">
        <f>unique_contracts!B252</f>
        <v>0</v>
      </c>
      <c r="C252" s="103">
        <f>unique_contracts!D252</f>
        <v>0</v>
      </c>
      <c r="D252" s="120">
        <f>unique_contracts!J252</f>
        <v>0</v>
      </c>
      <c r="E252" s="103">
        <f>unique_contracts!M252</f>
        <v>0</v>
      </c>
      <c r="F252" s="103">
        <f>unique_contracts!N252</f>
        <v>0</v>
      </c>
      <c r="G252" s="103">
        <f>unique_contracts!P252</f>
        <v>0</v>
      </c>
      <c r="H252" s="103">
        <f>unique_contracts!R252</f>
        <v>0</v>
      </c>
      <c r="I252" s="103">
        <f>unique_contracts!V252</f>
        <v>0</v>
      </c>
      <c r="J252" s="121">
        <f>unique_contracts!AB252</f>
        <v>0</v>
      </c>
      <c r="K252" s="103">
        <f>unique_contracts!AM252</f>
        <v>0</v>
      </c>
      <c r="L252" s="103">
        <f>unique_contracts!AN252</f>
        <v>0</v>
      </c>
      <c r="M252" s="103">
        <f>unique_contracts!AO252</f>
        <v>0</v>
      </c>
      <c r="N252" s="103">
        <f>unique_contracts!AP252</f>
        <v>0</v>
      </c>
      <c r="O252" s="103">
        <f>unique_contracts!AQ252</f>
        <v>0</v>
      </c>
      <c r="P252" s="103">
        <f>unique_contracts!AR252</f>
        <v>0</v>
      </c>
      <c r="Q252" s="103">
        <f>unique_contracts!BP252</f>
        <v>0</v>
      </c>
      <c r="R252" s="103">
        <f t="shared" si="32"/>
        <v>0</v>
      </c>
      <c r="S252" s="103" t="str">
        <f>IFERROR(IF(AND(I252&gt;0,E252="NotHybrid"),_xlfn.CONCAT(MAX(MIN(ROUNDDOWN(I252/D252,0),8),4),INDEX(resources!$G:$G,MATCH(B252,resources!$A:$A,0))),INDEX(resources!$G:$G,MATCH(B252,resources!$A:$A,0))),"n/a")</f>
        <v>n/a</v>
      </c>
      <c r="T252" s="103" t="str">
        <f t="shared" si="33"/>
        <v>n/a</v>
      </c>
      <c r="U252" s="103" t="str">
        <f t="shared" si="34"/>
        <v>n/a</v>
      </c>
      <c r="V252" s="103">
        <f t="shared" si="35"/>
        <v>0</v>
      </c>
      <c r="W252" s="103">
        <f t="shared" si="36"/>
        <v>0</v>
      </c>
      <c r="X252" s="119">
        <f t="shared" si="37"/>
        <v>1</v>
      </c>
      <c r="Y252" s="119">
        <f t="shared" si="38"/>
        <v>1</v>
      </c>
      <c r="Z252" s="168">
        <f>MIN((IFERROR(IF(AND($V252&lt;=Z$1,$W252&gt;=Z$1),INDEX(Reliability!E$23:E$50,MATCH($S252,Reliability!$C$23:$C$50,0)),0),0)*IF($T252="n/a",$D252*$Y252,$G252)+IFERROR(IF(AND($V252&lt;=Z$1,$W252&gt;=Z$1),INDEX(Reliability!E$23:E$50,MATCH($T252,Reliability!$C$23:$C$50,0)),0),0)*$H252*$X252*$Y252),$D252)*$R252</f>
        <v>0</v>
      </c>
      <c r="AA252" s="168">
        <f>MIN((IFERROR(IF(AND($V252&lt;=AA$1,$W252&gt;=AA$1),INDEX(Reliability!F$23:F$50,MATCH($S252,Reliability!$C$23:$C$50,0)),0),0)*IF($T252="n/a",$D252*$Y252,$G252)+IFERROR(IF(AND($V252&lt;=AA$1,$W252&gt;=AA$1),INDEX(Reliability!F$23:F$50,MATCH($T252,Reliability!$C$23:$C$50,0)),0),0)*$H252*$X252*$Y252),$D252)*$R252</f>
        <v>0</v>
      </c>
      <c r="AB252" s="168">
        <f>MIN((IFERROR(IF(AND($V252&lt;=AB$1,$W252&gt;=AB$1),INDEX(Reliability!G$23:G$50,MATCH($S252,Reliability!$C$23:$C$50,0)),0),0)*IF($T252="n/a",$D252*$Y252,$G252)+IFERROR(IF(AND($V252&lt;=AB$1,$W252&gt;=AB$1),INDEX(Reliability!G$23:G$50,MATCH($T252,Reliability!$C$23:$C$50,0)),0),0)*$H252*$X252*$Y252),$D252)*$R252</f>
        <v>0</v>
      </c>
      <c r="AC252" s="168">
        <f>MIN((IFERROR(IF(AND($V252&lt;=AC$1,$W252&gt;=AC$1),INDEX(Reliability!H$23:H$50,MATCH($S252,Reliability!$C$23:$C$50,0)),0),0)*IF($T252="n/a",$D252*$Y252,$G252)+IFERROR(IF(AND($V252&lt;=AC$1,$W252&gt;=AC$1),INDEX(Reliability!H$23:H$50,MATCH($T252,Reliability!$C$23:$C$50,0)),0),0)*$H252*$X252*$Y252),$D252)*$R252</f>
        <v>0</v>
      </c>
      <c r="AD252" s="168">
        <f>MIN((IFERROR(IF(AND($V252&lt;=AD$1,$W252&gt;=AD$1),INDEX(Reliability!I$23:I$50,MATCH($S252,Reliability!$C$23:$C$50,0)),0),0)*IF($T252="n/a",$D252*$Y252,$G252)+IFERROR(IF(AND($V252&lt;=AD$1,$W252&gt;=AD$1),INDEX(Reliability!I$23:I$50,MATCH($T252,Reliability!$C$23:$C$50,0)),0),0)*$H252*$X252*$Y252),$D252)*$R252</f>
        <v>0</v>
      </c>
      <c r="AE252" s="168">
        <f>MIN((IFERROR(IF(AND($V252&lt;=AE$1,$W252&gt;=AE$1),INDEX(Reliability!J$23:J$50,MATCH($S252,Reliability!$C$23:$C$50,0)),0),0)*IF($T252="n/a",$D252*$Y252,$G252)+IFERROR(IF(AND($V252&lt;=AE$1,$W252&gt;=AE$1),INDEX(Reliability!J$23:J$50,MATCH($T252,Reliability!$C$23:$C$50,0)),0),0)*$H252*$X252*$Y252),$D252)*$R252</f>
        <v>0</v>
      </c>
      <c r="AF252" s="168">
        <f>MIN((IFERROR(IF(AND($V252&lt;=AF$1,$W252&gt;=AF$1),INDEX(Reliability!K$23:K$50,MATCH($S252,Reliability!$C$23:$C$50,0)),0),0)*IF($T252="n/a",$D252*$Y252,$G252)+IFERROR(IF(AND($V252&lt;=AF$1,$W252&gt;=AF$1),INDEX(Reliability!K$23:K$50,MATCH($T252,Reliability!$C$23:$C$50,0)),0),0)*$H252*$X252*$Y252),$D252)*$R252</f>
        <v>0</v>
      </c>
      <c r="AG252" s="168">
        <f>MIN((IFERROR(IF(AND($V252&lt;=AG$1,$W252&gt;=AG$1),INDEX(Reliability!L$23:L$50,MATCH($S252,Reliability!$C$23:$C$50,0)),0),0)*IF($T252="n/a",$D252*$Y252,$G252)+IFERROR(IF(AND($V252&lt;=AG$1,$W252&gt;=AG$1),INDEX(Reliability!L$23:L$50,MATCH($T252,Reliability!$C$23:$C$50,0)),0),0)*$H252*$X252*$Y252),$D252)*$R252</f>
        <v>0</v>
      </c>
      <c r="AH252" s="168">
        <f>MIN((IFERROR(IF(AND($V252&lt;=AH$1,$W252&gt;=AH$1),INDEX(Reliability!M$23:M$50,MATCH($S252,Reliability!$C$23:$C$50,0)),0),0)*IF($T252="n/a",$D252*$Y252,$G252)+IFERROR(IF(AND($V252&lt;=AH$1,$W252&gt;=AH$1),INDEX(Reliability!M$23:M$50,MATCH($T252,Reliability!$C$23:$C$50,0)),0),0)*$H252*$X252*$Y252),$D252)*$R252</f>
        <v>0</v>
      </c>
      <c r="AI252" s="168">
        <f>MIN((IFERROR(IF(AND($V252&lt;=AI$1,$W252&gt;=AI$1),INDEX(Reliability!N$23:N$50,MATCH($S252,Reliability!$C$23:$C$50,0)),0),0)*IF($T252="n/a",$D252*$Y252,$G252)+IFERROR(IF(AND($V252&lt;=AI$1,$W252&gt;=AI$1),INDEX(Reliability!N$23:N$50,MATCH($T252,Reliability!$C$23:$C$50,0)),0),0)*$H252*$X252*$Y252),$D252)*$R252</f>
        <v>0</v>
      </c>
      <c r="AJ252" s="168">
        <f>MIN((IFERROR(IF(AND($V252&lt;=AJ$1,$W252&gt;=AJ$1),INDEX(Reliability!O$23:O$50,MATCH($S252,Reliability!$C$23:$C$50,0)),0),0)*IF($T252="n/a",$D252*$Y252,$G252)+IFERROR(IF(AND($V252&lt;=AJ$1,$W252&gt;=AJ$1),INDEX(Reliability!O$23:O$50,MATCH($T252,Reliability!$C$23:$C$50,0)),0),0)*$H252*$X252*$Y252),$D252)*$R252</f>
        <v>0</v>
      </c>
      <c r="AK252" s="168">
        <f>MIN((IFERROR(IF(AND($V252&lt;=AK$1,$W252&gt;=AK$1),INDEX(Reliability!P$23:P$50,MATCH($S252,Reliability!$C$23:$C$50,0)),0),0)*IF($T252="n/a",$D252*$Y252,$G252)+IFERROR(IF(AND($V252&lt;=AK$1,$W252&gt;=AK$1),INDEX(Reliability!P$23:P$50,MATCH($T252,Reliability!$C$23:$C$50,0)),0),0)*$H252*$X252*$Y252),$D252)*$R252</f>
        <v>0</v>
      </c>
      <c r="AM252" s="167">
        <f t="shared" si="39"/>
        <v>0</v>
      </c>
      <c r="AN252">
        <f>unique_contracts!C252</f>
        <v>0</v>
      </c>
    </row>
    <row r="253" spans="2:40" x14ac:dyDescent="0.25">
      <c r="B253" s="121">
        <f>unique_contracts!B253</f>
        <v>0</v>
      </c>
      <c r="C253" s="103">
        <f>unique_contracts!D253</f>
        <v>0</v>
      </c>
      <c r="D253" s="120">
        <f>unique_contracts!J253</f>
        <v>0</v>
      </c>
      <c r="E253" s="103">
        <f>unique_contracts!M253</f>
        <v>0</v>
      </c>
      <c r="F253" s="103">
        <f>unique_contracts!N253</f>
        <v>0</v>
      </c>
      <c r="G253" s="103">
        <f>unique_contracts!P253</f>
        <v>0</v>
      </c>
      <c r="H253" s="103">
        <f>unique_contracts!R253</f>
        <v>0</v>
      </c>
      <c r="I253" s="103">
        <f>unique_contracts!V253</f>
        <v>0</v>
      </c>
      <c r="J253" s="121">
        <f>unique_contracts!AB253</f>
        <v>0</v>
      </c>
      <c r="K253" s="103">
        <f>unique_contracts!AM253</f>
        <v>0</v>
      </c>
      <c r="L253" s="103">
        <f>unique_contracts!AN253</f>
        <v>0</v>
      </c>
      <c r="M253" s="103">
        <f>unique_contracts!AO253</f>
        <v>0</v>
      </c>
      <c r="N253" s="103">
        <f>unique_contracts!AP253</f>
        <v>0</v>
      </c>
      <c r="O253" s="103">
        <f>unique_contracts!AQ253</f>
        <v>0</v>
      </c>
      <c r="P253" s="103">
        <f>unique_contracts!AR253</f>
        <v>0</v>
      </c>
      <c r="Q253" s="103">
        <f>unique_contracts!BP253</f>
        <v>0</v>
      </c>
      <c r="R253" s="103">
        <f t="shared" si="32"/>
        <v>0</v>
      </c>
      <c r="S253" s="103" t="str">
        <f>IFERROR(IF(AND(I253&gt;0,E253="NotHybrid"),_xlfn.CONCAT(MAX(MIN(ROUNDDOWN(I253/D253,0),8),4),INDEX(resources!$G:$G,MATCH(B253,resources!$A:$A,0))),INDEX(resources!$G:$G,MATCH(B253,resources!$A:$A,0))),"n/a")</f>
        <v>n/a</v>
      </c>
      <c r="T253" s="103" t="str">
        <f t="shared" si="33"/>
        <v>n/a</v>
      </c>
      <c r="U253" s="103" t="str">
        <f t="shared" si="34"/>
        <v>n/a</v>
      </c>
      <c r="V253" s="103">
        <f t="shared" si="35"/>
        <v>0</v>
      </c>
      <c r="W253" s="103">
        <f t="shared" si="36"/>
        <v>0</v>
      </c>
      <c r="X253" s="119">
        <f t="shared" si="37"/>
        <v>1</v>
      </c>
      <c r="Y253" s="119">
        <f t="shared" si="38"/>
        <v>1</v>
      </c>
      <c r="Z253" s="168">
        <f>MIN((IFERROR(IF(AND($V253&lt;=Z$1,$W253&gt;=Z$1),INDEX(Reliability!E$23:E$50,MATCH($S253,Reliability!$C$23:$C$50,0)),0),0)*IF($T253="n/a",$D253*$Y253,$G253)+IFERROR(IF(AND($V253&lt;=Z$1,$W253&gt;=Z$1),INDEX(Reliability!E$23:E$50,MATCH($T253,Reliability!$C$23:$C$50,0)),0),0)*$H253*$X253*$Y253),$D253)*$R253</f>
        <v>0</v>
      </c>
      <c r="AA253" s="168">
        <f>MIN((IFERROR(IF(AND($V253&lt;=AA$1,$W253&gt;=AA$1),INDEX(Reliability!F$23:F$50,MATCH($S253,Reliability!$C$23:$C$50,0)),0),0)*IF($T253="n/a",$D253*$Y253,$G253)+IFERROR(IF(AND($V253&lt;=AA$1,$W253&gt;=AA$1),INDEX(Reliability!F$23:F$50,MATCH($T253,Reliability!$C$23:$C$50,0)),0),0)*$H253*$X253*$Y253),$D253)*$R253</f>
        <v>0</v>
      </c>
      <c r="AB253" s="168">
        <f>MIN((IFERROR(IF(AND($V253&lt;=AB$1,$W253&gt;=AB$1),INDEX(Reliability!G$23:G$50,MATCH($S253,Reliability!$C$23:$C$50,0)),0),0)*IF($T253="n/a",$D253*$Y253,$G253)+IFERROR(IF(AND($V253&lt;=AB$1,$W253&gt;=AB$1),INDEX(Reliability!G$23:G$50,MATCH($T253,Reliability!$C$23:$C$50,0)),0),0)*$H253*$X253*$Y253),$D253)*$R253</f>
        <v>0</v>
      </c>
      <c r="AC253" s="168">
        <f>MIN((IFERROR(IF(AND($V253&lt;=AC$1,$W253&gt;=AC$1),INDEX(Reliability!H$23:H$50,MATCH($S253,Reliability!$C$23:$C$50,0)),0),0)*IF($T253="n/a",$D253*$Y253,$G253)+IFERROR(IF(AND($V253&lt;=AC$1,$W253&gt;=AC$1),INDEX(Reliability!H$23:H$50,MATCH($T253,Reliability!$C$23:$C$50,0)),0),0)*$H253*$X253*$Y253),$D253)*$R253</f>
        <v>0</v>
      </c>
      <c r="AD253" s="168">
        <f>MIN((IFERROR(IF(AND($V253&lt;=AD$1,$W253&gt;=AD$1),INDEX(Reliability!I$23:I$50,MATCH($S253,Reliability!$C$23:$C$50,0)),0),0)*IF($T253="n/a",$D253*$Y253,$G253)+IFERROR(IF(AND($V253&lt;=AD$1,$W253&gt;=AD$1),INDEX(Reliability!I$23:I$50,MATCH($T253,Reliability!$C$23:$C$50,0)),0),0)*$H253*$X253*$Y253),$D253)*$R253</f>
        <v>0</v>
      </c>
      <c r="AE253" s="168">
        <f>MIN((IFERROR(IF(AND($V253&lt;=AE$1,$W253&gt;=AE$1),INDEX(Reliability!J$23:J$50,MATCH($S253,Reliability!$C$23:$C$50,0)),0),0)*IF($T253="n/a",$D253*$Y253,$G253)+IFERROR(IF(AND($V253&lt;=AE$1,$W253&gt;=AE$1),INDEX(Reliability!J$23:J$50,MATCH($T253,Reliability!$C$23:$C$50,0)),0),0)*$H253*$X253*$Y253),$D253)*$R253</f>
        <v>0</v>
      </c>
      <c r="AF253" s="168">
        <f>MIN((IFERROR(IF(AND($V253&lt;=AF$1,$W253&gt;=AF$1),INDEX(Reliability!K$23:K$50,MATCH($S253,Reliability!$C$23:$C$50,0)),0),0)*IF($T253="n/a",$D253*$Y253,$G253)+IFERROR(IF(AND($V253&lt;=AF$1,$W253&gt;=AF$1),INDEX(Reliability!K$23:K$50,MATCH($T253,Reliability!$C$23:$C$50,0)),0),0)*$H253*$X253*$Y253),$D253)*$R253</f>
        <v>0</v>
      </c>
      <c r="AG253" s="168">
        <f>MIN((IFERROR(IF(AND($V253&lt;=AG$1,$W253&gt;=AG$1),INDEX(Reliability!L$23:L$50,MATCH($S253,Reliability!$C$23:$C$50,0)),0),0)*IF($T253="n/a",$D253*$Y253,$G253)+IFERROR(IF(AND($V253&lt;=AG$1,$W253&gt;=AG$1),INDEX(Reliability!L$23:L$50,MATCH($T253,Reliability!$C$23:$C$50,0)),0),0)*$H253*$X253*$Y253),$D253)*$R253</f>
        <v>0</v>
      </c>
      <c r="AH253" s="168">
        <f>MIN((IFERROR(IF(AND($V253&lt;=AH$1,$W253&gt;=AH$1),INDEX(Reliability!M$23:M$50,MATCH($S253,Reliability!$C$23:$C$50,0)),0),0)*IF($T253="n/a",$D253*$Y253,$G253)+IFERROR(IF(AND($V253&lt;=AH$1,$W253&gt;=AH$1),INDEX(Reliability!M$23:M$50,MATCH($T253,Reliability!$C$23:$C$50,0)),0),0)*$H253*$X253*$Y253),$D253)*$R253</f>
        <v>0</v>
      </c>
      <c r="AI253" s="168">
        <f>MIN((IFERROR(IF(AND($V253&lt;=AI$1,$W253&gt;=AI$1),INDEX(Reliability!N$23:N$50,MATCH($S253,Reliability!$C$23:$C$50,0)),0),0)*IF($T253="n/a",$D253*$Y253,$G253)+IFERROR(IF(AND($V253&lt;=AI$1,$W253&gt;=AI$1),INDEX(Reliability!N$23:N$50,MATCH($T253,Reliability!$C$23:$C$50,0)),0),0)*$H253*$X253*$Y253),$D253)*$R253</f>
        <v>0</v>
      </c>
      <c r="AJ253" s="168">
        <f>MIN((IFERROR(IF(AND($V253&lt;=AJ$1,$W253&gt;=AJ$1),INDEX(Reliability!O$23:O$50,MATCH($S253,Reliability!$C$23:$C$50,0)),0),0)*IF($T253="n/a",$D253*$Y253,$G253)+IFERROR(IF(AND($V253&lt;=AJ$1,$W253&gt;=AJ$1),INDEX(Reliability!O$23:O$50,MATCH($T253,Reliability!$C$23:$C$50,0)),0),0)*$H253*$X253*$Y253),$D253)*$R253</f>
        <v>0</v>
      </c>
      <c r="AK253" s="168">
        <f>MIN((IFERROR(IF(AND($V253&lt;=AK$1,$W253&gt;=AK$1),INDEX(Reliability!P$23:P$50,MATCH($S253,Reliability!$C$23:$C$50,0)),0),0)*IF($T253="n/a",$D253*$Y253,$G253)+IFERROR(IF(AND($V253&lt;=AK$1,$W253&gt;=AK$1),INDEX(Reliability!P$23:P$50,MATCH($T253,Reliability!$C$23:$C$50,0)),0),0)*$H253*$X253*$Y253),$D253)*$R253</f>
        <v>0</v>
      </c>
      <c r="AM253" s="167">
        <f t="shared" si="39"/>
        <v>0</v>
      </c>
      <c r="AN253">
        <f>unique_contracts!C253</f>
        <v>0</v>
      </c>
    </row>
    <row r="254" spans="2:40" x14ac:dyDescent="0.25">
      <c r="B254" s="121">
        <f>unique_contracts!B254</f>
        <v>0</v>
      </c>
      <c r="C254" s="103">
        <f>unique_contracts!D254</f>
        <v>0</v>
      </c>
      <c r="D254" s="120">
        <f>unique_contracts!J254</f>
        <v>0</v>
      </c>
      <c r="E254" s="103">
        <f>unique_contracts!M254</f>
        <v>0</v>
      </c>
      <c r="F254" s="103">
        <f>unique_contracts!N254</f>
        <v>0</v>
      </c>
      <c r="G254" s="103">
        <f>unique_contracts!P254</f>
        <v>0</v>
      </c>
      <c r="H254" s="103">
        <f>unique_contracts!R254</f>
        <v>0</v>
      </c>
      <c r="I254" s="103">
        <f>unique_contracts!V254</f>
        <v>0</v>
      </c>
      <c r="J254" s="121">
        <f>unique_contracts!AB254</f>
        <v>0</v>
      </c>
      <c r="K254" s="103">
        <f>unique_contracts!AM254</f>
        <v>0</v>
      </c>
      <c r="L254" s="103">
        <f>unique_contracts!AN254</f>
        <v>0</v>
      </c>
      <c r="M254" s="103">
        <f>unique_contracts!AO254</f>
        <v>0</v>
      </c>
      <c r="N254" s="103">
        <f>unique_contracts!AP254</f>
        <v>0</v>
      </c>
      <c r="O254" s="103">
        <f>unique_contracts!AQ254</f>
        <v>0</v>
      </c>
      <c r="P254" s="103">
        <f>unique_contracts!AR254</f>
        <v>0</v>
      </c>
      <c r="Q254" s="103">
        <f>unique_contracts!BP254</f>
        <v>0</v>
      </c>
      <c r="R254" s="103">
        <f t="shared" si="32"/>
        <v>0</v>
      </c>
      <c r="S254" s="103" t="str">
        <f>IFERROR(IF(AND(I254&gt;0,E254="NotHybrid"),_xlfn.CONCAT(MAX(MIN(ROUNDDOWN(I254/D254,0),8),4),INDEX(resources!$G:$G,MATCH(B254,resources!$A:$A,0))),INDEX(resources!$G:$G,MATCH(B254,resources!$A:$A,0))),"n/a")</f>
        <v>n/a</v>
      </c>
      <c r="T254" s="103" t="str">
        <f t="shared" si="33"/>
        <v>n/a</v>
      </c>
      <c r="U254" s="103" t="str">
        <f t="shared" si="34"/>
        <v>n/a</v>
      </c>
      <c r="V254" s="103">
        <f t="shared" si="35"/>
        <v>0</v>
      </c>
      <c r="W254" s="103">
        <f t="shared" si="36"/>
        <v>0</v>
      </c>
      <c r="X254" s="119">
        <f t="shared" si="37"/>
        <v>1</v>
      </c>
      <c r="Y254" s="119">
        <f t="shared" si="38"/>
        <v>1</v>
      </c>
      <c r="Z254" s="168">
        <f>MIN((IFERROR(IF(AND($V254&lt;=Z$1,$W254&gt;=Z$1),INDEX(Reliability!E$23:E$50,MATCH($S254,Reliability!$C$23:$C$50,0)),0),0)*IF($T254="n/a",$D254*$Y254,$G254)+IFERROR(IF(AND($V254&lt;=Z$1,$W254&gt;=Z$1),INDEX(Reliability!E$23:E$50,MATCH($T254,Reliability!$C$23:$C$50,0)),0),0)*$H254*$X254*$Y254),$D254)*$R254</f>
        <v>0</v>
      </c>
      <c r="AA254" s="168">
        <f>MIN((IFERROR(IF(AND($V254&lt;=AA$1,$W254&gt;=AA$1),INDEX(Reliability!F$23:F$50,MATCH($S254,Reliability!$C$23:$C$50,0)),0),0)*IF($T254="n/a",$D254*$Y254,$G254)+IFERROR(IF(AND($V254&lt;=AA$1,$W254&gt;=AA$1),INDEX(Reliability!F$23:F$50,MATCH($T254,Reliability!$C$23:$C$50,0)),0),0)*$H254*$X254*$Y254),$D254)*$R254</f>
        <v>0</v>
      </c>
      <c r="AB254" s="168">
        <f>MIN((IFERROR(IF(AND($V254&lt;=AB$1,$W254&gt;=AB$1),INDEX(Reliability!G$23:G$50,MATCH($S254,Reliability!$C$23:$C$50,0)),0),0)*IF($T254="n/a",$D254*$Y254,$G254)+IFERROR(IF(AND($V254&lt;=AB$1,$W254&gt;=AB$1),INDEX(Reliability!G$23:G$50,MATCH($T254,Reliability!$C$23:$C$50,0)),0),0)*$H254*$X254*$Y254),$D254)*$R254</f>
        <v>0</v>
      </c>
      <c r="AC254" s="168">
        <f>MIN((IFERROR(IF(AND($V254&lt;=AC$1,$W254&gt;=AC$1),INDEX(Reliability!H$23:H$50,MATCH($S254,Reliability!$C$23:$C$50,0)),0),0)*IF($T254="n/a",$D254*$Y254,$G254)+IFERROR(IF(AND($V254&lt;=AC$1,$W254&gt;=AC$1),INDEX(Reliability!H$23:H$50,MATCH($T254,Reliability!$C$23:$C$50,0)),0),0)*$H254*$X254*$Y254),$D254)*$R254</f>
        <v>0</v>
      </c>
      <c r="AD254" s="168">
        <f>MIN((IFERROR(IF(AND($V254&lt;=AD$1,$W254&gt;=AD$1),INDEX(Reliability!I$23:I$50,MATCH($S254,Reliability!$C$23:$C$50,0)),0),0)*IF($T254="n/a",$D254*$Y254,$G254)+IFERROR(IF(AND($V254&lt;=AD$1,$W254&gt;=AD$1),INDEX(Reliability!I$23:I$50,MATCH($T254,Reliability!$C$23:$C$50,0)),0),0)*$H254*$X254*$Y254),$D254)*$R254</f>
        <v>0</v>
      </c>
      <c r="AE254" s="168">
        <f>MIN((IFERROR(IF(AND($V254&lt;=AE$1,$W254&gt;=AE$1),INDEX(Reliability!J$23:J$50,MATCH($S254,Reliability!$C$23:$C$50,0)),0),0)*IF($T254="n/a",$D254*$Y254,$G254)+IFERROR(IF(AND($V254&lt;=AE$1,$W254&gt;=AE$1),INDEX(Reliability!J$23:J$50,MATCH($T254,Reliability!$C$23:$C$50,0)),0),0)*$H254*$X254*$Y254),$D254)*$R254</f>
        <v>0</v>
      </c>
      <c r="AF254" s="168">
        <f>MIN((IFERROR(IF(AND($V254&lt;=AF$1,$W254&gt;=AF$1),INDEX(Reliability!K$23:K$50,MATCH($S254,Reliability!$C$23:$C$50,0)),0),0)*IF($T254="n/a",$D254*$Y254,$G254)+IFERROR(IF(AND($V254&lt;=AF$1,$W254&gt;=AF$1),INDEX(Reliability!K$23:K$50,MATCH($T254,Reliability!$C$23:$C$50,0)),0),0)*$H254*$X254*$Y254),$D254)*$R254</f>
        <v>0</v>
      </c>
      <c r="AG254" s="168">
        <f>MIN((IFERROR(IF(AND($V254&lt;=AG$1,$W254&gt;=AG$1),INDEX(Reliability!L$23:L$50,MATCH($S254,Reliability!$C$23:$C$50,0)),0),0)*IF($T254="n/a",$D254*$Y254,$G254)+IFERROR(IF(AND($V254&lt;=AG$1,$W254&gt;=AG$1),INDEX(Reliability!L$23:L$50,MATCH($T254,Reliability!$C$23:$C$50,0)),0),0)*$H254*$X254*$Y254),$D254)*$R254</f>
        <v>0</v>
      </c>
      <c r="AH254" s="168">
        <f>MIN((IFERROR(IF(AND($V254&lt;=AH$1,$W254&gt;=AH$1),INDEX(Reliability!M$23:M$50,MATCH($S254,Reliability!$C$23:$C$50,0)),0),0)*IF($T254="n/a",$D254*$Y254,$G254)+IFERROR(IF(AND($V254&lt;=AH$1,$W254&gt;=AH$1),INDEX(Reliability!M$23:M$50,MATCH($T254,Reliability!$C$23:$C$50,0)),0),0)*$H254*$X254*$Y254),$D254)*$R254</f>
        <v>0</v>
      </c>
      <c r="AI254" s="168">
        <f>MIN((IFERROR(IF(AND($V254&lt;=AI$1,$W254&gt;=AI$1),INDEX(Reliability!N$23:N$50,MATCH($S254,Reliability!$C$23:$C$50,0)),0),0)*IF($T254="n/a",$D254*$Y254,$G254)+IFERROR(IF(AND($V254&lt;=AI$1,$W254&gt;=AI$1),INDEX(Reliability!N$23:N$50,MATCH($T254,Reliability!$C$23:$C$50,0)),0),0)*$H254*$X254*$Y254),$D254)*$R254</f>
        <v>0</v>
      </c>
      <c r="AJ254" s="168">
        <f>MIN((IFERROR(IF(AND($V254&lt;=AJ$1,$W254&gt;=AJ$1),INDEX(Reliability!O$23:O$50,MATCH($S254,Reliability!$C$23:$C$50,0)),0),0)*IF($T254="n/a",$D254*$Y254,$G254)+IFERROR(IF(AND($V254&lt;=AJ$1,$W254&gt;=AJ$1),INDEX(Reliability!O$23:O$50,MATCH($T254,Reliability!$C$23:$C$50,0)),0),0)*$H254*$X254*$Y254),$D254)*$R254</f>
        <v>0</v>
      </c>
      <c r="AK254" s="168">
        <f>MIN((IFERROR(IF(AND($V254&lt;=AK$1,$W254&gt;=AK$1),INDEX(Reliability!P$23:P$50,MATCH($S254,Reliability!$C$23:$C$50,0)),0),0)*IF($T254="n/a",$D254*$Y254,$G254)+IFERROR(IF(AND($V254&lt;=AK$1,$W254&gt;=AK$1),INDEX(Reliability!P$23:P$50,MATCH($T254,Reliability!$C$23:$C$50,0)),0),0)*$H254*$X254*$Y254),$D254)*$R254</f>
        <v>0</v>
      </c>
      <c r="AM254" s="167">
        <f t="shared" si="39"/>
        <v>0</v>
      </c>
      <c r="AN254">
        <f>unique_contracts!C254</f>
        <v>0</v>
      </c>
    </row>
    <row r="255" spans="2:40" x14ac:dyDescent="0.25">
      <c r="B255" s="121">
        <f>unique_contracts!B255</f>
        <v>0</v>
      </c>
      <c r="C255" s="103">
        <f>unique_contracts!D255</f>
        <v>0</v>
      </c>
      <c r="D255" s="120">
        <f>unique_contracts!J255</f>
        <v>0</v>
      </c>
      <c r="E255" s="103">
        <f>unique_contracts!M255</f>
        <v>0</v>
      </c>
      <c r="F255" s="103">
        <f>unique_contracts!N255</f>
        <v>0</v>
      </c>
      <c r="G255" s="103">
        <f>unique_contracts!P255</f>
        <v>0</v>
      </c>
      <c r="H255" s="103">
        <f>unique_contracts!R255</f>
        <v>0</v>
      </c>
      <c r="I255" s="103">
        <f>unique_contracts!V255</f>
        <v>0</v>
      </c>
      <c r="J255" s="121">
        <f>unique_contracts!AB255</f>
        <v>0</v>
      </c>
      <c r="K255" s="103">
        <f>unique_contracts!AM255</f>
        <v>0</v>
      </c>
      <c r="L255" s="103">
        <f>unique_contracts!AN255</f>
        <v>0</v>
      </c>
      <c r="M255" s="103">
        <f>unique_contracts!AO255</f>
        <v>0</v>
      </c>
      <c r="N255" s="103">
        <f>unique_contracts!AP255</f>
        <v>0</v>
      </c>
      <c r="O255" s="103">
        <f>unique_contracts!AQ255</f>
        <v>0</v>
      </c>
      <c r="P255" s="103">
        <f>unique_contracts!AR255</f>
        <v>0</v>
      </c>
      <c r="Q255" s="103">
        <f>unique_contracts!BP255</f>
        <v>0</v>
      </c>
      <c r="R255" s="103">
        <f t="shared" si="32"/>
        <v>0</v>
      </c>
      <c r="S255" s="103" t="str">
        <f>IFERROR(IF(AND(I255&gt;0,E255="NotHybrid"),_xlfn.CONCAT(MAX(MIN(ROUNDDOWN(I255/D255,0),8),4),INDEX(resources!$G:$G,MATCH(B255,resources!$A:$A,0))),INDEX(resources!$G:$G,MATCH(B255,resources!$A:$A,0))),"n/a")</f>
        <v>n/a</v>
      </c>
      <c r="T255" s="103" t="str">
        <f t="shared" si="33"/>
        <v>n/a</v>
      </c>
      <c r="U255" s="103" t="str">
        <f t="shared" si="34"/>
        <v>n/a</v>
      </c>
      <c r="V255" s="103">
        <f t="shared" si="35"/>
        <v>0</v>
      </c>
      <c r="W255" s="103">
        <f t="shared" si="36"/>
        <v>0</v>
      </c>
      <c r="X255" s="119">
        <f t="shared" si="37"/>
        <v>1</v>
      </c>
      <c r="Y255" s="119">
        <f t="shared" si="38"/>
        <v>1</v>
      </c>
      <c r="Z255" s="168">
        <f>MIN((IFERROR(IF(AND($V255&lt;=Z$1,$W255&gt;=Z$1),INDEX(Reliability!E$23:E$50,MATCH($S255,Reliability!$C$23:$C$50,0)),0),0)*IF($T255="n/a",$D255*$Y255,$G255)+IFERROR(IF(AND($V255&lt;=Z$1,$W255&gt;=Z$1),INDEX(Reliability!E$23:E$50,MATCH($T255,Reliability!$C$23:$C$50,0)),0),0)*$H255*$X255*$Y255),$D255)*$R255</f>
        <v>0</v>
      </c>
      <c r="AA255" s="168">
        <f>MIN((IFERROR(IF(AND($V255&lt;=AA$1,$W255&gt;=AA$1),INDEX(Reliability!F$23:F$50,MATCH($S255,Reliability!$C$23:$C$50,0)),0),0)*IF($T255="n/a",$D255*$Y255,$G255)+IFERROR(IF(AND($V255&lt;=AA$1,$W255&gt;=AA$1),INDEX(Reliability!F$23:F$50,MATCH($T255,Reliability!$C$23:$C$50,0)),0),0)*$H255*$X255*$Y255),$D255)*$R255</f>
        <v>0</v>
      </c>
      <c r="AB255" s="168">
        <f>MIN((IFERROR(IF(AND($V255&lt;=AB$1,$W255&gt;=AB$1),INDEX(Reliability!G$23:G$50,MATCH($S255,Reliability!$C$23:$C$50,0)),0),0)*IF($T255="n/a",$D255*$Y255,$G255)+IFERROR(IF(AND($V255&lt;=AB$1,$W255&gt;=AB$1),INDEX(Reliability!G$23:G$50,MATCH($T255,Reliability!$C$23:$C$50,0)),0),0)*$H255*$X255*$Y255),$D255)*$R255</f>
        <v>0</v>
      </c>
      <c r="AC255" s="168">
        <f>MIN((IFERROR(IF(AND($V255&lt;=AC$1,$W255&gt;=AC$1),INDEX(Reliability!H$23:H$50,MATCH($S255,Reliability!$C$23:$C$50,0)),0),0)*IF($T255="n/a",$D255*$Y255,$G255)+IFERROR(IF(AND($V255&lt;=AC$1,$W255&gt;=AC$1),INDEX(Reliability!H$23:H$50,MATCH($T255,Reliability!$C$23:$C$50,0)),0),0)*$H255*$X255*$Y255),$D255)*$R255</f>
        <v>0</v>
      </c>
      <c r="AD255" s="168">
        <f>MIN((IFERROR(IF(AND($V255&lt;=AD$1,$W255&gt;=AD$1),INDEX(Reliability!I$23:I$50,MATCH($S255,Reliability!$C$23:$C$50,0)),0),0)*IF($T255="n/a",$D255*$Y255,$G255)+IFERROR(IF(AND($V255&lt;=AD$1,$W255&gt;=AD$1),INDEX(Reliability!I$23:I$50,MATCH($T255,Reliability!$C$23:$C$50,0)),0),0)*$H255*$X255*$Y255),$D255)*$R255</f>
        <v>0</v>
      </c>
      <c r="AE255" s="168">
        <f>MIN((IFERROR(IF(AND($V255&lt;=AE$1,$W255&gt;=AE$1),INDEX(Reliability!J$23:J$50,MATCH($S255,Reliability!$C$23:$C$50,0)),0),0)*IF($T255="n/a",$D255*$Y255,$G255)+IFERROR(IF(AND($V255&lt;=AE$1,$W255&gt;=AE$1),INDEX(Reliability!J$23:J$50,MATCH($T255,Reliability!$C$23:$C$50,0)),0),0)*$H255*$X255*$Y255),$D255)*$R255</f>
        <v>0</v>
      </c>
      <c r="AF255" s="168">
        <f>MIN((IFERROR(IF(AND($V255&lt;=AF$1,$W255&gt;=AF$1),INDEX(Reliability!K$23:K$50,MATCH($S255,Reliability!$C$23:$C$50,0)),0),0)*IF($T255="n/a",$D255*$Y255,$G255)+IFERROR(IF(AND($V255&lt;=AF$1,$W255&gt;=AF$1),INDEX(Reliability!K$23:K$50,MATCH($T255,Reliability!$C$23:$C$50,0)),0),0)*$H255*$X255*$Y255),$D255)*$R255</f>
        <v>0</v>
      </c>
      <c r="AG255" s="168">
        <f>MIN((IFERROR(IF(AND($V255&lt;=AG$1,$W255&gt;=AG$1),INDEX(Reliability!L$23:L$50,MATCH($S255,Reliability!$C$23:$C$50,0)),0),0)*IF($T255="n/a",$D255*$Y255,$G255)+IFERROR(IF(AND($V255&lt;=AG$1,$W255&gt;=AG$1),INDEX(Reliability!L$23:L$50,MATCH($T255,Reliability!$C$23:$C$50,0)),0),0)*$H255*$X255*$Y255),$D255)*$R255</f>
        <v>0</v>
      </c>
      <c r="AH255" s="168">
        <f>MIN((IFERROR(IF(AND($V255&lt;=AH$1,$W255&gt;=AH$1),INDEX(Reliability!M$23:M$50,MATCH($S255,Reliability!$C$23:$C$50,0)),0),0)*IF($T255="n/a",$D255*$Y255,$G255)+IFERROR(IF(AND($V255&lt;=AH$1,$W255&gt;=AH$1),INDEX(Reliability!M$23:M$50,MATCH($T255,Reliability!$C$23:$C$50,0)),0),0)*$H255*$X255*$Y255),$D255)*$R255</f>
        <v>0</v>
      </c>
      <c r="AI255" s="168">
        <f>MIN((IFERROR(IF(AND($V255&lt;=AI$1,$W255&gt;=AI$1),INDEX(Reliability!N$23:N$50,MATCH($S255,Reliability!$C$23:$C$50,0)),0),0)*IF($T255="n/a",$D255*$Y255,$G255)+IFERROR(IF(AND($V255&lt;=AI$1,$W255&gt;=AI$1),INDEX(Reliability!N$23:N$50,MATCH($T255,Reliability!$C$23:$C$50,0)),0),0)*$H255*$X255*$Y255),$D255)*$R255</f>
        <v>0</v>
      </c>
      <c r="AJ255" s="168">
        <f>MIN((IFERROR(IF(AND($V255&lt;=AJ$1,$W255&gt;=AJ$1),INDEX(Reliability!O$23:O$50,MATCH($S255,Reliability!$C$23:$C$50,0)),0),0)*IF($T255="n/a",$D255*$Y255,$G255)+IFERROR(IF(AND($V255&lt;=AJ$1,$W255&gt;=AJ$1),INDEX(Reliability!O$23:O$50,MATCH($T255,Reliability!$C$23:$C$50,0)),0),0)*$H255*$X255*$Y255),$D255)*$R255</f>
        <v>0</v>
      </c>
      <c r="AK255" s="168">
        <f>MIN((IFERROR(IF(AND($V255&lt;=AK$1,$W255&gt;=AK$1),INDEX(Reliability!P$23:P$50,MATCH($S255,Reliability!$C$23:$C$50,0)),0),0)*IF($T255="n/a",$D255*$Y255,$G255)+IFERROR(IF(AND($V255&lt;=AK$1,$W255&gt;=AK$1),INDEX(Reliability!P$23:P$50,MATCH($T255,Reliability!$C$23:$C$50,0)),0),0)*$H255*$X255*$Y255),$D255)*$R255</f>
        <v>0</v>
      </c>
      <c r="AM255" s="167">
        <f t="shared" si="39"/>
        <v>0</v>
      </c>
      <c r="AN255">
        <f>unique_contracts!C255</f>
        <v>0</v>
      </c>
    </row>
    <row r="256" spans="2:40" x14ac:dyDescent="0.25">
      <c r="B256" s="121">
        <f>unique_contracts!B256</f>
        <v>0</v>
      </c>
      <c r="C256" s="103">
        <f>unique_contracts!D256</f>
        <v>0</v>
      </c>
      <c r="D256" s="120">
        <f>unique_contracts!J256</f>
        <v>0</v>
      </c>
      <c r="E256" s="103">
        <f>unique_contracts!M256</f>
        <v>0</v>
      </c>
      <c r="F256" s="103">
        <f>unique_contracts!N256</f>
        <v>0</v>
      </c>
      <c r="G256" s="103">
        <f>unique_contracts!P256</f>
        <v>0</v>
      </c>
      <c r="H256" s="103">
        <f>unique_contracts!R256</f>
        <v>0</v>
      </c>
      <c r="I256" s="103">
        <f>unique_contracts!V256</f>
        <v>0</v>
      </c>
      <c r="J256" s="121">
        <f>unique_contracts!AB256</f>
        <v>0</v>
      </c>
      <c r="K256" s="103">
        <f>unique_contracts!AM256</f>
        <v>0</v>
      </c>
      <c r="L256" s="103">
        <f>unique_contracts!AN256</f>
        <v>0</v>
      </c>
      <c r="M256" s="103">
        <f>unique_contracts!AO256</f>
        <v>0</v>
      </c>
      <c r="N256" s="103">
        <f>unique_contracts!AP256</f>
        <v>0</v>
      </c>
      <c r="O256" s="103">
        <f>unique_contracts!AQ256</f>
        <v>0</v>
      </c>
      <c r="P256" s="103">
        <f>unique_contracts!AR256</f>
        <v>0</v>
      </c>
      <c r="Q256" s="103">
        <f>unique_contracts!BP256</f>
        <v>0</v>
      </c>
      <c r="R256" s="103">
        <f t="shared" si="32"/>
        <v>0</v>
      </c>
      <c r="S256" s="103" t="str">
        <f>IFERROR(IF(AND(I256&gt;0,E256="NotHybrid"),_xlfn.CONCAT(MAX(MIN(ROUNDDOWN(I256/D256,0),8),4),INDEX(resources!$G:$G,MATCH(B256,resources!$A:$A,0))),INDEX(resources!$G:$G,MATCH(B256,resources!$A:$A,0))),"n/a")</f>
        <v>n/a</v>
      </c>
      <c r="T256" s="103" t="str">
        <f t="shared" si="33"/>
        <v>n/a</v>
      </c>
      <c r="U256" s="103" t="str">
        <f t="shared" si="34"/>
        <v>n/a</v>
      </c>
      <c r="V256" s="103">
        <f t="shared" si="35"/>
        <v>0</v>
      </c>
      <c r="W256" s="103">
        <f t="shared" si="36"/>
        <v>0</v>
      </c>
      <c r="X256" s="119">
        <f t="shared" si="37"/>
        <v>1</v>
      </c>
      <c r="Y256" s="119">
        <f t="shared" si="38"/>
        <v>1</v>
      </c>
      <c r="Z256" s="168">
        <f>MIN((IFERROR(IF(AND($V256&lt;=Z$1,$W256&gt;=Z$1),INDEX(Reliability!E$23:E$50,MATCH($S256,Reliability!$C$23:$C$50,0)),0),0)*IF($T256="n/a",$D256*$Y256,$G256)+IFERROR(IF(AND($V256&lt;=Z$1,$W256&gt;=Z$1),INDEX(Reliability!E$23:E$50,MATCH($T256,Reliability!$C$23:$C$50,0)),0),0)*$H256*$X256*$Y256),$D256)*$R256</f>
        <v>0</v>
      </c>
      <c r="AA256" s="168">
        <f>MIN((IFERROR(IF(AND($V256&lt;=AA$1,$W256&gt;=AA$1),INDEX(Reliability!F$23:F$50,MATCH($S256,Reliability!$C$23:$C$50,0)),0),0)*IF($T256="n/a",$D256*$Y256,$G256)+IFERROR(IF(AND($V256&lt;=AA$1,$W256&gt;=AA$1),INDEX(Reliability!F$23:F$50,MATCH($T256,Reliability!$C$23:$C$50,0)),0),0)*$H256*$X256*$Y256),$D256)*$R256</f>
        <v>0</v>
      </c>
      <c r="AB256" s="168">
        <f>MIN((IFERROR(IF(AND($V256&lt;=AB$1,$W256&gt;=AB$1),INDEX(Reliability!G$23:G$50,MATCH($S256,Reliability!$C$23:$C$50,0)),0),0)*IF($T256="n/a",$D256*$Y256,$G256)+IFERROR(IF(AND($V256&lt;=AB$1,$W256&gt;=AB$1),INDEX(Reliability!G$23:G$50,MATCH($T256,Reliability!$C$23:$C$50,0)),0),0)*$H256*$X256*$Y256),$D256)*$R256</f>
        <v>0</v>
      </c>
      <c r="AC256" s="168">
        <f>MIN((IFERROR(IF(AND($V256&lt;=AC$1,$W256&gt;=AC$1),INDEX(Reliability!H$23:H$50,MATCH($S256,Reliability!$C$23:$C$50,0)),0),0)*IF($T256="n/a",$D256*$Y256,$G256)+IFERROR(IF(AND($V256&lt;=AC$1,$W256&gt;=AC$1),INDEX(Reliability!H$23:H$50,MATCH($T256,Reliability!$C$23:$C$50,0)),0),0)*$H256*$X256*$Y256),$D256)*$R256</f>
        <v>0</v>
      </c>
      <c r="AD256" s="168">
        <f>MIN((IFERROR(IF(AND($V256&lt;=AD$1,$W256&gt;=AD$1),INDEX(Reliability!I$23:I$50,MATCH($S256,Reliability!$C$23:$C$50,0)),0),0)*IF($T256="n/a",$D256*$Y256,$G256)+IFERROR(IF(AND($V256&lt;=AD$1,$W256&gt;=AD$1),INDEX(Reliability!I$23:I$50,MATCH($T256,Reliability!$C$23:$C$50,0)),0),0)*$H256*$X256*$Y256),$D256)*$R256</f>
        <v>0</v>
      </c>
      <c r="AE256" s="168">
        <f>MIN((IFERROR(IF(AND($V256&lt;=AE$1,$W256&gt;=AE$1),INDEX(Reliability!J$23:J$50,MATCH($S256,Reliability!$C$23:$C$50,0)),0),0)*IF($T256="n/a",$D256*$Y256,$G256)+IFERROR(IF(AND($V256&lt;=AE$1,$W256&gt;=AE$1),INDEX(Reliability!J$23:J$50,MATCH($T256,Reliability!$C$23:$C$50,0)),0),0)*$H256*$X256*$Y256),$D256)*$R256</f>
        <v>0</v>
      </c>
      <c r="AF256" s="168">
        <f>MIN((IFERROR(IF(AND($V256&lt;=AF$1,$W256&gt;=AF$1),INDEX(Reliability!K$23:K$50,MATCH($S256,Reliability!$C$23:$C$50,0)),0),0)*IF($T256="n/a",$D256*$Y256,$G256)+IFERROR(IF(AND($V256&lt;=AF$1,$W256&gt;=AF$1),INDEX(Reliability!K$23:K$50,MATCH($T256,Reliability!$C$23:$C$50,0)),0),0)*$H256*$X256*$Y256),$D256)*$R256</f>
        <v>0</v>
      </c>
      <c r="AG256" s="168">
        <f>MIN((IFERROR(IF(AND($V256&lt;=AG$1,$W256&gt;=AG$1),INDEX(Reliability!L$23:L$50,MATCH($S256,Reliability!$C$23:$C$50,0)),0),0)*IF($T256="n/a",$D256*$Y256,$G256)+IFERROR(IF(AND($V256&lt;=AG$1,$W256&gt;=AG$1),INDEX(Reliability!L$23:L$50,MATCH($T256,Reliability!$C$23:$C$50,0)),0),0)*$H256*$X256*$Y256),$D256)*$R256</f>
        <v>0</v>
      </c>
      <c r="AH256" s="168">
        <f>MIN((IFERROR(IF(AND($V256&lt;=AH$1,$W256&gt;=AH$1),INDEX(Reliability!M$23:M$50,MATCH($S256,Reliability!$C$23:$C$50,0)),0),0)*IF($T256="n/a",$D256*$Y256,$G256)+IFERROR(IF(AND($V256&lt;=AH$1,$W256&gt;=AH$1),INDEX(Reliability!M$23:M$50,MATCH($T256,Reliability!$C$23:$C$50,0)),0),0)*$H256*$X256*$Y256),$D256)*$R256</f>
        <v>0</v>
      </c>
      <c r="AI256" s="168">
        <f>MIN((IFERROR(IF(AND($V256&lt;=AI$1,$W256&gt;=AI$1),INDEX(Reliability!N$23:N$50,MATCH($S256,Reliability!$C$23:$C$50,0)),0),0)*IF($T256="n/a",$D256*$Y256,$G256)+IFERROR(IF(AND($V256&lt;=AI$1,$W256&gt;=AI$1),INDEX(Reliability!N$23:N$50,MATCH($T256,Reliability!$C$23:$C$50,0)),0),0)*$H256*$X256*$Y256),$D256)*$R256</f>
        <v>0</v>
      </c>
      <c r="AJ256" s="168">
        <f>MIN((IFERROR(IF(AND($V256&lt;=AJ$1,$W256&gt;=AJ$1),INDEX(Reliability!O$23:O$50,MATCH($S256,Reliability!$C$23:$C$50,0)),0),0)*IF($T256="n/a",$D256*$Y256,$G256)+IFERROR(IF(AND($V256&lt;=AJ$1,$W256&gt;=AJ$1),INDEX(Reliability!O$23:O$50,MATCH($T256,Reliability!$C$23:$C$50,0)),0),0)*$H256*$X256*$Y256),$D256)*$R256</f>
        <v>0</v>
      </c>
      <c r="AK256" s="168">
        <f>MIN((IFERROR(IF(AND($V256&lt;=AK$1,$W256&gt;=AK$1),INDEX(Reliability!P$23:P$50,MATCH($S256,Reliability!$C$23:$C$50,0)),0),0)*IF($T256="n/a",$D256*$Y256,$G256)+IFERROR(IF(AND($V256&lt;=AK$1,$W256&gt;=AK$1),INDEX(Reliability!P$23:P$50,MATCH($T256,Reliability!$C$23:$C$50,0)),0),0)*$H256*$X256*$Y256),$D256)*$R256</f>
        <v>0</v>
      </c>
      <c r="AM256" s="167">
        <f t="shared" si="39"/>
        <v>0</v>
      </c>
      <c r="AN256">
        <f>unique_contracts!C256</f>
        <v>0</v>
      </c>
    </row>
    <row r="257" spans="2:40" x14ac:dyDescent="0.25">
      <c r="B257" s="121">
        <f>unique_contracts!B257</f>
        <v>0</v>
      </c>
      <c r="C257" s="103">
        <f>unique_contracts!D257</f>
        <v>0</v>
      </c>
      <c r="D257" s="120">
        <f>unique_contracts!J257</f>
        <v>0</v>
      </c>
      <c r="E257" s="103">
        <f>unique_contracts!M257</f>
        <v>0</v>
      </c>
      <c r="F257" s="103">
        <f>unique_contracts!N257</f>
        <v>0</v>
      </c>
      <c r="G257" s="103">
        <f>unique_contracts!P257</f>
        <v>0</v>
      </c>
      <c r="H257" s="103">
        <f>unique_contracts!R257</f>
        <v>0</v>
      </c>
      <c r="I257" s="103">
        <f>unique_contracts!V257</f>
        <v>0</v>
      </c>
      <c r="J257" s="121">
        <f>unique_contracts!AB257</f>
        <v>0</v>
      </c>
      <c r="K257" s="103">
        <f>unique_contracts!AM257</f>
        <v>0</v>
      </c>
      <c r="L257" s="103">
        <f>unique_contracts!AN257</f>
        <v>0</v>
      </c>
      <c r="M257" s="103">
        <f>unique_contracts!AO257</f>
        <v>0</v>
      </c>
      <c r="N257" s="103">
        <f>unique_contracts!AP257</f>
        <v>0</v>
      </c>
      <c r="O257" s="103">
        <f>unique_contracts!AQ257</f>
        <v>0</v>
      </c>
      <c r="P257" s="103">
        <f>unique_contracts!AR257</f>
        <v>0</v>
      </c>
      <c r="Q257" s="103">
        <f>unique_contracts!BP257</f>
        <v>0</v>
      </c>
      <c r="R257" s="103">
        <f t="shared" si="32"/>
        <v>0</v>
      </c>
      <c r="S257" s="103" t="str">
        <f>IFERROR(IF(AND(I257&gt;0,E257="NotHybrid"),_xlfn.CONCAT(MAX(MIN(ROUNDDOWN(I257/D257,0),8),4),INDEX(resources!$G:$G,MATCH(B257,resources!$A:$A,0))),INDEX(resources!$G:$G,MATCH(B257,resources!$A:$A,0))),"n/a")</f>
        <v>n/a</v>
      </c>
      <c r="T257" s="103" t="str">
        <f t="shared" si="33"/>
        <v>n/a</v>
      </c>
      <c r="U257" s="103" t="str">
        <f t="shared" si="34"/>
        <v>n/a</v>
      </c>
      <c r="V257" s="103">
        <f t="shared" si="35"/>
        <v>0</v>
      </c>
      <c r="W257" s="103">
        <f t="shared" si="36"/>
        <v>0</v>
      </c>
      <c r="X257" s="119">
        <f t="shared" si="37"/>
        <v>1</v>
      </c>
      <c r="Y257" s="119">
        <f t="shared" si="38"/>
        <v>1</v>
      </c>
      <c r="Z257" s="168">
        <f>MIN((IFERROR(IF(AND($V257&lt;=Z$1,$W257&gt;=Z$1),INDEX(Reliability!E$23:E$50,MATCH($S257,Reliability!$C$23:$C$50,0)),0),0)*IF($T257="n/a",$D257*$Y257,$G257)+IFERROR(IF(AND($V257&lt;=Z$1,$W257&gt;=Z$1),INDEX(Reliability!E$23:E$50,MATCH($T257,Reliability!$C$23:$C$50,0)),0),0)*$H257*$X257*$Y257),$D257)*$R257</f>
        <v>0</v>
      </c>
      <c r="AA257" s="168">
        <f>MIN((IFERROR(IF(AND($V257&lt;=AA$1,$W257&gt;=AA$1),INDEX(Reliability!F$23:F$50,MATCH($S257,Reliability!$C$23:$C$50,0)),0),0)*IF($T257="n/a",$D257*$Y257,$G257)+IFERROR(IF(AND($V257&lt;=AA$1,$W257&gt;=AA$1),INDEX(Reliability!F$23:F$50,MATCH($T257,Reliability!$C$23:$C$50,0)),0),0)*$H257*$X257*$Y257),$D257)*$R257</f>
        <v>0</v>
      </c>
      <c r="AB257" s="168">
        <f>MIN((IFERROR(IF(AND($V257&lt;=AB$1,$W257&gt;=AB$1),INDEX(Reliability!G$23:G$50,MATCH($S257,Reliability!$C$23:$C$50,0)),0),0)*IF($T257="n/a",$D257*$Y257,$G257)+IFERROR(IF(AND($V257&lt;=AB$1,$W257&gt;=AB$1),INDEX(Reliability!G$23:G$50,MATCH($T257,Reliability!$C$23:$C$50,0)),0),0)*$H257*$X257*$Y257),$D257)*$R257</f>
        <v>0</v>
      </c>
      <c r="AC257" s="168">
        <f>MIN((IFERROR(IF(AND($V257&lt;=AC$1,$W257&gt;=AC$1),INDEX(Reliability!H$23:H$50,MATCH($S257,Reliability!$C$23:$C$50,0)),0),0)*IF($T257="n/a",$D257*$Y257,$G257)+IFERROR(IF(AND($V257&lt;=AC$1,$W257&gt;=AC$1),INDEX(Reliability!H$23:H$50,MATCH($T257,Reliability!$C$23:$C$50,0)),0),0)*$H257*$X257*$Y257),$D257)*$R257</f>
        <v>0</v>
      </c>
      <c r="AD257" s="168">
        <f>MIN((IFERROR(IF(AND($V257&lt;=AD$1,$W257&gt;=AD$1),INDEX(Reliability!I$23:I$50,MATCH($S257,Reliability!$C$23:$C$50,0)),0),0)*IF($T257="n/a",$D257*$Y257,$G257)+IFERROR(IF(AND($V257&lt;=AD$1,$W257&gt;=AD$1),INDEX(Reliability!I$23:I$50,MATCH($T257,Reliability!$C$23:$C$50,0)),0),0)*$H257*$X257*$Y257),$D257)*$R257</f>
        <v>0</v>
      </c>
      <c r="AE257" s="168">
        <f>MIN((IFERROR(IF(AND($V257&lt;=AE$1,$W257&gt;=AE$1),INDEX(Reliability!J$23:J$50,MATCH($S257,Reliability!$C$23:$C$50,0)),0),0)*IF($T257="n/a",$D257*$Y257,$G257)+IFERROR(IF(AND($V257&lt;=AE$1,$W257&gt;=AE$1),INDEX(Reliability!J$23:J$50,MATCH($T257,Reliability!$C$23:$C$50,0)),0),0)*$H257*$X257*$Y257),$D257)*$R257</f>
        <v>0</v>
      </c>
      <c r="AF257" s="168">
        <f>MIN((IFERROR(IF(AND($V257&lt;=AF$1,$W257&gt;=AF$1),INDEX(Reliability!K$23:K$50,MATCH($S257,Reliability!$C$23:$C$50,0)),0),0)*IF($T257="n/a",$D257*$Y257,$G257)+IFERROR(IF(AND($V257&lt;=AF$1,$W257&gt;=AF$1),INDEX(Reliability!K$23:K$50,MATCH($T257,Reliability!$C$23:$C$50,0)),0),0)*$H257*$X257*$Y257),$D257)*$R257</f>
        <v>0</v>
      </c>
      <c r="AG257" s="168">
        <f>MIN((IFERROR(IF(AND($V257&lt;=AG$1,$W257&gt;=AG$1),INDEX(Reliability!L$23:L$50,MATCH($S257,Reliability!$C$23:$C$50,0)),0),0)*IF($T257="n/a",$D257*$Y257,$G257)+IFERROR(IF(AND($V257&lt;=AG$1,$W257&gt;=AG$1),INDEX(Reliability!L$23:L$50,MATCH($T257,Reliability!$C$23:$C$50,0)),0),0)*$H257*$X257*$Y257),$D257)*$R257</f>
        <v>0</v>
      </c>
      <c r="AH257" s="168">
        <f>MIN((IFERROR(IF(AND($V257&lt;=AH$1,$W257&gt;=AH$1),INDEX(Reliability!M$23:M$50,MATCH($S257,Reliability!$C$23:$C$50,0)),0),0)*IF($T257="n/a",$D257*$Y257,$G257)+IFERROR(IF(AND($V257&lt;=AH$1,$W257&gt;=AH$1),INDEX(Reliability!M$23:M$50,MATCH($T257,Reliability!$C$23:$C$50,0)),0),0)*$H257*$X257*$Y257),$D257)*$R257</f>
        <v>0</v>
      </c>
      <c r="AI257" s="168">
        <f>MIN((IFERROR(IF(AND($V257&lt;=AI$1,$W257&gt;=AI$1),INDEX(Reliability!N$23:N$50,MATCH($S257,Reliability!$C$23:$C$50,0)),0),0)*IF($T257="n/a",$D257*$Y257,$G257)+IFERROR(IF(AND($V257&lt;=AI$1,$W257&gt;=AI$1),INDEX(Reliability!N$23:N$50,MATCH($T257,Reliability!$C$23:$C$50,0)),0),0)*$H257*$X257*$Y257),$D257)*$R257</f>
        <v>0</v>
      </c>
      <c r="AJ257" s="168">
        <f>MIN((IFERROR(IF(AND($V257&lt;=AJ$1,$W257&gt;=AJ$1),INDEX(Reliability!O$23:O$50,MATCH($S257,Reliability!$C$23:$C$50,0)),0),0)*IF($T257="n/a",$D257*$Y257,$G257)+IFERROR(IF(AND($V257&lt;=AJ$1,$W257&gt;=AJ$1),INDEX(Reliability!O$23:O$50,MATCH($T257,Reliability!$C$23:$C$50,0)),0),0)*$H257*$X257*$Y257),$D257)*$R257</f>
        <v>0</v>
      </c>
      <c r="AK257" s="168">
        <f>MIN((IFERROR(IF(AND($V257&lt;=AK$1,$W257&gt;=AK$1),INDEX(Reliability!P$23:P$50,MATCH($S257,Reliability!$C$23:$C$50,0)),0),0)*IF($T257="n/a",$D257*$Y257,$G257)+IFERROR(IF(AND($V257&lt;=AK$1,$W257&gt;=AK$1),INDEX(Reliability!P$23:P$50,MATCH($T257,Reliability!$C$23:$C$50,0)),0),0)*$H257*$X257*$Y257),$D257)*$R257</f>
        <v>0</v>
      </c>
      <c r="AM257" s="167">
        <f t="shared" si="39"/>
        <v>0</v>
      </c>
      <c r="AN257">
        <f>unique_contracts!C257</f>
        <v>0</v>
      </c>
    </row>
    <row r="258" spans="2:40" x14ac:dyDescent="0.25">
      <c r="B258" s="121">
        <f>unique_contracts!B258</f>
        <v>0</v>
      </c>
      <c r="C258" s="103">
        <f>unique_contracts!D258</f>
        <v>0</v>
      </c>
      <c r="D258" s="120">
        <f>unique_contracts!J258</f>
        <v>0</v>
      </c>
      <c r="E258" s="103">
        <f>unique_contracts!M258</f>
        <v>0</v>
      </c>
      <c r="F258" s="103">
        <f>unique_contracts!N258</f>
        <v>0</v>
      </c>
      <c r="G258" s="103">
        <f>unique_contracts!P258</f>
        <v>0</v>
      </c>
      <c r="H258" s="103">
        <f>unique_contracts!R258</f>
        <v>0</v>
      </c>
      <c r="I258" s="103">
        <f>unique_contracts!V258</f>
        <v>0</v>
      </c>
      <c r="J258" s="121">
        <f>unique_contracts!AB258</f>
        <v>0</v>
      </c>
      <c r="K258" s="103">
        <f>unique_contracts!AM258</f>
        <v>0</v>
      </c>
      <c r="L258" s="103">
        <f>unique_contracts!AN258</f>
        <v>0</v>
      </c>
      <c r="M258" s="103">
        <f>unique_contracts!AO258</f>
        <v>0</v>
      </c>
      <c r="N258" s="103">
        <f>unique_contracts!AP258</f>
        <v>0</v>
      </c>
      <c r="O258" s="103">
        <f>unique_contracts!AQ258</f>
        <v>0</v>
      </c>
      <c r="P258" s="103">
        <f>unique_contracts!AR258</f>
        <v>0</v>
      </c>
      <c r="Q258" s="103">
        <f>unique_contracts!BP258</f>
        <v>0</v>
      </c>
      <c r="R258" s="103">
        <f t="shared" si="32"/>
        <v>0</v>
      </c>
      <c r="S258" s="103" t="str">
        <f>IFERROR(IF(AND(I258&gt;0,E258="NotHybrid"),_xlfn.CONCAT(MAX(MIN(ROUNDDOWN(I258/D258,0),8),4),INDEX(resources!$G:$G,MATCH(B258,resources!$A:$A,0))),INDEX(resources!$G:$G,MATCH(B258,resources!$A:$A,0))),"n/a")</f>
        <v>n/a</v>
      </c>
      <c r="T258" s="103" t="str">
        <f t="shared" si="33"/>
        <v>n/a</v>
      </c>
      <c r="U258" s="103" t="str">
        <f t="shared" si="34"/>
        <v>n/a</v>
      </c>
      <c r="V258" s="103">
        <f t="shared" si="35"/>
        <v>0</v>
      </c>
      <c r="W258" s="103">
        <f t="shared" si="36"/>
        <v>0</v>
      </c>
      <c r="X258" s="119">
        <f t="shared" si="37"/>
        <v>1</v>
      </c>
      <c r="Y258" s="119">
        <f t="shared" si="38"/>
        <v>1</v>
      </c>
      <c r="Z258" s="168">
        <f>MIN((IFERROR(IF(AND($V258&lt;=Z$1,$W258&gt;=Z$1),INDEX(Reliability!E$23:E$50,MATCH($S258,Reliability!$C$23:$C$50,0)),0),0)*IF($T258="n/a",$D258*$Y258,$G258)+IFERROR(IF(AND($V258&lt;=Z$1,$W258&gt;=Z$1),INDEX(Reliability!E$23:E$50,MATCH($T258,Reliability!$C$23:$C$50,0)),0),0)*$H258*$X258*$Y258),$D258)*$R258</f>
        <v>0</v>
      </c>
      <c r="AA258" s="168">
        <f>MIN((IFERROR(IF(AND($V258&lt;=AA$1,$W258&gt;=AA$1),INDEX(Reliability!F$23:F$50,MATCH($S258,Reliability!$C$23:$C$50,0)),0),0)*IF($T258="n/a",$D258*$Y258,$G258)+IFERROR(IF(AND($V258&lt;=AA$1,$W258&gt;=AA$1),INDEX(Reliability!F$23:F$50,MATCH($T258,Reliability!$C$23:$C$50,0)),0),0)*$H258*$X258*$Y258),$D258)*$R258</f>
        <v>0</v>
      </c>
      <c r="AB258" s="168">
        <f>MIN((IFERROR(IF(AND($V258&lt;=AB$1,$W258&gt;=AB$1),INDEX(Reliability!G$23:G$50,MATCH($S258,Reliability!$C$23:$C$50,0)),0),0)*IF($T258="n/a",$D258*$Y258,$G258)+IFERROR(IF(AND($V258&lt;=AB$1,$W258&gt;=AB$1),INDEX(Reliability!G$23:G$50,MATCH($T258,Reliability!$C$23:$C$50,0)),0),0)*$H258*$X258*$Y258),$D258)*$R258</f>
        <v>0</v>
      </c>
      <c r="AC258" s="168">
        <f>MIN((IFERROR(IF(AND($V258&lt;=AC$1,$W258&gt;=AC$1),INDEX(Reliability!H$23:H$50,MATCH($S258,Reliability!$C$23:$C$50,0)),0),0)*IF($T258="n/a",$D258*$Y258,$G258)+IFERROR(IF(AND($V258&lt;=AC$1,$W258&gt;=AC$1),INDEX(Reliability!H$23:H$50,MATCH($T258,Reliability!$C$23:$C$50,0)),0),0)*$H258*$X258*$Y258),$D258)*$R258</f>
        <v>0</v>
      </c>
      <c r="AD258" s="168">
        <f>MIN((IFERROR(IF(AND($V258&lt;=AD$1,$W258&gt;=AD$1),INDEX(Reliability!I$23:I$50,MATCH($S258,Reliability!$C$23:$C$50,0)),0),0)*IF($T258="n/a",$D258*$Y258,$G258)+IFERROR(IF(AND($V258&lt;=AD$1,$W258&gt;=AD$1),INDEX(Reliability!I$23:I$50,MATCH($T258,Reliability!$C$23:$C$50,0)),0),0)*$H258*$X258*$Y258),$D258)*$R258</f>
        <v>0</v>
      </c>
      <c r="AE258" s="168">
        <f>MIN((IFERROR(IF(AND($V258&lt;=AE$1,$W258&gt;=AE$1),INDEX(Reliability!J$23:J$50,MATCH($S258,Reliability!$C$23:$C$50,0)),0),0)*IF($T258="n/a",$D258*$Y258,$G258)+IFERROR(IF(AND($V258&lt;=AE$1,$W258&gt;=AE$1),INDEX(Reliability!J$23:J$50,MATCH($T258,Reliability!$C$23:$C$50,0)),0),0)*$H258*$X258*$Y258),$D258)*$R258</f>
        <v>0</v>
      </c>
      <c r="AF258" s="168">
        <f>MIN((IFERROR(IF(AND($V258&lt;=AF$1,$W258&gt;=AF$1),INDEX(Reliability!K$23:K$50,MATCH($S258,Reliability!$C$23:$C$50,0)),0),0)*IF($T258="n/a",$D258*$Y258,$G258)+IFERROR(IF(AND($V258&lt;=AF$1,$W258&gt;=AF$1),INDEX(Reliability!K$23:K$50,MATCH($T258,Reliability!$C$23:$C$50,0)),0),0)*$H258*$X258*$Y258),$D258)*$R258</f>
        <v>0</v>
      </c>
      <c r="AG258" s="168">
        <f>MIN((IFERROR(IF(AND($V258&lt;=AG$1,$W258&gt;=AG$1),INDEX(Reliability!L$23:L$50,MATCH($S258,Reliability!$C$23:$C$50,0)),0),0)*IF($T258="n/a",$D258*$Y258,$G258)+IFERROR(IF(AND($V258&lt;=AG$1,$W258&gt;=AG$1),INDEX(Reliability!L$23:L$50,MATCH($T258,Reliability!$C$23:$C$50,0)),0),0)*$H258*$X258*$Y258),$D258)*$R258</f>
        <v>0</v>
      </c>
      <c r="AH258" s="168">
        <f>MIN((IFERROR(IF(AND($V258&lt;=AH$1,$W258&gt;=AH$1),INDEX(Reliability!M$23:M$50,MATCH($S258,Reliability!$C$23:$C$50,0)),0),0)*IF($T258="n/a",$D258*$Y258,$G258)+IFERROR(IF(AND($V258&lt;=AH$1,$W258&gt;=AH$1),INDEX(Reliability!M$23:M$50,MATCH($T258,Reliability!$C$23:$C$50,0)),0),0)*$H258*$X258*$Y258),$D258)*$R258</f>
        <v>0</v>
      </c>
      <c r="AI258" s="168">
        <f>MIN((IFERROR(IF(AND($V258&lt;=AI$1,$W258&gt;=AI$1),INDEX(Reliability!N$23:N$50,MATCH($S258,Reliability!$C$23:$C$50,0)),0),0)*IF($T258="n/a",$D258*$Y258,$G258)+IFERROR(IF(AND($V258&lt;=AI$1,$W258&gt;=AI$1),INDEX(Reliability!N$23:N$50,MATCH($T258,Reliability!$C$23:$C$50,0)),0),0)*$H258*$X258*$Y258),$D258)*$R258</f>
        <v>0</v>
      </c>
      <c r="AJ258" s="168">
        <f>MIN((IFERROR(IF(AND($V258&lt;=AJ$1,$W258&gt;=AJ$1),INDEX(Reliability!O$23:O$50,MATCH($S258,Reliability!$C$23:$C$50,0)),0),0)*IF($T258="n/a",$D258*$Y258,$G258)+IFERROR(IF(AND($V258&lt;=AJ$1,$W258&gt;=AJ$1),INDEX(Reliability!O$23:O$50,MATCH($T258,Reliability!$C$23:$C$50,0)),0),0)*$H258*$X258*$Y258),$D258)*$R258</f>
        <v>0</v>
      </c>
      <c r="AK258" s="168">
        <f>MIN((IFERROR(IF(AND($V258&lt;=AK$1,$W258&gt;=AK$1),INDEX(Reliability!P$23:P$50,MATCH($S258,Reliability!$C$23:$C$50,0)),0),0)*IF($T258="n/a",$D258*$Y258,$G258)+IFERROR(IF(AND($V258&lt;=AK$1,$W258&gt;=AK$1),INDEX(Reliability!P$23:P$50,MATCH($T258,Reliability!$C$23:$C$50,0)),0),0)*$H258*$X258*$Y258),$D258)*$R258</f>
        <v>0</v>
      </c>
      <c r="AM258" s="167">
        <f t="shared" si="39"/>
        <v>0</v>
      </c>
      <c r="AN258">
        <f>unique_contracts!C258</f>
        <v>0</v>
      </c>
    </row>
    <row r="259" spans="2:40" x14ac:dyDescent="0.25">
      <c r="B259" s="121">
        <f>unique_contracts!B259</f>
        <v>0</v>
      </c>
      <c r="C259" s="103">
        <f>unique_contracts!D259</f>
        <v>0</v>
      </c>
      <c r="D259" s="120">
        <f>unique_contracts!J259</f>
        <v>0</v>
      </c>
      <c r="E259" s="103">
        <f>unique_contracts!M259</f>
        <v>0</v>
      </c>
      <c r="F259" s="103">
        <f>unique_contracts!N259</f>
        <v>0</v>
      </c>
      <c r="G259" s="103">
        <f>unique_contracts!P259</f>
        <v>0</v>
      </c>
      <c r="H259" s="103">
        <f>unique_contracts!R259</f>
        <v>0</v>
      </c>
      <c r="I259" s="103">
        <f>unique_contracts!V259</f>
        <v>0</v>
      </c>
      <c r="J259" s="121">
        <f>unique_contracts!AB259</f>
        <v>0</v>
      </c>
      <c r="K259" s="103">
        <f>unique_contracts!AM259</f>
        <v>0</v>
      </c>
      <c r="L259" s="103">
        <f>unique_contracts!AN259</f>
        <v>0</v>
      </c>
      <c r="M259" s="103">
        <f>unique_contracts!AO259</f>
        <v>0</v>
      </c>
      <c r="N259" s="103">
        <f>unique_contracts!AP259</f>
        <v>0</v>
      </c>
      <c r="O259" s="103">
        <f>unique_contracts!AQ259</f>
        <v>0</v>
      </c>
      <c r="P259" s="103">
        <f>unique_contracts!AR259</f>
        <v>0</v>
      </c>
      <c r="Q259" s="103">
        <f>unique_contracts!BP259</f>
        <v>0</v>
      </c>
      <c r="R259" s="103">
        <f t="shared" ref="R259:R322" si="40">IF(AND(J259="Sell",ISNUMBER(SEARCH("Capacity",Q259))),-1,IF(AND(NOT(J259="Sell"),ISNUMBER(SEARCH("Capacity",Q259))),1,0))</f>
        <v>0</v>
      </c>
      <c r="S259" s="103" t="str">
        <f>IFERROR(IF(AND(I259&gt;0,E259="NotHybrid"),_xlfn.CONCAT(MAX(MIN(ROUNDDOWN(I259/D259,0),8),4),INDEX(resources!$G:$G,MATCH(B259,resources!$A:$A,0))),INDEX(resources!$G:$G,MATCH(B259,resources!$A:$A,0))),"n/a")</f>
        <v>n/a</v>
      </c>
      <c r="T259" s="103" t="str">
        <f t="shared" ref="T259:T322" si="41">IFERROR(IF(NOT(E259="NotHybrid"),_xlfn.CONCAT(MAX(MIN(ROUNDDOWN(I259/H259,0),8),4),"hr_batteries"),"n/a"),"n/a")</f>
        <v>n/a</v>
      </c>
      <c r="U259" s="103" t="str">
        <f t="shared" ref="U259:U322" si="42">IF(T259="n/a",S259,"hybrid")</f>
        <v>n/a</v>
      </c>
      <c r="V259" s="103">
        <f t="shared" ref="V259:V322" si="43">IFERROR(IF(DATE(K259,L259,M259)&lt;=DATE(K259,6,1),K259,K259+1),0)</f>
        <v>0</v>
      </c>
      <c r="W259" s="103">
        <f t="shared" ref="W259:W322" si="44">IFERROR(IF(DATE(N259,O259,P259)&gt;=DATE(N259,10,1),N259,N259-1),0)</f>
        <v>0</v>
      </c>
      <c r="X259" s="119">
        <f t="shared" ref="X259:X322" si="45">IF(OR(T259="n/a",NOT(F259="NO")),100%,IF(ISNUMBER(SEARCH("pv",S259)),MIN(G259/(1*(ROUNDDOWN(I259/H259,0)/4)),H259)/H259,IF(ISNUMBER(SEARCH("wind",S259)),MIN(G259/(2*(ROUNDDOWN(I259/H259,0)/4)),H259)/H259,1)))</f>
        <v>1</v>
      </c>
      <c r="Y259" s="119">
        <f t="shared" ref="Y259:Y322" si="46">IF(ISNUMBER(SEARCH("batteries",S259)),MIN(ROUNDDOWN(I259/D259,0)/4,1), IF(ISNUMBER(SEARCH("batteries",T259)),MIN(ROUNDDOWN(I259/H259,0)/4,1),1))</f>
        <v>1</v>
      </c>
      <c r="Z259" s="168">
        <f>MIN((IFERROR(IF(AND($V259&lt;=Z$1,$W259&gt;=Z$1),INDEX(Reliability!E$23:E$50,MATCH($S259,Reliability!$C$23:$C$50,0)),0),0)*IF($T259="n/a",$D259*$Y259,$G259)+IFERROR(IF(AND($V259&lt;=Z$1,$W259&gt;=Z$1),INDEX(Reliability!E$23:E$50,MATCH($T259,Reliability!$C$23:$C$50,0)),0),0)*$H259*$X259*$Y259),$D259)*$R259</f>
        <v>0</v>
      </c>
      <c r="AA259" s="168">
        <f>MIN((IFERROR(IF(AND($V259&lt;=AA$1,$W259&gt;=AA$1),INDEX(Reliability!F$23:F$50,MATCH($S259,Reliability!$C$23:$C$50,0)),0),0)*IF($T259="n/a",$D259*$Y259,$G259)+IFERROR(IF(AND($V259&lt;=AA$1,$W259&gt;=AA$1),INDEX(Reliability!F$23:F$50,MATCH($T259,Reliability!$C$23:$C$50,0)),0),0)*$H259*$X259*$Y259),$D259)*$R259</f>
        <v>0</v>
      </c>
      <c r="AB259" s="168">
        <f>MIN((IFERROR(IF(AND($V259&lt;=AB$1,$W259&gt;=AB$1),INDEX(Reliability!G$23:G$50,MATCH($S259,Reliability!$C$23:$C$50,0)),0),0)*IF($T259="n/a",$D259*$Y259,$G259)+IFERROR(IF(AND($V259&lt;=AB$1,$W259&gt;=AB$1),INDEX(Reliability!G$23:G$50,MATCH($T259,Reliability!$C$23:$C$50,0)),0),0)*$H259*$X259*$Y259),$D259)*$R259</f>
        <v>0</v>
      </c>
      <c r="AC259" s="168">
        <f>MIN((IFERROR(IF(AND($V259&lt;=AC$1,$W259&gt;=AC$1),INDEX(Reliability!H$23:H$50,MATCH($S259,Reliability!$C$23:$C$50,0)),0),0)*IF($T259="n/a",$D259*$Y259,$G259)+IFERROR(IF(AND($V259&lt;=AC$1,$W259&gt;=AC$1),INDEX(Reliability!H$23:H$50,MATCH($T259,Reliability!$C$23:$C$50,0)),0),0)*$H259*$X259*$Y259),$D259)*$R259</f>
        <v>0</v>
      </c>
      <c r="AD259" s="168">
        <f>MIN((IFERROR(IF(AND($V259&lt;=AD$1,$W259&gt;=AD$1),INDEX(Reliability!I$23:I$50,MATCH($S259,Reliability!$C$23:$C$50,0)),0),0)*IF($T259="n/a",$D259*$Y259,$G259)+IFERROR(IF(AND($V259&lt;=AD$1,$W259&gt;=AD$1),INDEX(Reliability!I$23:I$50,MATCH($T259,Reliability!$C$23:$C$50,0)),0),0)*$H259*$X259*$Y259),$D259)*$R259</f>
        <v>0</v>
      </c>
      <c r="AE259" s="168">
        <f>MIN((IFERROR(IF(AND($V259&lt;=AE$1,$W259&gt;=AE$1),INDEX(Reliability!J$23:J$50,MATCH($S259,Reliability!$C$23:$C$50,0)),0),0)*IF($T259="n/a",$D259*$Y259,$G259)+IFERROR(IF(AND($V259&lt;=AE$1,$W259&gt;=AE$1),INDEX(Reliability!J$23:J$50,MATCH($T259,Reliability!$C$23:$C$50,0)),0),0)*$H259*$X259*$Y259),$D259)*$R259</f>
        <v>0</v>
      </c>
      <c r="AF259" s="168">
        <f>MIN((IFERROR(IF(AND($V259&lt;=AF$1,$W259&gt;=AF$1),INDEX(Reliability!K$23:K$50,MATCH($S259,Reliability!$C$23:$C$50,0)),0),0)*IF($T259="n/a",$D259*$Y259,$G259)+IFERROR(IF(AND($V259&lt;=AF$1,$W259&gt;=AF$1),INDEX(Reliability!K$23:K$50,MATCH($T259,Reliability!$C$23:$C$50,0)),0),0)*$H259*$X259*$Y259),$D259)*$R259</f>
        <v>0</v>
      </c>
      <c r="AG259" s="168">
        <f>MIN((IFERROR(IF(AND($V259&lt;=AG$1,$W259&gt;=AG$1),INDEX(Reliability!L$23:L$50,MATCH($S259,Reliability!$C$23:$C$50,0)),0),0)*IF($T259="n/a",$D259*$Y259,$G259)+IFERROR(IF(AND($V259&lt;=AG$1,$W259&gt;=AG$1),INDEX(Reliability!L$23:L$50,MATCH($T259,Reliability!$C$23:$C$50,0)),0),0)*$H259*$X259*$Y259),$D259)*$R259</f>
        <v>0</v>
      </c>
      <c r="AH259" s="168">
        <f>MIN((IFERROR(IF(AND($V259&lt;=AH$1,$W259&gt;=AH$1),INDEX(Reliability!M$23:M$50,MATCH($S259,Reliability!$C$23:$C$50,0)),0),0)*IF($T259="n/a",$D259*$Y259,$G259)+IFERROR(IF(AND($V259&lt;=AH$1,$W259&gt;=AH$1),INDEX(Reliability!M$23:M$50,MATCH($T259,Reliability!$C$23:$C$50,0)),0),0)*$H259*$X259*$Y259),$D259)*$R259</f>
        <v>0</v>
      </c>
      <c r="AI259" s="168">
        <f>MIN((IFERROR(IF(AND($V259&lt;=AI$1,$W259&gt;=AI$1),INDEX(Reliability!N$23:N$50,MATCH($S259,Reliability!$C$23:$C$50,0)),0),0)*IF($T259="n/a",$D259*$Y259,$G259)+IFERROR(IF(AND($V259&lt;=AI$1,$W259&gt;=AI$1),INDEX(Reliability!N$23:N$50,MATCH($T259,Reliability!$C$23:$C$50,0)),0),0)*$H259*$X259*$Y259),$D259)*$R259</f>
        <v>0</v>
      </c>
      <c r="AJ259" s="168">
        <f>MIN((IFERROR(IF(AND($V259&lt;=AJ$1,$W259&gt;=AJ$1),INDEX(Reliability!O$23:O$50,MATCH($S259,Reliability!$C$23:$C$50,0)),0),0)*IF($T259="n/a",$D259*$Y259,$G259)+IFERROR(IF(AND($V259&lt;=AJ$1,$W259&gt;=AJ$1),INDEX(Reliability!O$23:O$50,MATCH($T259,Reliability!$C$23:$C$50,0)),0),0)*$H259*$X259*$Y259),$D259)*$R259</f>
        <v>0</v>
      </c>
      <c r="AK259" s="168">
        <f>MIN((IFERROR(IF(AND($V259&lt;=AK$1,$W259&gt;=AK$1),INDEX(Reliability!P$23:P$50,MATCH($S259,Reliability!$C$23:$C$50,0)),0),0)*IF($T259="n/a",$D259*$Y259,$G259)+IFERROR(IF(AND($V259&lt;=AK$1,$W259&gt;=AK$1),INDEX(Reliability!P$23:P$50,MATCH($T259,Reliability!$C$23:$C$50,0)),0),0)*$H259*$X259*$Y259),$D259)*$R259</f>
        <v>0</v>
      </c>
      <c r="AM259" s="167">
        <f t="shared" ref="AM259:AM322" si="47">ROUND(SUM(Z259:AK259),1)</f>
        <v>0</v>
      </c>
      <c r="AN259">
        <f>unique_contracts!C259</f>
        <v>0</v>
      </c>
    </row>
    <row r="260" spans="2:40" x14ac:dyDescent="0.25">
      <c r="B260" s="121">
        <f>unique_contracts!B260</f>
        <v>0</v>
      </c>
      <c r="C260" s="103">
        <f>unique_contracts!D260</f>
        <v>0</v>
      </c>
      <c r="D260" s="120">
        <f>unique_contracts!J260</f>
        <v>0</v>
      </c>
      <c r="E260" s="103">
        <f>unique_contracts!M260</f>
        <v>0</v>
      </c>
      <c r="F260" s="103">
        <f>unique_contracts!N260</f>
        <v>0</v>
      </c>
      <c r="G260" s="103">
        <f>unique_contracts!P260</f>
        <v>0</v>
      </c>
      <c r="H260" s="103">
        <f>unique_contracts!R260</f>
        <v>0</v>
      </c>
      <c r="I260" s="103">
        <f>unique_contracts!V260</f>
        <v>0</v>
      </c>
      <c r="J260" s="121">
        <f>unique_contracts!AB260</f>
        <v>0</v>
      </c>
      <c r="K260" s="103">
        <f>unique_contracts!AM260</f>
        <v>0</v>
      </c>
      <c r="L260" s="103">
        <f>unique_contracts!AN260</f>
        <v>0</v>
      </c>
      <c r="M260" s="103">
        <f>unique_contracts!AO260</f>
        <v>0</v>
      </c>
      <c r="N260" s="103">
        <f>unique_contracts!AP260</f>
        <v>0</v>
      </c>
      <c r="O260" s="103">
        <f>unique_contracts!AQ260</f>
        <v>0</v>
      </c>
      <c r="P260" s="103">
        <f>unique_contracts!AR260</f>
        <v>0</v>
      </c>
      <c r="Q260" s="103">
        <f>unique_contracts!BP260</f>
        <v>0</v>
      </c>
      <c r="R260" s="103">
        <f t="shared" si="40"/>
        <v>0</v>
      </c>
      <c r="S260" s="103" t="str">
        <f>IFERROR(IF(AND(I260&gt;0,E260="NotHybrid"),_xlfn.CONCAT(MAX(MIN(ROUNDDOWN(I260/D260,0),8),4),INDEX(resources!$G:$G,MATCH(B260,resources!$A:$A,0))),INDEX(resources!$G:$G,MATCH(B260,resources!$A:$A,0))),"n/a")</f>
        <v>n/a</v>
      </c>
      <c r="T260" s="103" t="str">
        <f t="shared" si="41"/>
        <v>n/a</v>
      </c>
      <c r="U260" s="103" t="str">
        <f t="shared" si="42"/>
        <v>n/a</v>
      </c>
      <c r="V260" s="103">
        <f t="shared" si="43"/>
        <v>0</v>
      </c>
      <c r="W260" s="103">
        <f t="shared" si="44"/>
        <v>0</v>
      </c>
      <c r="X260" s="119">
        <f t="shared" si="45"/>
        <v>1</v>
      </c>
      <c r="Y260" s="119">
        <f t="shared" si="46"/>
        <v>1</v>
      </c>
      <c r="Z260" s="168">
        <f>MIN((IFERROR(IF(AND($V260&lt;=Z$1,$W260&gt;=Z$1),INDEX(Reliability!E$23:E$50,MATCH($S260,Reliability!$C$23:$C$50,0)),0),0)*IF($T260="n/a",$D260*$Y260,$G260)+IFERROR(IF(AND($V260&lt;=Z$1,$W260&gt;=Z$1),INDEX(Reliability!E$23:E$50,MATCH($T260,Reliability!$C$23:$C$50,0)),0),0)*$H260*$X260*$Y260),$D260)*$R260</f>
        <v>0</v>
      </c>
      <c r="AA260" s="168">
        <f>MIN((IFERROR(IF(AND($V260&lt;=AA$1,$W260&gt;=AA$1),INDEX(Reliability!F$23:F$50,MATCH($S260,Reliability!$C$23:$C$50,0)),0),0)*IF($T260="n/a",$D260*$Y260,$G260)+IFERROR(IF(AND($V260&lt;=AA$1,$W260&gt;=AA$1),INDEX(Reliability!F$23:F$50,MATCH($T260,Reliability!$C$23:$C$50,0)),0),0)*$H260*$X260*$Y260),$D260)*$R260</f>
        <v>0</v>
      </c>
      <c r="AB260" s="168">
        <f>MIN((IFERROR(IF(AND($V260&lt;=AB$1,$W260&gt;=AB$1),INDEX(Reliability!G$23:G$50,MATCH($S260,Reliability!$C$23:$C$50,0)),0),0)*IF($T260="n/a",$D260*$Y260,$G260)+IFERROR(IF(AND($V260&lt;=AB$1,$W260&gt;=AB$1),INDEX(Reliability!G$23:G$50,MATCH($T260,Reliability!$C$23:$C$50,0)),0),0)*$H260*$X260*$Y260),$D260)*$R260</f>
        <v>0</v>
      </c>
      <c r="AC260" s="168">
        <f>MIN((IFERROR(IF(AND($V260&lt;=AC$1,$W260&gt;=AC$1),INDEX(Reliability!H$23:H$50,MATCH($S260,Reliability!$C$23:$C$50,0)),0),0)*IF($T260="n/a",$D260*$Y260,$G260)+IFERROR(IF(AND($V260&lt;=AC$1,$W260&gt;=AC$1),INDEX(Reliability!H$23:H$50,MATCH($T260,Reliability!$C$23:$C$50,0)),0),0)*$H260*$X260*$Y260),$D260)*$R260</f>
        <v>0</v>
      </c>
      <c r="AD260" s="168">
        <f>MIN((IFERROR(IF(AND($V260&lt;=AD$1,$W260&gt;=AD$1),INDEX(Reliability!I$23:I$50,MATCH($S260,Reliability!$C$23:$C$50,0)),0),0)*IF($T260="n/a",$D260*$Y260,$G260)+IFERROR(IF(AND($V260&lt;=AD$1,$W260&gt;=AD$1),INDEX(Reliability!I$23:I$50,MATCH($T260,Reliability!$C$23:$C$50,0)),0),0)*$H260*$X260*$Y260),$D260)*$R260</f>
        <v>0</v>
      </c>
      <c r="AE260" s="168">
        <f>MIN((IFERROR(IF(AND($V260&lt;=AE$1,$W260&gt;=AE$1),INDEX(Reliability!J$23:J$50,MATCH($S260,Reliability!$C$23:$C$50,0)),0),0)*IF($T260="n/a",$D260*$Y260,$G260)+IFERROR(IF(AND($V260&lt;=AE$1,$W260&gt;=AE$1),INDEX(Reliability!J$23:J$50,MATCH($T260,Reliability!$C$23:$C$50,0)),0),0)*$H260*$X260*$Y260),$D260)*$R260</f>
        <v>0</v>
      </c>
      <c r="AF260" s="168">
        <f>MIN((IFERROR(IF(AND($V260&lt;=AF$1,$W260&gt;=AF$1),INDEX(Reliability!K$23:K$50,MATCH($S260,Reliability!$C$23:$C$50,0)),0),0)*IF($T260="n/a",$D260*$Y260,$G260)+IFERROR(IF(AND($V260&lt;=AF$1,$W260&gt;=AF$1),INDEX(Reliability!K$23:K$50,MATCH($T260,Reliability!$C$23:$C$50,0)),0),0)*$H260*$X260*$Y260),$D260)*$R260</f>
        <v>0</v>
      </c>
      <c r="AG260" s="168">
        <f>MIN((IFERROR(IF(AND($V260&lt;=AG$1,$W260&gt;=AG$1),INDEX(Reliability!L$23:L$50,MATCH($S260,Reliability!$C$23:$C$50,0)),0),0)*IF($T260="n/a",$D260*$Y260,$G260)+IFERROR(IF(AND($V260&lt;=AG$1,$W260&gt;=AG$1),INDEX(Reliability!L$23:L$50,MATCH($T260,Reliability!$C$23:$C$50,0)),0),0)*$H260*$X260*$Y260),$D260)*$R260</f>
        <v>0</v>
      </c>
      <c r="AH260" s="168">
        <f>MIN((IFERROR(IF(AND($V260&lt;=AH$1,$W260&gt;=AH$1),INDEX(Reliability!M$23:M$50,MATCH($S260,Reliability!$C$23:$C$50,0)),0),0)*IF($T260="n/a",$D260*$Y260,$G260)+IFERROR(IF(AND($V260&lt;=AH$1,$W260&gt;=AH$1),INDEX(Reliability!M$23:M$50,MATCH($T260,Reliability!$C$23:$C$50,0)),0),0)*$H260*$X260*$Y260),$D260)*$R260</f>
        <v>0</v>
      </c>
      <c r="AI260" s="168">
        <f>MIN((IFERROR(IF(AND($V260&lt;=AI$1,$W260&gt;=AI$1),INDEX(Reliability!N$23:N$50,MATCH($S260,Reliability!$C$23:$C$50,0)),0),0)*IF($T260="n/a",$D260*$Y260,$G260)+IFERROR(IF(AND($V260&lt;=AI$1,$W260&gt;=AI$1),INDEX(Reliability!N$23:N$50,MATCH($T260,Reliability!$C$23:$C$50,0)),0),0)*$H260*$X260*$Y260),$D260)*$R260</f>
        <v>0</v>
      </c>
      <c r="AJ260" s="168">
        <f>MIN((IFERROR(IF(AND($V260&lt;=AJ$1,$W260&gt;=AJ$1),INDEX(Reliability!O$23:O$50,MATCH($S260,Reliability!$C$23:$C$50,0)),0),0)*IF($T260="n/a",$D260*$Y260,$G260)+IFERROR(IF(AND($V260&lt;=AJ$1,$W260&gt;=AJ$1),INDEX(Reliability!O$23:O$50,MATCH($T260,Reliability!$C$23:$C$50,0)),0),0)*$H260*$X260*$Y260),$D260)*$R260</f>
        <v>0</v>
      </c>
      <c r="AK260" s="168">
        <f>MIN((IFERROR(IF(AND($V260&lt;=AK$1,$W260&gt;=AK$1),INDEX(Reliability!P$23:P$50,MATCH($S260,Reliability!$C$23:$C$50,0)),0),0)*IF($T260="n/a",$D260*$Y260,$G260)+IFERROR(IF(AND($V260&lt;=AK$1,$W260&gt;=AK$1),INDEX(Reliability!P$23:P$50,MATCH($T260,Reliability!$C$23:$C$50,0)),0),0)*$H260*$X260*$Y260),$D260)*$R260</f>
        <v>0</v>
      </c>
      <c r="AM260" s="167">
        <f t="shared" si="47"/>
        <v>0</v>
      </c>
      <c r="AN260">
        <f>unique_contracts!C260</f>
        <v>0</v>
      </c>
    </row>
    <row r="261" spans="2:40" x14ac:dyDescent="0.25">
      <c r="B261" s="121">
        <f>unique_contracts!B261</f>
        <v>0</v>
      </c>
      <c r="C261" s="103">
        <f>unique_contracts!D261</f>
        <v>0</v>
      </c>
      <c r="D261" s="120">
        <f>unique_contracts!J261</f>
        <v>0</v>
      </c>
      <c r="E261" s="103">
        <f>unique_contracts!M261</f>
        <v>0</v>
      </c>
      <c r="F261" s="103">
        <f>unique_contracts!N261</f>
        <v>0</v>
      </c>
      <c r="G261" s="103">
        <f>unique_contracts!P261</f>
        <v>0</v>
      </c>
      <c r="H261" s="103">
        <f>unique_contracts!R261</f>
        <v>0</v>
      </c>
      <c r="I261" s="103">
        <f>unique_contracts!V261</f>
        <v>0</v>
      </c>
      <c r="J261" s="121">
        <f>unique_contracts!AB261</f>
        <v>0</v>
      </c>
      <c r="K261" s="103">
        <f>unique_contracts!AM261</f>
        <v>0</v>
      </c>
      <c r="L261" s="103">
        <f>unique_contracts!AN261</f>
        <v>0</v>
      </c>
      <c r="M261" s="103">
        <f>unique_contracts!AO261</f>
        <v>0</v>
      </c>
      <c r="N261" s="103">
        <f>unique_contracts!AP261</f>
        <v>0</v>
      </c>
      <c r="O261" s="103">
        <f>unique_contracts!AQ261</f>
        <v>0</v>
      </c>
      <c r="P261" s="103">
        <f>unique_contracts!AR261</f>
        <v>0</v>
      </c>
      <c r="Q261" s="103">
        <f>unique_contracts!BP261</f>
        <v>0</v>
      </c>
      <c r="R261" s="103">
        <f t="shared" si="40"/>
        <v>0</v>
      </c>
      <c r="S261" s="103" t="str">
        <f>IFERROR(IF(AND(I261&gt;0,E261="NotHybrid"),_xlfn.CONCAT(MAX(MIN(ROUNDDOWN(I261/D261,0),8),4),INDEX(resources!$G:$G,MATCH(B261,resources!$A:$A,0))),INDEX(resources!$G:$G,MATCH(B261,resources!$A:$A,0))),"n/a")</f>
        <v>n/a</v>
      </c>
      <c r="T261" s="103" t="str">
        <f t="shared" si="41"/>
        <v>n/a</v>
      </c>
      <c r="U261" s="103" t="str">
        <f t="shared" si="42"/>
        <v>n/a</v>
      </c>
      <c r="V261" s="103">
        <f t="shared" si="43"/>
        <v>0</v>
      </c>
      <c r="W261" s="103">
        <f t="shared" si="44"/>
        <v>0</v>
      </c>
      <c r="X261" s="119">
        <f t="shared" si="45"/>
        <v>1</v>
      </c>
      <c r="Y261" s="119">
        <f t="shared" si="46"/>
        <v>1</v>
      </c>
      <c r="Z261" s="168">
        <f>MIN((IFERROR(IF(AND($V261&lt;=Z$1,$W261&gt;=Z$1),INDEX(Reliability!E$23:E$50,MATCH($S261,Reliability!$C$23:$C$50,0)),0),0)*IF($T261="n/a",$D261*$Y261,$G261)+IFERROR(IF(AND($V261&lt;=Z$1,$W261&gt;=Z$1),INDEX(Reliability!E$23:E$50,MATCH($T261,Reliability!$C$23:$C$50,0)),0),0)*$H261*$X261*$Y261),$D261)*$R261</f>
        <v>0</v>
      </c>
      <c r="AA261" s="168">
        <f>MIN((IFERROR(IF(AND($V261&lt;=AA$1,$W261&gt;=AA$1),INDEX(Reliability!F$23:F$50,MATCH($S261,Reliability!$C$23:$C$50,0)),0),0)*IF($T261="n/a",$D261*$Y261,$G261)+IFERROR(IF(AND($V261&lt;=AA$1,$W261&gt;=AA$1),INDEX(Reliability!F$23:F$50,MATCH($T261,Reliability!$C$23:$C$50,0)),0),0)*$H261*$X261*$Y261),$D261)*$R261</f>
        <v>0</v>
      </c>
      <c r="AB261" s="168">
        <f>MIN((IFERROR(IF(AND($V261&lt;=AB$1,$W261&gt;=AB$1),INDEX(Reliability!G$23:G$50,MATCH($S261,Reliability!$C$23:$C$50,0)),0),0)*IF($T261="n/a",$D261*$Y261,$G261)+IFERROR(IF(AND($V261&lt;=AB$1,$W261&gt;=AB$1),INDEX(Reliability!G$23:G$50,MATCH($T261,Reliability!$C$23:$C$50,0)),0),0)*$H261*$X261*$Y261),$D261)*$R261</f>
        <v>0</v>
      </c>
      <c r="AC261" s="168">
        <f>MIN((IFERROR(IF(AND($V261&lt;=AC$1,$W261&gt;=AC$1),INDEX(Reliability!H$23:H$50,MATCH($S261,Reliability!$C$23:$C$50,0)),0),0)*IF($T261="n/a",$D261*$Y261,$G261)+IFERROR(IF(AND($V261&lt;=AC$1,$W261&gt;=AC$1),INDEX(Reliability!H$23:H$50,MATCH($T261,Reliability!$C$23:$C$50,0)),0),0)*$H261*$X261*$Y261),$D261)*$R261</f>
        <v>0</v>
      </c>
      <c r="AD261" s="168">
        <f>MIN((IFERROR(IF(AND($V261&lt;=AD$1,$W261&gt;=AD$1),INDEX(Reliability!I$23:I$50,MATCH($S261,Reliability!$C$23:$C$50,0)),0),0)*IF($T261="n/a",$D261*$Y261,$G261)+IFERROR(IF(AND($V261&lt;=AD$1,$W261&gt;=AD$1),INDEX(Reliability!I$23:I$50,MATCH($T261,Reliability!$C$23:$C$50,0)),0),0)*$H261*$X261*$Y261),$D261)*$R261</f>
        <v>0</v>
      </c>
      <c r="AE261" s="168">
        <f>MIN((IFERROR(IF(AND($V261&lt;=AE$1,$W261&gt;=AE$1),INDEX(Reliability!J$23:J$50,MATCH($S261,Reliability!$C$23:$C$50,0)),0),0)*IF($T261="n/a",$D261*$Y261,$G261)+IFERROR(IF(AND($V261&lt;=AE$1,$W261&gt;=AE$1),INDEX(Reliability!J$23:J$50,MATCH($T261,Reliability!$C$23:$C$50,0)),0),0)*$H261*$X261*$Y261),$D261)*$R261</f>
        <v>0</v>
      </c>
      <c r="AF261" s="168">
        <f>MIN((IFERROR(IF(AND($V261&lt;=AF$1,$W261&gt;=AF$1),INDEX(Reliability!K$23:K$50,MATCH($S261,Reliability!$C$23:$C$50,0)),0),0)*IF($T261="n/a",$D261*$Y261,$G261)+IFERROR(IF(AND($V261&lt;=AF$1,$W261&gt;=AF$1),INDEX(Reliability!K$23:K$50,MATCH($T261,Reliability!$C$23:$C$50,0)),0),0)*$H261*$X261*$Y261),$D261)*$R261</f>
        <v>0</v>
      </c>
      <c r="AG261" s="168">
        <f>MIN((IFERROR(IF(AND($V261&lt;=AG$1,$W261&gt;=AG$1),INDEX(Reliability!L$23:L$50,MATCH($S261,Reliability!$C$23:$C$50,0)),0),0)*IF($T261="n/a",$D261*$Y261,$G261)+IFERROR(IF(AND($V261&lt;=AG$1,$W261&gt;=AG$1),INDEX(Reliability!L$23:L$50,MATCH($T261,Reliability!$C$23:$C$50,0)),0),0)*$H261*$X261*$Y261),$D261)*$R261</f>
        <v>0</v>
      </c>
      <c r="AH261" s="168">
        <f>MIN((IFERROR(IF(AND($V261&lt;=AH$1,$W261&gt;=AH$1),INDEX(Reliability!M$23:M$50,MATCH($S261,Reliability!$C$23:$C$50,0)),0),0)*IF($T261="n/a",$D261*$Y261,$G261)+IFERROR(IF(AND($V261&lt;=AH$1,$W261&gt;=AH$1),INDEX(Reliability!M$23:M$50,MATCH($T261,Reliability!$C$23:$C$50,0)),0),0)*$H261*$X261*$Y261),$D261)*$R261</f>
        <v>0</v>
      </c>
      <c r="AI261" s="168">
        <f>MIN((IFERROR(IF(AND($V261&lt;=AI$1,$W261&gt;=AI$1),INDEX(Reliability!N$23:N$50,MATCH($S261,Reliability!$C$23:$C$50,0)),0),0)*IF($T261="n/a",$D261*$Y261,$G261)+IFERROR(IF(AND($V261&lt;=AI$1,$W261&gt;=AI$1),INDEX(Reliability!N$23:N$50,MATCH($T261,Reliability!$C$23:$C$50,0)),0),0)*$H261*$X261*$Y261),$D261)*$R261</f>
        <v>0</v>
      </c>
      <c r="AJ261" s="168">
        <f>MIN((IFERROR(IF(AND($V261&lt;=AJ$1,$W261&gt;=AJ$1),INDEX(Reliability!O$23:O$50,MATCH($S261,Reliability!$C$23:$C$50,0)),0),0)*IF($T261="n/a",$D261*$Y261,$G261)+IFERROR(IF(AND($V261&lt;=AJ$1,$W261&gt;=AJ$1),INDEX(Reliability!O$23:O$50,MATCH($T261,Reliability!$C$23:$C$50,0)),0),0)*$H261*$X261*$Y261),$D261)*$R261</f>
        <v>0</v>
      </c>
      <c r="AK261" s="168">
        <f>MIN((IFERROR(IF(AND($V261&lt;=AK$1,$W261&gt;=AK$1),INDEX(Reliability!P$23:P$50,MATCH($S261,Reliability!$C$23:$C$50,0)),0),0)*IF($T261="n/a",$D261*$Y261,$G261)+IFERROR(IF(AND($V261&lt;=AK$1,$W261&gt;=AK$1),INDEX(Reliability!P$23:P$50,MATCH($T261,Reliability!$C$23:$C$50,0)),0),0)*$H261*$X261*$Y261),$D261)*$R261</f>
        <v>0</v>
      </c>
      <c r="AM261" s="167">
        <f t="shared" si="47"/>
        <v>0</v>
      </c>
      <c r="AN261">
        <f>unique_contracts!C261</f>
        <v>0</v>
      </c>
    </row>
    <row r="262" spans="2:40" x14ac:dyDescent="0.25">
      <c r="B262" s="121">
        <f>unique_contracts!B262</f>
        <v>0</v>
      </c>
      <c r="C262" s="103">
        <f>unique_contracts!D262</f>
        <v>0</v>
      </c>
      <c r="D262" s="120">
        <f>unique_contracts!J262</f>
        <v>0</v>
      </c>
      <c r="E262" s="103">
        <f>unique_contracts!M262</f>
        <v>0</v>
      </c>
      <c r="F262" s="103">
        <f>unique_contracts!N262</f>
        <v>0</v>
      </c>
      <c r="G262" s="103">
        <f>unique_contracts!P262</f>
        <v>0</v>
      </c>
      <c r="H262" s="103">
        <f>unique_contracts!R262</f>
        <v>0</v>
      </c>
      <c r="I262" s="103">
        <f>unique_contracts!V262</f>
        <v>0</v>
      </c>
      <c r="J262" s="121">
        <f>unique_contracts!AB262</f>
        <v>0</v>
      </c>
      <c r="K262" s="103">
        <f>unique_contracts!AM262</f>
        <v>0</v>
      </c>
      <c r="L262" s="103">
        <f>unique_contracts!AN262</f>
        <v>0</v>
      </c>
      <c r="M262" s="103">
        <f>unique_contracts!AO262</f>
        <v>0</v>
      </c>
      <c r="N262" s="103">
        <f>unique_contracts!AP262</f>
        <v>0</v>
      </c>
      <c r="O262" s="103">
        <f>unique_contracts!AQ262</f>
        <v>0</v>
      </c>
      <c r="P262" s="103">
        <f>unique_contracts!AR262</f>
        <v>0</v>
      </c>
      <c r="Q262" s="103">
        <f>unique_contracts!BP262</f>
        <v>0</v>
      </c>
      <c r="R262" s="103">
        <f t="shared" si="40"/>
        <v>0</v>
      </c>
      <c r="S262" s="103" t="str">
        <f>IFERROR(IF(AND(I262&gt;0,E262="NotHybrid"),_xlfn.CONCAT(MAX(MIN(ROUNDDOWN(I262/D262,0),8),4),INDEX(resources!$G:$G,MATCH(B262,resources!$A:$A,0))),INDEX(resources!$G:$G,MATCH(B262,resources!$A:$A,0))),"n/a")</f>
        <v>n/a</v>
      </c>
      <c r="T262" s="103" t="str">
        <f t="shared" si="41"/>
        <v>n/a</v>
      </c>
      <c r="U262" s="103" t="str">
        <f t="shared" si="42"/>
        <v>n/a</v>
      </c>
      <c r="V262" s="103">
        <f t="shared" si="43"/>
        <v>0</v>
      </c>
      <c r="W262" s="103">
        <f t="shared" si="44"/>
        <v>0</v>
      </c>
      <c r="X262" s="119">
        <f t="shared" si="45"/>
        <v>1</v>
      </c>
      <c r="Y262" s="119">
        <f t="shared" si="46"/>
        <v>1</v>
      </c>
      <c r="Z262" s="168">
        <f>MIN((IFERROR(IF(AND($V262&lt;=Z$1,$W262&gt;=Z$1),INDEX(Reliability!E$23:E$50,MATCH($S262,Reliability!$C$23:$C$50,0)),0),0)*IF($T262="n/a",$D262*$Y262,$G262)+IFERROR(IF(AND($V262&lt;=Z$1,$W262&gt;=Z$1),INDEX(Reliability!E$23:E$50,MATCH($T262,Reliability!$C$23:$C$50,0)),0),0)*$H262*$X262*$Y262),$D262)*$R262</f>
        <v>0</v>
      </c>
      <c r="AA262" s="168">
        <f>MIN((IFERROR(IF(AND($V262&lt;=AA$1,$W262&gt;=AA$1),INDEX(Reliability!F$23:F$50,MATCH($S262,Reliability!$C$23:$C$50,0)),0),0)*IF($T262="n/a",$D262*$Y262,$G262)+IFERROR(IF(AND($V262&lt;=AA$1,$W262&gt;=AA$1),INDEX(Reliability!F$23:F$50,MATCH($T262,Reliability!$C$23:$C$50,0)),0),0)*$H262*$X262*$Y262),$D262)*$R262</f>
        <v>0</v>
      </c>
      <c r="AB262" s="168">
        <f>MIN((IFERROR(IF(AND($V262&lt;=AB$1,$W262&gt;=AB$1),INDEX(Reliability!G$23:G$50,MATCH($S262,Reliability!$C$23:$C$50,0)),0),0)*IF($T262="n/a",$D262*$Y262,$G262)+IFERROR(IF(AND($V262&lt;=AB$1,$W262&gt;=AB$1),INDEX(Reliability!G$23:G$50,MATCH($T262,Reliability!$C$23:$C$50,0)),0),0)*$H262*$X262*$Y262),$D262)*$R262</f>
        <v>0</v>
      </c>
      <c r="AC262" s="168">
        <f>MIN((IFERROR(IF(AND($V262&lt;=AC$1,$W262&gt;=AC$1),INDEX(Reliability!H$23:H$50,MATCH($S262,Reliability!$C$23:$C$50,0)),0),0)*IF($T262="n/a",$D262*$Y262,$G262)+IFERROR(IF(AND($V262&lt;=AC$1,$W262&gt;=AC$1),INDEX(Reliability!H$23:H$50,MATCH($T262,Reliability!$C$23:$C$50,0)),0),0)*$H262*$X262*$Y262),$D262)*$R262</f>
        <v>0</v>
      </c>
      <c r="AD262" s="168">
        <f>MIN((IFERROR(IF(AND($V262&lt;=AD$1,$W262&gt;=AD$1),INDEX(Reliability!I$23:I$50,MATCH($S262,Reliability!$C$23:$C$50,0)),0),0)*IF($T262="n/a",$D262*$Y262,$G262)+IFERROR(IF(AND($V262&lt;=AD$1,$W262&gt;=AD$1),INDEX(Reliability!I$23:I$50,MATCH($T262,Reliability!$C$23:$C$50,0)),0),0)*$H262*$X262*$Y262),$D262)*$R262</f>
        <v>0</v>
      </c>
      <c r="AE262" s="168">
        <f>MIN((IFERROR(IF(AND($V262&lt;=AE$1,$W262&gt;=AE$1),INDEX(Reliability!J$23:J$50,MATCH($S262,Reliability!$C$23:$C$50,0)),0),0)*IF($T262="n/a",$D262*$Y262,$G262)+IFERROR(IF(AND($V262&lt;=AE$1,$W262&gt;=AE$1),INDEX(Reliability!J$23:J$50,MATCH($T262,Reliability!$C$23:$C$50,0)),0),0)*$H262*$X262*$Y262),$D262)*$R262</f>
        <v>0</v>
      </c>
      <c r="AF262" s="168">
        <f>MIN((IFERROR(IF(AND($V262&lt;=AF$1,$W262&gt;=AF$1),INDEX(Reliability!K$23:K$50,MATCH($S262,Reliability!$C$23:$C$50,0)),0),0)*IF($T262="n/a",$D262*$Y262,$G262)+IFERROR(IF(AND($V262&lt;=AF$1,$W262&gt;=AF$1),INDEX(Reliability!K$23:K$50,MATCH($T262,Reliability!$C$23:$C$50,0)),0),0)*$H262*$X262*$Y262),$D262)*$R262</f>
        <v>0</v>
      </c>
      <c r="AG262" s="168">
        <f>MIN((IFERROR(IF(AND($V262&lt;=AG$1,$W262&gt;=AG$1),INDEX(Reliability!L$23:L$50,MATCH($S262,Reliability!$C$23:$C$50,0)),0),0)*IF($T262="n/a",$D262*$Y262,$G262)+IFERROR(IF(AND($V262&lt;=AG$1,$W262&gt;=AG$1),INDEX(Reliability!L$23:L$50,MATCH($T262,Reliability!$C$23:$C$50,0)),0),0)*$H262*$X262*$Y262),$D262)*$R262</f>
        <v>0</v>
      </c>
      <c r="AH262" s="168">
        <f>MIN((IFERROR(IF(AND($V262&lt;=AH$1,$W262&gt;=AH$1),INDEX(Reliability!M$23:M$50,MATCH($S262,Reliability!$C$23:$C$50,0)),0),0)*IF($T262="n/a",$D262*$Y262,$G262)+IFERROR(IF(AND($V262&lt;=AH$1,$W262&gt;=AH$1),INDEX(Reliability!M$23:M$50,MATCH($T262,Reliability!$C$23:$C$50,0)),0),0)*$H262*$X262*$Y262),$D262)*$R262</f>
        <v>0</v>
      </c>
      <c r="AI262" s="168">
        <f>MIN((IFERROR(IF(AND($V262&lt;=AI$1,$W262&gt;=AI$1),INDEX(Reliability!N$23:N$50,MATCH($S262,Reliability!$C$23:$C$50,0)),0),0)*IF($T262="n/a",$D262*$Y262,$G262)+IFERROR(IF(AND($V262&lt;=AI$1,$W262&gt;=AI$1),INDEX(Reliability!N$23:N$50,MATCH($T262,Reliability!$C$23:$C$50,0)),0),0)*$H262*$X262*$Y262),$D262)*$R262</f>
        <v>0</v>
      </c>
      <c r="AJ262" s="168">
        <f>MIN((IFERROR(IF(AND($V262&lt;=AJ$1,$W262&gt;=AJ$1),INDEX(Reliability!O$23:O$50,MATCH($S262,Reliability!$C$23:$C$50,0)),0),0)*IF($T262="n/a",$D262*$Y262,$G262)+IFERROR(IF(AND($V262&lt;=AJ$1,$W262&gt;=AJ$1),INDEX(Reliability!O$23:O$50,MATCH($T262,Reliability!$C$23:$C$50,0)),0),0)*$H262*$X262*$Y262),$D262)*$R262</f>
        <v>0</v>
      </c>
      <c r="AK262" s="168">
        <f>MIN((IFERROR(IF(AND($V262&lt;=AK$1,$W262&gt;=AK$1),INDEX(Reliability!P$23:P$50,MATCH($S262,Reliability!$C$23:$C$50,0)),0),0)*IF($T262="n/a",$D262*$Y262,$G262)+IFERROR(IF(AND($V262&lt;=AK$1,$W262&gt;=AK$1),INDEX(Reliability!P$23:P$50,MATCH($T262,Reliability!$C$23:$C$50,0)),0),0)*$H262*$X262*$Y262),$D262)*$R262</f>
        <v>0</v>
      </c>
      <c r="AM262" s="167">
        <f t="shared" si="47"/>
        <v>0</v>
      </c>
      <c r="AN262">
        <f>unique_contracts!C262</f>
        <v>0</v>
      </c>
    </row>
    <row r="263" spans="2:40" x14ac:dyDescent="0.25">
      <c r="B263" s="121">
        <f>unique_contracts!B263</f>
        <v>0</v>
      </c>
      <c r="C263" s="103">
        <f>unique_contracts!D263</f>
        <v>0</v>
      </c>
      <c r="D263" s="120">
        <f>unique_contracts!J263</f>
        <v>0</v>
      </c>
      <c r="E263" s="103">
        <f>unique_contracts!M263</f>
        <v>0</v>
      </c>
      <c r="F263" s="103">
        <f>unique_contracts!N263</f>
        <v>0</v>
      </c>
      <c r="G263" s="103">
        <f>unique_contracts!P263</f>
        <v>0</v>
      </c>
      <c r="H263" s="103">
        <f>unique_contracts!R263</f>
        <v>0</v>
      </c>
      <c r="I263" s="103">
        <f>unique_contracts!V263</f>
        <v>0</v>
      </c>
      <c r="J263" s="121">
        <f>unique_contracts!AB263</f>
        <v>0</v>
      </c>
      <c r="K263" s="103">
        <f>unique_contracts!AM263</f>
        <v>0</v>
      </c>
      <c r="L263" s="103">
        <f>unique_contracts!AN263</f>
        <v>0</v>
      </c>
      <c r="M263" s="103">
        <f>unique_contracts!AO263</f>
        <v>0</v>
      </c>
      <c r="N263" s="103">
        <f>unique_contracts!AP263</f>
        <v>0</v>
      </c>
      <c r="O263" s="103">
        <f>unique_contracts!AQ263</f>
        <v>0</v>
      </c>
      <c r="P263" s="103">
        <f>unique_contracts!AR263</f>
        <v>0</v>
      </c>
      <c r="Q263" s="103">
        <f>unique_contracts!BP263</f>
        <v>0</v>
      </c>
      <c r="R263" s="103">
        <f t="shared" si="40"/>
        <v>0</v>
      </c>
      <c r="S263" s="103" t="str">
        <f>IFERROR(IF(AND(I263&gt;0,E263="NotHybrid"),_xlfn.CONCAT(MAX(MIN(ROUNDDOWN(I263/D263,0),8),4),INDEX(resources!$G:$G,MATCH(B263,resources!$A:$A,0))),INDEX(resources!$G:$G,MATCH(B263,resources!$A:$A,0))),"n/a")</f>
        <v>n/a</v>
      </c>
      <c r="T263" s="103" t="str">
        <f t="shared" si="41"/>
        <v>n/a</v>
      </c>
      <c r="U263" s="103" t="str">
        <f t="shared" si="42"/>
        <v>n/a</v>
      </c>
      <c r="V263" s="103">
        <f t="shared" si="43"/>
        <v>0</v>
      </c>
      <c r="W263" s="103">
        <f t="shared" si="44"/>
        <v>0</v>
      </c>
      <c r="X263" s="119">
        <f t="shared" si="45"/>
        <v>1</v>
      </c>
      <c r="Y263" s="119">
        <f t="shared" si="46"/>
        <v>1</v>
      </c>
      <c r="Z263" s="168">
        <f>MIN((IFERROR(IF(AND($V263&lt;=Z$1,$W263&gt;=Z$1),INDEX(Reliability!E$23:E$50,MATCH($S263,Reliability!$C$23:$C$50,0)),0),0)*IF($T263="n/a",$D263*$Y263,$G263)+IFERROR(IF(AND($V263&lt;=Z$1,$W263&gt;=Z$1),INDEX(Reliability!E$23:E$50,MATCH($T263,Reliability!$C$23:$C$50,0)),0),0)*$H263*$X263*$Y263),$D263)*$R263</f>
        <v>0</v>
      </c>
      <c r="AA263" s="168">
        <f>MIN((IFERROR(IF(AND($V263&lt;=AA$1,$W263&gt;=AA$1),INDEX(Reliability!F$23:F$50,MATCH($S263,Reliability!$C$23:$C$50,0)),0),0)*IF($T263="n/a",$D263*$Y263,$G263)+IFERROR(IF(AND($V263&lt;=AA$1,$W263&gt;=AA$1),INDEX(Reliability!F$23:F$50,MATCH($T263,Reliability!$C$23:$C$50,0)),0),0)*$H263*$X263*$Y263),$D263)*$R263</f>
        <v>0</v>
      </c>
      <c r="AB263" s="168">
        <f>MIN((IFERROR(IF(AND($V263&lt;=AB$1,$W263&gt;=AB$1),INDEX(Reliability!G$23:G$50,MATCH($S263,Reliability!$C$23:$C$50,0)),0),0)*IF($T263="n/a",$D263*$Y263,$G263)+IFERROR(IF(AND($V263&lt;=AB$1,$W263&gt;=AB$1),INDEX(Reliability!G$23:G$50,MATCH($T263,Reliability!$C$23:$C$50,0)),0),0)*$H263*$X263*$Y263),$D263)*$R263</f>
        <v>0</v>
      </c>
      <c r="AC263" s="168">
        <f>MIN((IFERROR(IF(AND($V263&lt;=AC$1,$W263&gt;=AC$1),INDEX(Reliability!H$23:H$50,MATCH($S263,Reliability!$C$23:$C$50,0)),0),0)*IF($T263="n/a",$D263*$Y263,$G263)+IFERROR(IF(AND($V263&lt;=AC$1,$W263&gt;=AC$1),INDEX(Reliability!H$23:H$50,MATCH($T263,Reliability!$C$23:$C$50,0)),0),0)*$H263*$X263*$Y263),$D263)*$R263</f>
        <v>0</v>
      </c>
      <c r="AD263" s="168">
        <f>MIN((IFERROR(IF(AND($V263&lt;=AD$1,$W263&gt;=AD$1),INDEX(Reliability!I$23:I$50,MATCH($S263,Reliability!$C$23:$C$50,0)),0),0)*IF($T263="n/a",$D263*$Y263,$G263)+IFERROR(IF(AND($V263&lt;=AD$1,$W263&gt;=AD$1),INDEX(Reliability!I$23:I$50,MATCH($T263,Reliability!$C$23:$C$50,0)),0),0)*$H263*$X263*$Y263),$D263)*$R263</f>
        <v>0</v>
      </c>
      <c r="AE263" s="168">
        <f>MIN((IFERROR(IF(AND($V263&lt;=AE$1,$W263&gt;=AE$1),INDEX(Reliability!J$23:J$50,MATCH($S263,Reliability!$C$23:$C$50,0)),0),0)*IF($T263="n/a",$D263*$Y263,$G263)+IFERROR(IF(AND($V263&lt;=AE$1,$W263&gt;=AE$1),INDEX(Reliability!J$23:J$50,MATCH($T263,Reliability!$C$23:$C$50,0)),0),0)*$H263*$X263*$Y263),$D263)*$R263</f>
        <v>0</v>
      </c>
      <c r="AF263" s="168">
        <f>MIN((IFERROR(IF(AND($V263&lt;=AF$1,$W263&gt;=AF$1),INDEX(Reliability!K$23:K$50,MATCH($S263,Reliability!$C$23:$C$50,0)),0),0)*IF($T263="n/a",$D263*$Y263,$G263)+IFERROR(IF(AND($V263&lt;=AF$1,$W263&gt;=AF$1),INDEX(Reliability!K$23:K$50,MATCH($T263,Reliability!$C$23:$C$50,0)),0),0)*$H263*$X263*$Y263),$D263)*$R263</f>
        <v>0</v>
      </c>
      <c r="AG263" s="168">
        <f>MIN((IFERROR(IF(AND($V263&lt;=AG$1,$W263&gt;=AG$1),INDEX(Reliability!L$23:L$50,MATCH($S263,Reliability!$C$23:$C$50,0)),0),0)*IF($T263="n/a",$D263*$Y263,$G263)+IFERROR(IF(AND($V263&lt;=AG$1,$W263&gt;=AG$1),INDEX(Reliability!L$23:L$50,MATCH($T263,Reliability!$C$23:$C$50,0)),0),0)*$H263*$X263*$Y263),$D263)*$R263</f>
        <v>0</v>
      </c>
      <c r="AH263" s="168">
        <f>MIN((IFERROR(IF(AND($V263&lt;=AH$1,$W263&gt;=AH$1),INDEX(Reliability!M$23:M$50,MATCH($S263,Reliability!$C$23:$C$50,0)),0),0)*IF($T263="n/a",$D263*$Y263,$G263)+IFERROR(IF(AND($V263&lt;=AH$1,$W263&gt;=AH$1),INDEX(Reliability!M$23:M$50,MATCH($T263,Reliability!$C$23:$C$50,0)),0),0)*$H263*$X263*$Y263),$D263)*$R263</f>
        <v>0</v>
      </c>
      <c r="AI263" s="168">
        <f>MIN((IFERROR(IF(AND($V263&lt;=AI$1,$W263&gt;=AI$1),INDEX(Reliability!N$23:N$50,MATCH($S263,Reliability!$C$23:$C$50,0)),0),0)*IF($T263="n/a",$D263*$Y263,$G263)+IFERROR(IF(AND($V263&lt;=AI$1,$W263&gt;=AI$1),INDEX(Reliability!N$23:N$50,MATCH($T263,Reliability!$C$23:$C$50,0)),0),0)*$H263*$X263*$Y263),$D263)*$R263</f>
        <v>0</v>
      </c>
      <c r="AJ263" s="168">
        <f>MIN((IFERROR(IF(AND($V263&lt;=AJ$1,$W263&gt;=AJ$1),INDEX(Reliability!O$23:O$50,MATCH($S263,Reliability!$C$23:$C$50,0)),0),0)*IF($T263="n/a",$D263*$Y263,$G263)+IFERROR(IF(AND($V263&lt;=AJ$1,$W263&gt;=AJ$1),INDEX(Reliability!O$23:O$50,MATCH($T263,Reliability!$C$23:$C$50,0)),0),0)*$H263*$X263*$Y263),$D263)*$R263</f>
        <v>0</v>
      </c>
      <c r="AK263" s="168">
        <f>MIN((IFERROR(IF(AND($V263&lt;=AK$1,$W263&gt;=AK$1),INDEX(Reliability!P$23:P$50,MATCH($S263,Reliability!$C$23:$C$50,0)),0),0)*IF($T263="n/a",$D263*$Y263,$G263)+IFERROR(IF(AND($V263&lt;=AK$1,$W263&gt;=AK$1),INDEX(Reliability!P$23:P$50,MATCH($T263,Reliability!$C$23:$C$50,0)),0),0)*$H263*$X263*$Y263),$D263)*$R263</f>
        <v>0</v>
      </c>
      <c r="AM263" s="167">
        <f t="shared" si="47"/>
        <v>0</v>
      </c>
      <c r="AN263">
        <f>unique_contracts!C263</f>
        <v>0</v>
      </c>
    </row>
    <row r="264" spans="2:40" x14ac:dyDescent="0.25">
      <c r="B264" s="121">
        <f>unique_contracts!B264</f>
        <v>0</v>
      </c>
      <c r="C264" s="103">
        <f>unique_contracts!D264</f>
        <v>0</v>
      </c>
      <c r="D264" s="120">
        <f>unique_contracts!J264</f>
        <v>0</v>
      </c>
      <c r="E264" s="103">
        <f>unique_contracts!M264</f>
        <v>0</v>
      </c>
      <c r="F264" s="103">
        <f>unique_contracts!N264</f>
        <v>0</v>
      </c>
      <c r="G264" s="103">
        <f>unique_contracts!P264</f>
        <v>0</v>
      </c>
      <c r="H264" s="103">
        <f>unique_contracts!R264</f>
        <v>0</v>
      </c>
      <c r="I264" s="103">
        <f>unique_contracts!V264</f>
        <v>0</v>
      </c>
      <c r="J264" s="121">
        <f>unique_contracts!AB264</f>
        <v>0</v>
      </c>
      <c r="K264" s="103">
        <f>unique_contracts!AM264</f>
        <v>0</v>
      </c>
      <c r="L264" s="103">
        <f>unique_contracts!AN264</f>
        <v>0</v>
      </c>
      <c r="M264" s="103">
        <f>unique_contracts!AO264</f>
        <v>0</v>
      </c>
      <c r="N264" s="103">
        <f>unique_contracts!AP264</f>
        <v>0</v>
      </c>
      <c r="O264" s="103">
        <f>unique_contracts!AQ264</f>
        <v>0</v>
      </c>
      <c r="P264" s="103">
        <f>unique_contracts!AR264</f>
        <v>0</v>
      </c>
      <c r="Q264" s="103">
        <f>unique_contracts!BP264</f>
        <v>0</v>
      </c>
      <c r="R264" s="103">
        <f t="shared" si="40"/>
        <v>0</v>
      </c>
      <c r="S264" s="103" t="str">
        <f>IFERROR(IF(AND(I264&gt;0,E264="NotHybrid"),_xlfn.CONCAT(MAX(MIN(ROUNDDOWN(I264/D264,0),8),4),INDEX(resources!$G:$G,MATCH(B264,resources!$A:$A,0))),INDEX(resources!$G:$G,MATCH(B264,resources!$A:$A,0))),"n/a")</f>
        <v>n/a</v>
      </c>
      <c r="T264" s="103" t="str">
        <f t="shared" si="41"/>
        <v>n/a</v>
      </c>
      <c r="U264" s="103" t="str">
        <f t="shared" si="42"/>
        <v>n/a</v>
      </c>
      <c r="V264" s="103">
        <f t="shared" si="43"/>
        <v>0</v>
      </c>
      <c r="W264" s="103">
        <f t="shared" si="44"/>
        <v>0</v>
      </c>
      <c r="X264" s="119">
        <f t="shared" si="45"/>
        <v>1</v>
      </c>
      <c r="Y264" s="119">
        <f t="shared" si="46"/>
        <v>1</v>
      </c>
      <c r="Z264" s="168">
        <f>MIN((IFERROR(IF(AND($V264&lt;=Z$1,$W264&gt;=Z$1),INDEX(Reliability!E$23:E$50,MATCH($S264,Reliability!$C$23:$C$50,0)),0),0)*IF($T264="n/a",$D264*$Y264,$G264)+IFERROR(IF(AND($V264&lt;=Z$1,$W264&gt;=Z$1),INDEX(Reliability!E$23:E$50,MATCH($T264,Reliability!$C$23:$C$50,0)),0),0)*$H264*$X264*$Y264),$D264)*$R264</f>
        <v>0</v>
      </c>
      <c r="AA264" s="168">
        <f>MIN((IFERROR(IF(AND($V264&lt;=AA$1,$W264&gt;=AA$1),INDEX(Reliability!F$23:F$50,MATCH($S264,Reliability!$C$23:$C$50,0)),0),0)*IF($T264="n/a",$D264*$Y264,$G264)+IFERROR(IF(AND($V264&lt;=AA$1,$W264&gt;=AA$1),INDEX(Reliability!F$23:F$50,MATCH($T264,Reliability!$C$23:$C$50,0)),0),0)*$H264*$X264*$Y264),$D264)*$R264</f>
        <v>0</v>
      </c>
      <c r="AB264" s="168">
        <f>MIN((IFERROR(IF(AND($V264&lt;=AB$1,$W264&gt;=AB$1),INDEX(Reliability!G$23:G$50,MATCH($S264,Reliability!$C$23:$C$50,0)),0),0)*IF($T264="n/a",$D264*$Y264,$G264)+IFERROR(IF(AND($V264&lt;=AB$1,$W264&gt;=AB$1),INDEX(Reliability!G$23:G$50,MATCH($T264,Reliability!$C$23:$C$50,0)),0),0)*$H264*$X264*$Y264),$D264)*$R264</f>
        <v>0</v>
      </c>
      <c r="AC264" s="168">
        <f>MIN((IFERROR(IF(AND($V264&lt;=AC$1,$W264&gt;=AC$1),INDEX(Reliability!H$23:H$50,MATCH($S264,Reliability!$C$23:$C$50,0)),0),0)*IF($T264="n/a",$D264*$Y264,$G264)+IFERROR(IF(AND($V264&lt;=AC$1,$W264&gt;=AC$1),INDEX(Reliability!H$23:H$50,MATCH($T264,Reliability!$C$23:$C$50,0)),0),0)*$H264*$X264*$Y264),$D264)*$R264</f>
        <v>0</v>
      </c>
      <c r="AD264" s="168">
        <f>MIN((IFERROR(IF(AND($V264&lt;=AD$1,$W264&gt;=AD$1),INDEX(Reliability!I$23:I$50,MATCH($S264,Reliability!$C$23:$C$50,0)),0),0)*IF($T264="n/a",$D264*$Y264,$G264)+IFERROR(IF(AND($V264&lt;=AD$1,$W264&gt;=AD$1),INDEX(Reliability!I$23:I$50,MATCH($T264,Reliability!$C$23:$C$50,0)),0),0)*$H264*$X264*$Y264),$D264)*$R264</f>
        <v>0</v>
      </c>
      <c r="AE264" s="168">
        <f>MIN((IFERROR(IF(AND($V264&lt;=AE$1,$W264&gt;=AE$1),INDEX(Reliability!J$23:J$50,MATCH($S264,Reliability!$C$23:$C$50,0)),0),0)*IF($T264="n/a",$D264*$Y264,$G264)+IFERROR(IF(AND($V264&lt;=AE$1,$W264&gt;=AE$1),INDEX(Reliability!J$23:J$50,MATCH($T264,Reliability!$C$23:$C$50,0)),0),0)*$H264*$X264*$Y264),$D264)*$R264</f>
        <v>0</v>
      </c>
      <c r="AF264" s="168">
        <f>MIN((IFERROR(IF(AND($V264&lt;=AF$1,$W264&gt;=AF$1),INDEX(Reliability!K$23:K$50,MATCH($S264,Reliability!$C$23:$C$50,0)),0),0)*IF($T264="n/a",$D264*$Y264,$G264)+IFERROR(IF(AND($V264&lt;=AF$1,$W264&gt;=AF$1),INDEX(Reliability!K$23:K$50,MATCH($T264,Reliability!$C$23:$C$50,0)),0),0)*$H264*$X264*$Y264),$D264)*$R264</f>
        <v>0</v>
      </c>
      <c r="AG264" s="168">
        <f>MIN((IFERROR(IF(AND($V264&lt;=AG$1,$W264&gt;=AG$1),INDEX(Reliability!L$23:L$50,MATCH($S264,Reliability!$C$23:$C$50,0)),0),0)*IF($T264="n/a",$D264*$Y264,$G264)+IFERROR(IF(AND($V264&lt;=AG$1,$W264&gt;=AG$1),INDEX(Reliability!L$23:L$50,MATCH($T264,Reliability!$C$23:$C$50,0)),0),0)*$H264*$X264*$Y264),$D264)*$R264</f>
        <v>0</v>
      </c>
      <c r="AH264" s="168">
        <f>MIN((IFERROR(IF(AND($V264&lt;=AH$1,$W264&gt;=AH$1),INDEX(Reliability!M$23:M$50,MATCH($S264,Reliability!$C$23:$C$50,0)),0),0)*IF($T264="n/a",$D264*$Y264,$G264)+IFERROR(IF(AND($V264&lt;=AH$1,$W264&gt;=AH$1),INDEX(Reliability!M$23:M$50,MATCH($T264,Reliability!$C$23:$C$50,0)),0),0)*$H264*$X264*$Y264),$D264)*$R264</f>
        <v>0</v>
      </c>
      <c r="AI264" s="168">
        <f>MIN((IFERROR(IF(AND($V264&lt;=AI$1,$W264&gt;=AI$1),INDEX(Reliability!N$23:N$50,MATCH($S264,Reliability!$C$23:$C$50,0)),0),0)*IF($T264="n/a",$D264*$Y264,$G264)+IFERROR(IF(AND($V264&lt;=AI$1,$W264&gt;=AI$1),INDEX(Reliability!N$23:N$50,MATCH($T264,Reliability!$C$23:$C$50,0)),0),0)*$H264*$X264*$Y264),$D264)*$R264</f>
        <v>0</v>
      </c>
      <c r="AJ264" s="168">
        <f>MIN((IFERROR(IF(AND($V264&lt;=AJ$1,$W264&gt;=AJ$1),INDEX(Reliability!O$23:O$50,MATCH($S264,Reliability!$C$23:$C$50,0)),0),0)*IF($T264="n/a",$D264*$Y264,$G264)+IFERROR(IF(AND($V264&lt;=AJ$1,$W264&gt;=AJ$1),INDEX(Reliability!O$23:O$50,MATCH($T264,Reliability!$C$23:$C$50,0)),0),0)*$H264*$X264*$Y264),$D264)*$R264</f>
        <v>0</v>
      </c>
      <c r="AK264" s="168">
        <f>MIN((IFERROR(IF(AND($V264&lt;=AK$1,$W264&gt;=AK$1),INDEX(Reliability!P$23:P$50,MATCH($S264,Reliability!$C$23:$C$50,0)),0),0)*IF($T264="n/a",$D264*$Y264,$G264)+IFERROR(IF(AND($V264&lt;=AK$1,$W264&gt;=AK$1),INDEX(Reliability!P$23:P$50,MATCH($T264,Reliability!$C$23:$C$50,0)),0),0)*$H264*$X264*$Y264),$D264)*$R264</f>
        <v>0</v>
      </c>
      <c r="AM264" s="167">
        <f t="shared" si="47"/>
        <v>0</v>
      </c>
      <c r="AN264">
        <f>unique_contracts!C264</f>
        <v>0</v>
      </c>
    </row>
    <row r="265" spans="2:40" x14ac:dyDescent="0.25">
      <c r="B265" s="121">
        <f>unique_contracts!B265</f>
        <v>0</v>
      </c>
      <c r="C265" s="103">
        <f>unique_contracts!D265</f>
        <v>0</v>
      </c>
      <c r="D265" s="120">
        <f>unique_contracts!J265</f>
        <v>0</v>
      </c>
      <c r="E265" s="103">
        <f>unique_contracts!M265</f>
        <v>0</v>
      </c>
      <c r="F265" s="103">
        <f>unique_contracts!N265</f>
        <v>0</v>
      </c>
      <c r="G265" s="103">
        <f>unique_contracts!P265</f>
        <v>0</v>
      </c>
      <c r="H265" s="103">
        <f>unique_contracts!R265</f>
        <v>0</v>
      </c>
      <c r="I265" s="103">
        <f>unique_contracts!V265</f>
        <v>0</v>
      </c>
      <c r="J265" s="121">
        <f>unique_contracts!AB265</f>
        <v>0</v>
      </c>
      <c r="K265" s="103">
        <f>unique_contracts!AM265</f>
        <v>0</v>
      </c>
      <c r="L265" s="103">
        <f>unique_contracts!AN265</f>
        <v>0</v>
      </c>
      <c r="M265" s="103">
        <f>unique_contracts!AO265</f>
        <v>0</v>
      </c>
      <c r="N265" s="103">
        <f>unique_contracts!AP265</f>
        <v>0</v>
      </c>
      <c r="O265" s="103">
        <f>unique_contracts!AQ265</f>
        <v>0</v>
      </c>
      <c r="P265" s="103">
        <f>unique_contracts!AR265</f>
        <v>0</v>
      </c>
      <c r="Q265" s="103">
        <f>unique_contracts!BP265</f>
        <v>0</v>
      </c>
      <c r="R265" s="103">
        <f t="shared" si="40"/>
        <v>0</v>
      </c>
      <c r="S265" s="103" t="str">
        <f>IFERROR(IF(AND(I265&gt;0,E265="NotHybrid"),_xlfn.CONCAT(MAX(MIN(ROUNDDOWN(I265/D265,0),8),4),INDEX(resources!$G:$G,MATCH(B265,resources!$A:$A,0))),INDEX(resources!$G:$G,MATCH(B265,resources!$A:$A,0))),"n/a")</f>
        <v>n/a</v>
      </c>
      <c r="T265" s="103" t="str">
        <f t="shared" si="41"/>
        <v>n/a</v>
      </c>
      <c r="U265" s="103" t="str">
        <f t="shared" si="42"/>
        <v>n/a</v>
      </c>
      <c r="V265" s="103">
        <f t="shared" si="43"/>
        <v>0</v>
      </c>
      <c r="W265" s="103">
        <f t="shared" si="44"/>
        <v>0</v>
      </c>
      <c r="X265" s="119">
        <f t="shared" si="45"/>
        <v>1</v>
      </c>
      <c r="Y265" s="119">
        <f t="shared" si="46"/>
        <v>1</v>
      </c>
      <c r="Z265" s="168">
        <f>MIN((IFERROR(IF(AND($V265&lt;=Z$1,$W265&gt;=Z$1),INDEX(Reliability!E$23:E$50,MATCH($S265,Reliability!$C$23:$C$50,0)),0),0)*IF($T265="n/a",$D265*$Y265,$G265)+IFERROR(IF(AND($V265&lt;=Z$1,$W265&gt;=Z$1),INDEX(Reliability!E$23:E$50,MATCH($T265,Reliability!$C$23:$C$50,0)),0),0)*$H265*$X265*$Y265),$D265)*$R265</f>
        <v>0</v>
      </c>
      <c r="AA265" s="168">
        <f>MIN((IFERROR(IF(AND($V265&lt;=AA$1,$W265&gt;=AA$1),INDEX(Reliability!F$23:F$50,MATCH($S265,Reliability!$C$23:$C$50,0)),0),0)*IF($T265="n/a",$D265*$Y265,$G265)+IFERROR(IF(AND($V265&lt;=AA$1,$W265&gt;=AA$1),INDEX(Reliability!F$23:F$50,MATCH($T265,Reliability!$C$23:$C$50,0)),0),0)*$H265*$X265*$Y265),$D265)*$R265</f>
        <v>0</v>
      </c>
      <c r="AB265" s="168">
        <f>MIN((IFERROR(IF(AND($V265&lt;=AB$1,$W265&gt;=AB$1),INDEX(Reliability!G$23:G$50,MATCH($S265,Reliability!$C$23:$C$50,0)),0),0)*IF($T265="n/a",$D265*$Y265,$G265)+IFERROR(IF(AND($V265&lt;=AB$1,$W265&gt;=AB$1),INDEX(Reliability!G$23:G$50,MATCH($T265,Reliability!$C$23:$C$50,0)),0),0)*$H265*$X265*$Y265),$D265)*$R265</f>
        <v>0</v>
      </c>
      <c r="AC265" s="168">
        <f>MIN((IFERROR(IF(AND($V265&lt;=AC$1,$W265&gt;=AC$1),INDEX(Reliability!H$23:H$50,MATCH($S265,Reliability!$C$23:$C$50,0)),0),0)*IF($T265="n/a",$D265*$Y265,$G265)+IFERROR(IF(AND($V265&lt;=AC$1,$W265&gt;=AC$1),INDEX(Reliability!H$23:H$50,MATCH($T265,Reliability!$C$23:$C$50,0)),0),0)*$H265*$X265*$Y265),$D265)*$R265</f>
        <v>0</v>
      </c>
      <c r="AD265" s="168">
        <f>MIN((IFERROR(IF(AND($V265&lt;=AD$1,$W265&gt;=AD$1),INDEX(Reliability!I$23:I$50,MATCH($S265,Reliability!$C$23:$C$50,0)),0),0)*IF($T265="n/a",$D265*$Y265,$G265)+IFERROR(IF(AND($V265&lt;=AD$1,$W265&gt;=AD$1),INDEX(Reliability!I$23:I$50,MATCH($T265,Reliability!$C$23:$C$50,0)),0),0)*$H265*$X265*$Y265),$D265)*$R265</f>
        <v>0</v>
      </c>
      <c r="AE265" s="168">
        <f>MIN((IFERROR(IF(AND($V265&lt;=AE$1,$W265&gt;=AE$1),INDEX(Reliability!J$23:J$50,MATCH($S265,Reliability!$C$23:$C$50,0)),0),0)*IF($T265="n/a",$D265*$Y265,$G265)+IFERROR(IF(AND($V265&lt;=AE$1,$W265&gt;=AE$1),INDEX(Reliability!J$23:J$50,MATCH($T265,Reliability!$C$23:$C$50,0)),0),0)*$H265*$X265*$Y265),$D265)*$R265</f>
        <v>0</v>
      </c>
      <c r="AF265" s="168">
        <f>MIN((IFERROR(IF(AND($V265&lt;=AF$1,$W265&gt;=AF$1),INDEX(Reliability!K$23:K$50,MATCH($S265,Reliability!$C$23:$C$50,0)),0),0)*IF($T265="n/a",$D265*$Y265,$G265)+IFERROR(IF(AND($V265&lt;=AF$1,$W265&gt;=AF$1),INDEX(Reliability!K$23:K$50,MATCH($T265,Reliability!$C$23:$C$50,0)),0),0)*$H265*$X265*$Y265),$D265)*$R265</f>
        <v>0</v>
      </c>
      <c r="AG265" s="168">
        <f>MIN((IFERROR(IF(AND($V265&lt;=AG$1,$W265&gt;=AG$1),INDEX(Reliability!L$23:L$50,MATCH($S265,Reliability!$C$23:$C$50,0)),0),0)*IF($T265="n/a",$D265*$Y265,$G265)+IFERROR(IF(AND($V265&lt;=AG$1,$W265&gt;=AG$1),INDEX(Reliability!L$23:L$50,MATCH($T265,Reliability!$C$23:$C$50,0)),0),0)*$H265*$X265*$Y265),$D265)*$R265</f>
        <v>0</v>
      </c>
      <c r="AH265" s="168">
        <f>MIN((IFERROR(IF(AND($V265&lt;=AH$1,$W265&gt;=AH$1),INDEX(Reliability!M$23:M$50,MATCH($S265,Reliability!$C$23:$C$50,0)),0),0)*IF($T265="n/a",$D265*$Y265,$G265)+IFERROR(IF(AND($V265&lt;=AH$1,$W265&gt;=AH$1),INDEX(Reliability!M$23:M$50,MATCH($T265,Reliability!$C$23:$C$50,0)),0),0)*$H265*$X265*$Y265),$D265)*$R265</f>
        <v>0</v>
      </c>
      <c r="AI265" s="168">
        <f>MIN((IFERROR(IF(AND($V265&lt;=AI$1,$W265&gt;=AI$1),INDEX(Reliability!N$23:N$50,MATCH($S265,Reliability!$C$23:$C$50,0)),0),0)*IF($T265="n/a",$D265*$Y265,$G265)+IFERROR(IF(AND($V265&lt;=AI$1,$W265&gt;=AI$1),INDEX(Reliability!N$23:N$50,MATCH($T265,Reliability!$C$23:$C$50,0)),0),0)*$H265*$X265*$Y265),$D265)*$R265</f>
        <v>0</v>
      </c>
      <c r="AJ265" s="168">
        <f>MIN((IFERROR(IF(AND($V265&lt;=AJ$1,$W265&gt;=AJ$1),INDEX(Reliability!O$23:O$50,MATCH($S265,Reliability!$C$23:$C$50,0)),0),0)*IF($T265="n/a",$D265*$Y265,$G265)+IFERROR(IF(AND($V265&lt;=AJ$1,$W265&gt;=AJ$1),INDEX(Reliability!O$23:O$50,MATCH($T265,Reliability!$C$23:$C$50,0)),0),0)*$H265*$X265*$Y265),$D265)*$R265</f>
        <v>0</v>
      </c>
      <c r="AK265" s="168">
        <f>MIN((IFERROR(IF(AND($V265&lt;=AK$1,$W265&gt;=AK$1),INDEX(Reliability!P$23:P$50,MATCH($S265,Reliability!$C$23:$C$50,0)),0),0)*IF($T265="n/a",$D265*$Y265,$G265)+IFERROR(IF(AND($V265&lt;=AK$1,$W265&gt;=AK$1),INDEX(Reliability!P$23:P$50,MATCH($T265,Reliability!$C$23:$C$50,0)),0),0)*$H265*$X265*$Y265),$D265)*$R265</f>
        <v>0</v>
      </c>
      <c r="AM265" s="167">
        <f t="shared" si="47"/>
        <v>0</v>
      </c>
      <c r="AN265">
        <f>unique_contracts!C265</f>
        <v>0</v>
      </c>
    </row>
    <row r="266" spans="2:40" x14ac:dyDescent="0.25">
      <c r="B266" s="121">
        <f>unique_contracts!B266</f>
        <v>0</v>
      </c>
      <c r="C266" s="103">
        <f>unique_contracts!D266</f>
        <v>0</v>
      </c>
      <c r="D266" s="120">
        <f>unique_contracts!J266</f>
        <v>0</v>
      </c>
      <c r="E266" s="103">
        <f>unique_contracts!M266</f>
        <v>0</v>
      </c>
      <c r="F266" s="103">
        <f>unique_contracts!N266</f>
        <v>0</v>
      </c>
      <c r="G266" s="103">
        <f>unique_contracts!P266</f>
        <v>0</v>
      </c>
      <c r="H266" s="103">
        <f>unique_contracts!R266</f>
        <v>0</v>
      </c>
      <c r="I266" s="103">
        <f>unique_contracts!V266</f>
        <v>0</v>
      </c>
      <c r="J266" s="121">
        <f>unique_contracts!AB266</f>
        <v>0</v>
      </c>
      <c r="K266" s="103">
        <f>unique_contracts!AM266</f>
        <v>0</v>
      </c>
      <c r="L266" s="103">
        <f>unique_contracts!AN266</f>
        <v>0</v>
      </c>
      <c r="M266" s="103">
        <f>unique_contracts!AO266</f>
        <v>0</v>
      </c>
      <c r="N266" s="103">
        <f>unique_contracts!AP266</f>
        <v>0</v>
      </c>
      <c r="O266" s="103">
        <f>unique_contracts!AQ266</f>
        <v>0</v>
      </c>
      <c r="P266" s="103">
        <f>unique_contracts!AR266</f>
        <v>0</v>
      </c>
      <c r="Q266" s="103">
        <f>unique_contracts!BP266</f>
        <v>0</v>
      </c>
      <c r="R266" s="103">
        <f t="shared" si="40"/>
        <v>0</v>
      </c>
      <c r="S266" s="103" t="str">
        <f>IFERROR(IF(AND(I266&gt;0,E266="NotHybrid"),_xlfn.CONCAT(MAX(MIN(ROUNDDOWN(I266/D266,0),8),4),INDEX(resources!$G:$G,MATCH(B266,resources!$A:$A,0))),INDEX(resources!$G:$G,MATCH(B266,resources!$A:$A,0))),"n/a")</f>
        <v>n/a</v>
      </c>
      <c r="T266" s="103" t="str">
        <f t="shared" si="41"/>
        <v>n/a</v>
      </c>
      <c r="U266" s="103" t="str">
        <f t="shared" si="42"/>
        <v>n/a</v>
      </c>
      <c r="V266" s="103">
        <f t="shared" si="43"/>
        <v>0</v>
      </c>
      <c r="W266" s="103">
        <f t="shared" si="44"/>
        <v>0</v>
      </c>
      <c r="X266" s="119">
        <f t="shared" si="45"/>
        <v>1</v>
      </c>
      <c r="Y266" s="119">
        <f t="shared" si="46"/>
        <v>1</v>
      </c>
      <c r="Z266" s="168">
        <f>MIN((IFERROR(IF(AND($V266&lt;=Z$1,$W266&gt;=Z$1),INDEX(Reliability!E$23:E$50,MATCH($S266,Reliability!$C$23:$C$50,0)),0),0)*IF($T266="n/a",$D266*$Y266,$G266)+IFERROR(IF(AND($V266&lt;=Z$1,$W266&gt;=Z$1),INDEX(Reliability!E$23:E$50,MATCH($T266,Reliability!$C$23:$C$50,0)),0),0)*$H266*$X266*$Y266),$D266)*$R266</f>
        <v>0</v>
      </c>
      <c r="AA266" s="168">
        <f>MIN((IFERROR(IF(AND($V266&lt;=AA$1,$W266&gt;=AA$1),INDEX(Reliability!F$23:F$50,MATCH($S266,Reliability!$C$23:$C$50,0)),0),0)*IF($T266="n/a",$D266*$Y266,$G266)+IFERROR(IF(AND($V266&lt;=AA$1,$W266&gt;=AA$1),INDEX(Reliability!F$23:F$50,MATCH($T266,Reliability!$C$23:$C$50,0)),0),0)*$H266*$X266*$Y266),$D266)*$R266</f>
        <v>0</v>
      </c>
      <c r="AB266" s="168">
        <f>MIN((IFERROR(IF(AND($V266&lt;=AB$1,$W266&gt;=AB$1),INDEX(Reliability!G$23:G$50,MATCH($S266,Reliability!$C$23:$C$50,0)),0),0)*IF($T266="n/a",$D266*$Y266,$G266)+IFERROR(IF(AND($V266&lt;=AB$1,$W266&gt;=AB$1),INDEX(Reliability!G$23:G$50,MATCH($T266,Reliability!$C$23:$C$50,0)),0),0)*$H266*$X266*$Y266),$D266)*$R266</f>
        <v>0</v>
      </c>
      <c r="AC266" s="168">
        <f>MIN((IFERROR(IF(AND($V266&lt;=AC$1,$W266&gt;=AC$1),INDEX(Reliability!H$23:H$50,MATCH($S266,Reliability!$C$23:$C$50,0)),0),0)*IF($T266="n/a",$D266*$Y266,$G266)+IFERROR(IF(AND($V266&lt;=AC$1,$W266&gt;=AC$1),INDEX(Reliability!H$23:H$50,MATCH($T266,Reliability!$C$23:$C$50,0)),0),0)*$H266*$X266*$Y266),$D266)*$R266</f>
        <v>0</v>
      </c>
      <c r="AD266" s="168">
        <f>MIN((IFERROR(IF(AND($V266&lt;=AD$1,$W266&gt;=AD$1),INDEX(Reliability!I$23:I$50,MATCH($S266,Reliability!$C$23:$C$50,0)),0),0)*IF($T266="n/a",$D266*$Y266,$G266)+IFERROR(IF(AND($V266&lt;=AD$1,$W266&gt;=AD$1),INDEX(Reliability!I$23:I$50,MATCH($T266,Reliability!$C$23:$C$50,0)),0),0)*$H266*$X266*$Y266),$D266)*$R266</f>
        <v>0</v>
      </c>
      <c r="AE266" s="168">
        <f>MIN((IFERROR(IF(AND($V266&lt;=AE$1,$W266&gt;=AE$1),INDEX(Reliability!J$23:J$50,MATCH($S266,Reliability!$C$23:$C$50,0)),0),0)*IF($T266="n/a",$D266*$Y266,$G266)+IFERROR(IF(AND($V266&lt;=AE$1,$W266&gt;=AE$1),INDEX(Reliability!J$23:J$50,MATCH($T266,Reliability!$C$23:$C$50,0)),0),0)*$H266*$X266*$Y266),$D266)*$R266</f>
        <v>0</v>
      </c>
      <c r="AF266" s="168">
        <f>MIN((IFERROR(IF(AND($V266&lt;=AF$1,$W266&gt;=AF$1),INDEX(Reliability!K$23:K$50,MATCH($S266,Reliability!$C$23:$C$50,0)),0),0)*IF($T266="n/a",$D266*$Y266,$G266)+IFERROR(IF(AND($V266&lt;=AF$1,$W266&gt;=AF$1),INDEX(Reliability!K$23:K$50,MATCH($T266,Reliability!$C$23:$C$50,0)),0),0)*$H266*$X266*$Y266),$D266)*$R266</f>
        <v>0</v>
      </c>
      <c r="AG266" s="168">
        <f>MIN((IFERROR(IF(AND($V266&lt;=AG$1,$W266&gt;=AG$1),INDEX(Reliability!L$23:L$50,MATCH($S266,Reliability!$C$23:$C$50,0)),0),0)*IF($T266="n/a",$D266*$Y266,$G266)+IFERROR(IF(AND($V266&lt;=AG$1,$W266&gt;=AG$1),INDEX(Reliability!L$23:L$50,MATCH($T266,Reliability!$C$23:$C$50,0)),0),0)*$H266*$X266*$Y266),$D266)*$R266</f>
        <v>0</v>
      </c>
      <c r="AH266" s="168">
        <f>MIN((IFERROR(IF(AND($V266&lt;=AH$1,$W266&gt;=AH$1),INDEX(Reliability!M$23:M$50,MATCH($S266,Reliability!$C$23:$C$50,0)),0),0)*IF($T266="n/a",$D266*$Y266,$G266)+IFERROR(IF(AND($V266&lt;=AH$1,$W266&gt;=AH$1),INDEX(Reliability!M$23:M$50,MATCH($T266,Reliability!$C$23:$C$50,0)),0),0)*$H266*$X266*$Y266),$D266)*$R266</f>
        <v>0</v>
      </c>
      <c r="AI266" s="168">
        <f>MIN((IFERROR(IF(AND($V266&lt;=AI$1,$W266&gt;=AI$1),INDEX(Reliability!N$23:N$50,MATCH($S266,Reliability!$C$23:$C$50,0)),0),0)*IF($T266="n/a",$D266*$Y266,$G266)+IFERROR(IF(AND($V266&lt;=AI$1,$W266&gt;=AI$1),INDEX(Reliability!N$23:N$50,MATCH($T266,Reliability!$C$23:$C$50,0)),0),0)*$H266*$X266*$Y266),$D266)*$R266</f>
        <v>0</v>
      </c>
      <c r="AJ266" s="168">
        <f>MIN((IFERROR(IF(AND($V266&lt;=AJ$1,$W266&gt;=AJ$1),INDEX(Reliability!O$23:O$50,MATCH($S266,Reliability!$C$23:$C$50,0)),0),0)*IF($T266="n/a",$D266*$Y266,$G266)+IFERROR(IF(AND($V266&lt;=AJ$1,$W266&gt;=AJ$1),INDEX(Reliability!O$23:O$50,MATCH($T266,Reliability!$C$23:$C$50,0)),0),0)*$H266*$X266*$Y266),$D266)*$R266</f>
        <v>0</v>
      </c>
      <c r="AK266" s="168">
        <f>MIN((IFERROR(IF(AND($V266&lt;=AK$1,$W266&gt;=AK$1),INDEX(Reliability!P$23:P$50,MATCH($S266,Reliability!$C$23:$C$50,0)),0),0)*IF($T266="n/a",$D266*$Y266,$G266)+IFERROR(IF(AND($V266&lt;=AK$1,$W266&gt;=AK$1),INDEX(Reliability!P$23:P$50,MATCH($T266,Reliability!$C$23:$C$50,0)),0),0)*$H266*$X266*$Y266),$D266)*$R266</f>
        <v>0</v>
      </c>
      <c r="AM266" s="167">
        <f t="shared" si="47"/>
        <v>0</v>
      </c>
      <c r="AN266">
        <f>unique_contracts!C266</f>
        <v>0</v>
      </c>
    </row>
    <row r="267" spans="2:40" x14ac:dyDescent="0.25">
      <c r="B267" s="121">
        <f>unique_contracts!B267</f>
        <v>0</v>
      </c>
      <c r="C267" s="103">
        <f>unique_contracts!D267</f>
        <v>0</v>
      </c>
      <c r="D267" s="120">
        <f>unique_contracts!J267</f>
        <v>0</v>
      </c>
      <c r="E267" s="103">
        <f>unique_contracts!M267</f>
        <v>0</v>
      </c>
      <c r="F267" s="103">
        <f>unique_contracts!N267</f>
        <v>0</v>
      </c>
      <c r="G267" s="103">
        <f>unique_contracts!P267</f>
        <v>0</v>
      </c>
      <c r="H267" s="103">
        <f>unique_contracts!R267</f>
        <v>0</v>
      </c>
      <c r="I267" s="103">
        <f>unique_contracts!V267</f>
        <v>0</v>
      </c>
      <c r="J267" s="121">
        <f>unique_contracts!AB267</f>
        <v>0</v>
      </c>
      <c r="K267" s="103">
        <f>unique_contracts!AM267</f>
        <v>0</v>
      </c>
      <c r="L267" s="103">
        <f>unique_contracts!AN267</f>
        <v>0</v>
      </c>
      <c r="M267" s="103">
        <f>unique_contracts!AO267</f>
        <v>0</v>
      </c>
      <c r="N267" s="103">
        <f>unique_contracts!AP267</f>
        <v>0</v>
      </c>
      <c r="O267" s="103">
        <f>unique_contracts!AQ267</f>
        <v>0</v>
      </c>
      <c r="P267" s="103">
        <f>unique_contracts!AR267</f>
        <v>0</v>
      </c>
      <c r="Q267" s="103">
        <f>unique_contracts!BP267</f>
        <v>0</v>
      </c>
      <c r="R267" s="103">
        <f t="shared" si="40"/>
        <v>0</v>
      </c>
      <c r="S267" s="103" t="str">
        <f>IFERROR(IF(AND(I267&gt;0,E267="NotHybrid"),_xlfn.CONCAT(MAX(MIN(ROUNDDOWN(I267/D267,0),8),4),INDEX(resources!$G:$G,MATCH(B267,resources!$A:$A,0))),INDEX(resources!$G:$G,MATCH(B267,resources!$A:$A,0))),"n/a")</f>
        <v>n/a</v>
      </c>
      <c r="T267" s="103" t="str">
        <f t="shared" si="41"/>
        <v>n/a</v>
      </c>
      <c r="U267" s="103" t="str">
        <f t="shared" si="42"/>
        <v>n/a</v>
      </c>
      <c r="V267" s="103">
        <f t="shared" si="43"/>
        <v>0</v>
      </c>
      <c r="W267" s="103">
        <f t="shared" si="44"/>
        <v>0</v>
      </c>
      <c r="X267" s="119">
        <f t="shared" si="45"/>
        <v>1</v>
      </c>
      <c r="Y267" s="119">
        <f t="shared" si="46"/>
        <v>1</v>
      </c>
      <c r="Z267" s="168">
        <f>MIN((IFERROR(IF(AND($V267&lt;=Z$1,$W267&gt;=Z$1),INDEX(Reliability!E$23:E$50,MATCH($S267,Reliability!$C$23:$C$50,0)),0),0)*IF($T267="n/a",$D267*$Y267,$G267)+IFERROR(IF(AND($V267&lt;=Z$1,$W267&gt;=Z$1),INDEX(Reliability!E$23:E$50,MATCH($T267,Reliability!$C$23:$C$50,0)),0),0)*$H267*$X267*$Y267),$D267)*$R267</f>
        <v>0</v>
      </c>
      <c r="AA267" s="168">
        <f>MIN((IFERROR(IF(AND($V267&lt;=AA$1,$W267&gt;=AA$1),INDEX(Reliability!F$23:F$50,MATCH($S267,Reliability!$C$23:$C$50,0)),0),0)*IF($T267="n/a",$D267*$Y267,$G267)+IFERROR(IF(AND($V267&lt;=AA$1,$W267&gt;=AA$1),INDEX(Reliability!F$23:F$50,MATCH($T267,Reliability!$C$23:$C$50,0)),0),0)*$H267*$X267*$Y267),$D267)*$R267</f>
        <v>0</v>
      </c>
      <c r="AB267" s="168">
        <f>MIN((IFERROR(IF(AND($V267&lt;=AB$1,$W267&gt;=AB$1),INDEX(Reliability!G$23:G$50,MATCH($S267,Reliability!$C$23:$C$50,0)),0),0)*IF($T267="n/a",$D267*$Y267,$G267)+IFERROR(IF(AND($V267&lt;=AB$1,$W267&gt;=AB$1),INDEX(Reliability!G$23:G$50,MATCH($T267,Reliability!$C$23:$C$50,0)),0),0)*$H267*$X267*$Y267),$D267)*$R267</f>
        <v>0</v>
      </c>
      <c r="AC267" s="168">
        <f>MIN((IFERROR(IF(AND($V267&lt;=AC$1,$W267&gt;=AC$1),INDEX(Reliability!H$23:H$50,MATCH($S267,Reliability!$C$23:$C$50,0)),0),0)*IF($T267="n/a",$D267*$Y267,$G267)+IFERROR(IF(AND($V267&lt;=AC$1,$W267&gt;=AC$1),INDEX(Reliability!H$23:H$50,MATCH($T267,Reliability!$C$23:$C$50,0)),0),0)*$H267*$X267*$Y267),$D267)*$R267</f>
        <v>0</v>
      </c>
      <c r="AD267" s="168">
        <f>MIN((IFERROR(IF(AND($V267&lt;=AD$1,$W267&gt;=AD$1),INDEX(Reliability!I$23:I$50,MATCH($S267,Reliability!$C$23:$C$50,0)),0),0)*IF($T267="n/a",$D267*$Y267,$G267)+IFERROR(IF(AND($V267&lt;=AD$1,$W267&gt;=AD$1),INDEX(Reliability!I$23:I$50,MATCH($T267,Reliability!$C$23:$C$50,0)),0),0)*$H267*$X267*$Y267),$D267)*$R267</f>
        <v>0</v>
      </c>
      <c r="AE267" s="168">
        <f>MIN((IFERROR(IF(AND($V267&lt;=AE$1,$W267&gt;=AE$1),INDEX(Reliability!J$23:J$50,MATCH($S267,Reliability!$C$23:$C$50,0)),0),0)*IF($T267="n/a",$D267*$Y267,$G267)+IFERROR(IF(AND($V267&lt;=AE$1,$W267&gt;=AE$1),INDEX(Reliability!J$23:J$50,MATCH($T267,Reliability!$C$23:$C$50,0)),0),0)*$H267*$X267*$Y267),$D267)*$R267</f>
        <v>0</v>
      </c>
      <c r="AF267" s="168">
        <f>MIN((IFERROR(IF(AND($V267&lt;=AF$1,$W267&gt;=AF$1),INDEX(Reliability!K$23:K$50,MATCH($S267,Reliability!$C$23:$C$50,0)),0),0)*IF($T267="n/a",$D267*$Y267,$G267)+IFERROR(IF(AND($V267&lt;=AF$1,$W267&gt;=AF$1),INDEX(Reliability!K$23:K$50,MATCH($T267,Reliability!$C$23:$C$50,0)),0),0)*$H267*$X267*$Y267),$D267)*$R267</f>
        <v>0</v>
      </c>
      <c r="AG267" s="168">
        <f>MIN((IFERROR(IF(AND($V267&lt;=AG$1,$W267&gt;=AG$1),INDEX(Reliability!L$23:L$50,MATCH($S267,Reliability!$C$23:$C$50,0)),0),0)*IF($T267="n/a",$D267*$Y267,$G267)+IFERROR(IF(AND($V267&lt;=AG$1,$W267&gt;=AG$1),INDEX(Reliability!L$23:L$50,MATCH($T267,Reliability!$C$23:$C$50,0)),0),0)*$H267*$X267*$Y267),$D267)*$R267</f>
        <v>0</v>
      </c>
      <c r="AH267" s="168">
        <f>MIN((IFERROR(IF(AND($V267&lt;=AH$1,$W267&gt;=AH$1),INDEX(Reliability!M$23:M$50,MATCH($S267,Reliability!$C$23:$C$50,0)),0),0)*IF($T267="n/a",$D267*$Y267,$G267)+IFERROR(IF(AND($V267&lt;=AH$1,$W267&gt;=AH$1),INDEX(Reliability!M$23:M$50,MATCH($T267,Reliability!$C$23:$C$50,0)),0),0)*$H267*$X267*$Y267),$D267)*$R267</f>
        <v>0</v>
      </c>
      <c r="AI267" s="168">
        <f>MIN((IFERROR(IF(AND($V267&lt;=AI$1,$W267&gt;=AI$1),INDEX(Reliability!N$23:N$50,MATCH($S267,Reliability!$C$23:$C$50,0)),0),0)*IF($T267="n/a",$D267*$Y267,$G267)+IFERROR(IF(AND($V267&lt;=AI$1,$W267&gt;=AI$1),INDEX(Reliability!N$23:N$50,MATCH($T267,Reliability!$C$23:$C$50,0)),0),0)*$H267*$X267*$Y267),$D267)*$R267</f>
        <v>0</v>
      </c>
      <c r="AJ267" s="168">
        <f>MIN((IFERROR(IF(AND($V267&lt;=AJ$1,$W267&gt;=AJ$1),INDEX(Reliability!O$23:O$50,MATCH($S267,Reliability!$C$23:$C$50,0)),0),0)*IF($T267="n/a",$D267*$Y267,$G267)+IFERROR(IF(AND($V267&lt;=AJ$1,$W267&gt;=AJ$1),INDEX(Reliability!O$23:O$50,MATCH($T267,Reliability!$C$23:$C$50,0)),0),0)*$H267*$X267*$Y267),$D267)*$R267</f>
        <v>0</v>
      </c>
      <c r="AK267" s="168">
        <f>MIN((IFERROR(IF(AND($V267&lt;=AK$1,$W267&gt;=AK$1),INDEX(Reliability!P$23:P$50,MATCH($S267,Reliability!$C$23:$C$50,0)),0),0)*IF($T267="n/a",$D267*$Y267,$G267)+IFERROR(IF(AND($V267&lt;=AK$1,$W267&gt;=AK$1),INDEX(Reliability!P$23:P$50,MATCH($T267,Reliability!$C$23:$C$50,0)),0),0)*$H267*$X267*$Y267),$D267)*$R267</f>
        <v>0</v>
      </c>
      <c r="AM267" s="167">
        <f t="shared" si="47"/>
        <v>0</v>
      </c>
      <c r="AN267">
        <f>unique_contracts!C267</f>
        <v>0</v>
      </c>
    </row>
    <row r="268" spans="2:40" x14ac:dyDescent="0.25">
      <c r="B268" s="121">
        <f>unique_contracts!B268</f>
        <v>0</v>
      </c>
      <c r="C268" s="103">
        <f>unique_contracts!D268</f>
        <v>0</v>
      </c>
      <c r="D268" s="120">
        <f>unique_contracts!J268</f>
        <v>0</v>
      </c>
      <c r="E268" s="103">
        <f>unique_contracts!M268</f>
        <v>0</v>
      </c>
      <c r="F268" s="103">
        <f>unique_contracts!N268</f>
        <v>0</v>
      </c>
      <c r="G268" s="103">
        <f>unique_contracts!P268</f>
        <v>0</v>
      </c>
      <c r="H268" s="103">
        <f>unique_contracts!R268</f>
        <v>0</v>
      </c>
      <c r="I268" s="103">
        <f>unique_contracts!V268</f>
        <v>0</v>
      </c>
      <c r="J268" s="121">
        <f>unique_contracts!AB268</f>
        <v>0</v>
      </c>
      <c r="K268" s="103">
        <f>unique_contracts!AM268</f>
        <v>0</v>
      </c>
      <c r="L268" s="103">
        <f>unique_contracts!AN268</f>
        <v>0</v>
      </c>
      <c r="M268" s="103">
        <f>unique_contracts!AO268</f>
        <v>0</v>
      </c>
      <c r="N268" s="103">
        <f>unique_contracts!AP268</f>
        <v>0</v>
      </c>
      <c r="O268" s="103">
        <f>unique_contracts!AQ268</f>
        <v>0</v>
      </c>
      <c r="P268" s="103">
        <f>unique_contracts!AR268</f>
        <v>0</v>
      </c>
      <c r="Q268" s="103">
        <f>unique_contracts!BP268</f>
        <v>0</v>
      </c>
      <c r="R268" s="103">
        <f t="shared" si="40"/>
        <v>0</v>
      </c>
      <c r="S268" s="103" t="str">
        <f>IFERROR(IF(AND(I268&gt;0,E268="NotHybrid"),_xlfn.CONCAT(MAX(MIN(ROUNDDOWN(I268/D268,0),8),4),INDEX(resources!$G:$G,MATCH(B268,resources!$A:$A,0))),INDEX(resources!$G:$G,MATCH(B268,resources!$A:$A,0))),"n/a")</f>
        <v>n/a</v>
      </c>
      <c r="T268" s="103" t="str">
        <f t="shared" si="41"/>
        <v>n/a</v>
      </c>
      <c r="U268" s="103" t="str">
        <f t="shared" si="42"/>
        <v>n/a</v>
      </c>
      <c r="V268" s="103">
        <f t="shared" si="43"/>
        <v>0</v>
      </c>
      <c r="W268" s="103">
        <f t="shared" si="44"/>
        <v>0</v>
      </c>
      <c r="X268" s="119">
        <f t="shared" si="45"/>
        <v>1</v>
      </c>
      <c r="Y268" s="119">
        <f t="shared" si="46"/>
        <v>1</v>
      </c>
      <c r="Z268" s="168">
        <f>MIN((IFERROR(IF(AND($V268&lt;=Z$1,$W268&gt;=Z$1),INDEX(Reliability!E$23:E$50,MATCH($S268,Reliability!$C$23:$C$50,0)),0),0)*IF($T268="n/a",$D268*$Y268,$G268)+IFERROR(IF(AND($V268&lt;=Z$1,$W268&gt;=Z$1),INDEX(Reliability!E$23:E$50,MATCH($T268,Reliability!$C$23:$C$50,0)),0),0)*$H268*$X268*$Y268),$D268)*$R268</f>
        <v>0</v>
      </c>
      <c r="AA268" s="168">
        <f>MIN((IFERROR(IF(AND($V268&lt;=AA$1,$W268&gt;=AA$1),INDEX(Reliability!F$23:F$50,MATCH($S268,Reliability!$C$23:$C$50,0)),0),0)*IF($T268="n/a",$D268*$Y268,$G268)+IFERROR(IF(AND($V268&lt;=AA$1,$W268&gt;=AA$1),INDEX(Reliability!F$23:F$50,MATCH($T268,Reliability!$C$23:$C$50,0)),0),0)*$H268*$X268*$Y268),$D268)*$R268</f>
        <v>0</v>
      </c>
      <c r="AB268" s="168">
        <f>MIN((IFERROR(IF(AND($V268&lt;=AB$1,$W268&gt;=AB$1),INDEX(Reliability!G$23:G$50,MATCH($S268,Reliability!$C$23:$C$50,0)),0),0)*IF($T268="n/a",$D268*$Y268,$G268)+IFERROR(IF(AND($V268&lt;=AB$1,$W268&gt;=AB$1),INDEX(Reliability!G$23:G$50,MATCH($T268,Reliability!$C$23:$C$50,0)),0),0)*$H268*$X268*$Y268),$D268)*$R268</f>
        <v>0</v>
      </c>
      <c r="AC268" s="168">
        <f>MIN((IFERROR(IF(AND($V268&lt;=AC$1,$W268&gt;=AC$1),INDEX(Reliability!H$23:H$50,MATCH($S268,Reliability!$C$23:$C$50,0)),0),0)*IF($T268="n/a",$D268*$Y268,$G268)+IFERROR(IF(AND($V268&lt;=AC$1,$W268&gt;=AC$1),INDEX(Reliability!H$23:H$50,MATCH($T268,Reliability!$C$23:$C$50,0)),0),0)*$H268*$X268*$Y268),$D268)*$R268</f>
        <v>0</v>
      </c>
      <c r="AD268" s="168">
        <f>MIN((IFERROR(IF(AND($V268&lt;=AD$1,$W268&gt;=AD$1),INDEX(Reliability!I$23:I$50,MATCH($S268,Reliability!$C$23:$C$50,0)),0),0)*IF($T268="n/a",$D268*$Y268,$G268)+IFERROR(IF(AND($V268&lt;=AD$1,$W268&gt;=AD$1),INDEX(Reliability!I$23:I$50,MATCH($T268,Reliability!$C$23:$C$50,0)),0),0)*$H268*$X268*$Y268),$D268)*$R268</f>
        <v>0</v>
      </c>
      <c r="AE268" s="168">
        <f>MIN((IFERROR(IF(AND($V268&lt;=AE$1,$W268&gt;=AE$1),INDEX(Reliability!J$23:J$50,MATCH($S268,Reliability!$C$23:$C$50,0)),0),0)*IF($T268="n/a",$D268*$Y268,$G268)+IFERROR(IF(AND($V268&lt;=AE$1,$W268&gt;=AE$1),INDEX(Reliability!J$23:J$50,MATCH($T268,Reliability!$C$23:$C$50,0)),0),0)*$H268*$X268*$Y268),$D268)*$R268</f>
        <v>0</v>
      </c>
      <c r="AF268" s="168">
        <f>MIN((IFERROR(IF(AND($V268&lt;=AF$1,$W268&gt;=AF$1),INDEX(Reliability!K$23:K$50,MATCH($S268,Reliability!$C$23:$C$50,0)),0),0)*IF($T268="n/a",$D268*$Y268,$G268)+IFERROR(IF(AND($V268&lt;=AF$1,$W268&gt;=AF$1),INDEX(Reliability!K$23:K$50,MATCH($T268,Reliability!$C$23:$C$50,0)),0),0)*$H268*$X268*$Y268),$D268)*$R268</f>
        <v>0</v>
      </c>
      <c r="AG268" s="168">
        <f>MIN((IFERROR(IF(AND($V268&lt;=AG$1,$W268&gt;=AG$1),INDEX(Reliability!L$23:L$50,MATCH($S268,Reliability!$C$23:$C$50,0)),0),0)*IF($T268="n/a",$D268*$Y268,$G268)+IFERROR(IF(AND($V268&lt;=AG$1,$W268&gt;=AG$1),INDEX(Reliability!L$23:L$50,MATCH($T268,Reliability!$C$23:$C$50,0)),0),0)*$H268*$X268*$Y268),$D268)*$R268</f>
        <v>0</v>
      </c>
      <c r="AH268" s="168">
        <f>MIN((IFERROR(IF(AND($V268&lt;=AH$1,$W268&gt;=AH$1),INDEX(Reliability!M$23:M$50,MATCH($S268,Reliability!$C$23:$C$50,0)),0),0)*IF($T268="n/a",$D268*$Y268,$G268)+IFERROR(IF(AND($V268&lt;=AH$1,$W268&gt;=AH$1),INDEX(Reliability!M$23:M$50,MATCH($T268,Reliability!$C$23:$C$50,0)),0),0)*$H268*$X268*$Y268),$D268)*$R268</f>
        <v>0</v>
      </c>
      <c r="AI268" s="168">
        <f>MIN((IFERROR(IF(AND($V268&lt;=AI$1,$W268&gt;=AI$1),INDEX(Reliability!N$23:N$50,MATCH($S268,Reliability!$C$23:$C$50,0)),0),0)*IF($T268="n/a",$D268*$Y268,$G268)+IFERROR(IF(AND($V268&lt;=AI$1,$W268&gt;=AI$1),INDEX(Reliability!N$23:N$50,MATCH($T268,Reliability!$C$23:$C$50,0)),0),0)*$H268*$X268*$Y268),$D268)*$R268</f>
        <v>0</v>
      </c>
      <c r="AJ268" s="168">
        <f>MIN((IFERROR(IF(AND($V268&lt;=AJ$1,$W268&gt;=AJ$1),INDEX(Reliability!O$23:O$50,MATCH($S268,Reliability!$C$23:$C$50,0)),0),0)*IF($T268="n/a",$D268*$Y268,$G268)+IFERROR(IF(AND($V268&lt;=AJ$1,$W268&gt;=AJ$1),INDEX(Reliability!O$23:O$50,MATCH($T268,Reliability!$C$23:$C$50,0)),0),0)*$H268*$X268*$Y268),$D268)*$R268</f>
        <v>0</v>
      </c>
      <c r="AK268" s="168">
        <f>MIN((IFERROR(IF(AND($V268&lt;=AK$1,$W268&gt;=AK$1),INDEX(Reliability!P$23:P$50,MATCH($S268,Reliability!$C$23:$C$50,0)),0),0)*IF($T268="n/a",$D268*$Y268,$G268)+IFERROR(IF(AND($V268&lt;=AK$1,$W268&gt;=AK$1),INDEX(Reliability!P$23:P$50,MATCH($T268,Reliability!$C$23:$C$50,0)),0),0)*$H268*$X268*$Y268),$D268)*$R268</f>
        <v>0</v>
      </c>
      <c r="AM268" s="167">
        <f t="shared" si="47"/>
        <v>0</v>
      </c>
      <c r="AN268">
        <f>unique_contracts!C268</f>
        <v>0</v>
      </c>
    </row>
    <row r="269" spans="2:40" x14ac:dyDescent="0.25">
      <c r="B269" s="121">
        <f>unique_contracts!B269</f>
        <v>0</v>
      </c>
      <c r="C269" s="103">
        <f>unique_contracts!D269</f>
        <v>0</v>
      </c>
      <c r="D269" s="120">
        <f>unique_contracts!J269</f>
        <v>0</v>
      </c>
      <c r="E269" s="103">
        <f>unique_contracts!M269</f>
        <v>0</v>
      </c>
      <c r="F269" s="103">
        <f>unique_contracts!N269</f>
        <v>0</v>
      </c>
      <c r="G269" s="103">
        <f>unique_contracts!P269</f>
        <v>0</v>
      </c>
      <c r="H269" s="103">
        <f>unique_contracts!R269</f>
        <v>0</v>
      </c>
      <c r="I269" s="103">
        <f>unique_contracts!V269</f>
        <v>0</v>
      </c>
      <c r="J269" s="121">
        <f>unique_contracts!AB269</f>
        <v>0</v>
      </c>
      <c r="K269" s="103">
        <f>unique_contracts!AM269</f>
        <v>0</v>
      </c>
      <c r="L269" s="103">
        <f>unique_contracts!AN269</f>
        <v>0</v>
      </c>
      <c r="M269" s="103">
        <f>unique_contracts!AO269</f>
        <v>0</v>
      </c>
      <c r="N269" s="103">
        <f>unique_contracts!AP269</f>
        <v>0</v>
      </c>
      <c r="O269" s="103">
        <f>unique_contracts!AQ269</f>
        <v>0</v>
      </c>
      <c r="P269" s="103">
        <f>unique_contracts!AR269</f>
        <v>0</v>
      </c>
      <c r="Q269" s="103">
        <f>unique_contracts!BP269</f>
        <v>0</v>
      </c>
      <c r="R269" s="103">
        <f t="shared" si="40"/>
        <v>0</v>
      </c>
      <c r="S269" s="103" t="str">
        <f>IFERROR(IF(AND(I269&gt;0,E269="NotHybrid"),_xlfn.CONCAT(MAX(MIN(ROUNDDOWN(I269/D269,0),8),4),INDEX(resources!$G:$G,MATCH(B269,resources!$A:$A,0))),INDEX(resources!$G:$G,MATCH(B269,resources!$A:$A,0))),"n/a")</f>
        <v>n/a</v>
      </c>
      <c r="T269" s="103" t="str">
        <f t="shared" si="41"/>
        <v>n/a</v>
      </c>
      <c r="U269" s="103" t="str">
        <f t="shared" si="42"/>
        <v>n/a</v>
      </c>
      <c r="V269" s="103">
        <f t="shared" si="43"/>
        <v>0</v>
      </c>
      <c r="W269" s="103">
        <f t="shared" si="44"/>
        <v>0</v>
      </c>
      <c r="X269" s="119">
        <f t="shared" si="45"/>
        <v>1</v>
      </c>
      <c r="Y269" s="119">
        <f t="shared" si="46"/>
        <v>1</v>
      </c>
      <c r="Z269" s="168">
        <f>MIN((IFERROR(IF(AND($V269&lt;=Z$1,$W269&gt;=Z$1),INDEX(Reliability!E$23:E$50,MATCH($S269,Reliability!$C$23:$C$50,0)),0),0)*IF($T269="n/a",$D269*$Y269,$G269)+IFERROR(IF(AND($V269&lt;=Z$1,$W269&gt;=Z$1),INDEX(Reliability!E$23:E$50,MATCH($T269,Reliability!$C$23:$C$50,0)),0),0)*$H269*$X269*$Y269),$D269)*$R269</f>
        <v>0</v>
      </c>
      <c r="AA269" s="168">
        <f>MIN((IFERROR(IF(AND($V269&lt;=AA$1,$W269&gt;=AA$1),INDEX(Reliability!F$23:F$50,MATCH($S269,Reliability!$C$23:$C$50,0)),0),0)*IF($T269="n/a",$D269*$Y269,$G269)+IFERROR(IF(AND($V269&lt;=AA$1,$W269&gt;=AA$1),INDEX(Reliability!F$23:F$50,MATCH($T269,Reliability!$C$23:$C$50,0)),0),0)*$H269*$X269*$Y269),$D269)*$R269</f>
        <v>0</v>
      </c>
      <c r="AB269" s="168">
        <f>MIN((IFERROR(IF(AND($V269&lt;=AB$1,$W269&gt;=AB$1),INDEX(Reliability!G$23:G$50,MATCH($S269,Reliability!$C$23:$C$50,0)),0),0)*IF($T269="n/a",$D269*$Y269,$G269)+IFERROR(IF(AND($V269&lt;=AB$1,$W269&gt;=AB$1),INDEX(Reliability!G$23:G$50,MATCH($T269,Reliability!$C$23:$C$50,0)),0),0)*$H269*$X269*$Y269),$D269)*$R269</f>
        <v>0</v>
      </c>
      <c r="AC269" s="168">
        <f>MIN((IFERROR(IF(AND($V269&lt;=AC$1,$W269&gt;=AC$1),INDEX(Reliability!H$23:H$50,MATCH($S269,Reliability!$C$23:$C$50,0)),0),0)*IF($T269="n/a",$D269*$Y269,$G269)+IFERROR(IF(AND($V269&lt;=AC$1,$W269&gt;=AC$1),INDEX(Reliability!H$23:H$50,MATCH($T269,Reliability!$C$23:$C$50,0)),0),0)*$H269*$X269*$Y269),$D269)*$R269</f>
        <v>0</v>
      </c>
      <c r="AD269" s="168">
        <f>MIN((IFERROR(IF(AND($V269&lt;=AD$1,$W269&gt;=AD$1),INDEX(Reliability!I$23:I$50,MATCH($S269,Reliability!$C$23:$C$50,0)),0),0)*IF($T269="n/a",$D269*$Y269,$G269)+IFERROR(IF(AND($V269&lt;=AD$1,$W269&gt;=AD$1),INDEX(Reliability!I$23:I$50,MATCH($T269,Reliability!$C$23:$C$50,0)),0),0)*$H269*$X269*$Y269),$D269)*$R269</f>
        <v>0</v>
      </c>
      <c r="AE269" s="168">
        <f>MIN((IFERROR(IF(AND($V269&lt;=AE$1,$W269&gt;=AE$1),INDEX(Reliability!J$23:J$50,MATCH($S269,Reliability!$C$23:$C$50,0)),0),0)*IF($T269="n/a",$D269*$Y269,$G269)+IFERROR(IF(AND($V269&lt;=AE$1,$W269&gt;=AE$1),INDEX(Reliability!J$23:J$50,MATCH($T269,Reliability!$C$23:$C$50,0)),0),0)*$H269*$X269*$Y269),$D269)*$R269</f>
        <v>0</v>
      </c>
      <c r="AF269" s="168">
        <f>MIN((IFERROR(IF(AND($V269&lt;=AF$1,$W269&gt;=AF$1),INDEX(Reliability!K$23:K$50,MATCH($S269,Reliability!$C$23:$C$50,0)),0),0)*IF($T269="n/a",$D269*$Y269,$G269)+IFERROR(IF(AND($V269&lt;=AF$1,$W269&gt;=AF$1),INDEX(Reliability!K$23:K$50,MATCH($T269,Reliability!$C$23:$C$50,0)),0),0)*$H269*$X269*$Y269),$D269)*$R269</f>
        <v>0</v>
      </c>
      <c r="AG269" s="168">
        <f>MIN((IFERROR(IF(AND($V269&lt;=AG$1,$W269&gt;=AG$1),INDEX(Reliability!L$23:L$50,MATCH($S269,Reliability!$C$23:$C$50,0)),0),0)*IF($T269="n/a",$D269*$Y269,$G269)+IFERROR(IF(AND($V269&lt;=AG$1,$W269&gt;=AG$1),INDEX(Reliability!L$23:L$50,MATCH($T269,Reliability!$C$23:$C$50,0)),0),0)*$H269*$X269*$Y269),$D269)*$R269</f>
        <v>0</v>
      </c>
      <c r="AH269" s="168">
        <f>MIN((IFERROR(IF(AND($V269&lt;=AH$1,$W269&gt;=AH$1),INDEX(Reliability!M$23:M$50,MATCH($S269,Reliability!$C$23:$C$50,0)),0),0)*IF($T269="n/a",$D269*$Y269,$G269)+IFERROR(IF(AND($V269&lt;=AH$1,$W269&gt;=AH$1),INDEX(Reliability!M$23:M$50,MATCH($T269,Reliability!$C$23:$C$50,0)),0),0)*$H269*$X269*$Y269),$D269)*$R269</f>
        <v>0</v>
      </c>
      <c r="AI269" s="168">
        <f>MIN((IFERROR(IF(AND($V269&lt;=AI$1,$W269&gt;=AI$1),INDEX(Reliability!N$23:N$50,MATCH($S269,Reliability!$C$23:$C$50,0)),0),0)*IF($T269="n/a",$D269*$Y269,$G269)+IFERROR(IF(AND($V269&lt;=AI$1,$W269&gt;=AI$1),INDEX(Reliability!N$23:N$50,MATCH($T269,Reliability!$C$23:$C$50,0)),0),0)*$H269*$X269*$Y269),$D269)*$R269</f>
        <v>0</v>
      </c>
      <c r="AJ269" s="168">
        <f>MIN((IFERROR(IF(AND($V269&lt;=AJ$1,$W269&gt;=AJ$1),INDEX(Reliability!O$23:O$50,MATCH($S269,Reliability!$C$23:$C$50,0)),0),0)*IF($T269="n/a",$D269*$Y269,$G269)+IFERROR(IF(AND($V269&lt;=AJ$1,$W269&gt;=AJ$1),INDEX(Reliability!O$23:O$50,MATCH($T269,Reliability!$C$23:$C$50,0)),0),0)*$H269*$X269*$Y269),$D269)*$R269</f>
        <v>0</v>
      </c>
      <c r="AK269" s="168">
        <f>MIN((IFERROR(IF(AND($V269&lt;=AK$1,$W269&gt;=AK$1),INDEX(Reliability!P$23:P$50,MATCH($S269,Reliability!$C$23:$C$50,0)),0),0)*IF($T269="n/a",$D269*$Y269,$G269)+IFERROR(IF(AND($V269&lt;=AK$1,$W269&gt;=AK$1),INDEX(Reliability!P$23:P$50,MATCH($T269,Reliability!$C$23:$C$50,0)),0),0)*$H269*$X269*$Y269),$D269)*$R269</f>
        <v>0</v>
      </c>
      <c r="AM269" s="167">
        <f t="shared" si="47"/>
        <v>0</v>
      </c>
      <c r="AN269">
        <f>unique_contracts!C269</f>
        <v>0</v>
      </c>
    </row>
    <row r="270" spans="2:40" x14ac:dyDescent="0.25">
      <c r="B270" s="121">
        <f>unique_contracts!B270</f>
        <v>0</v>
      </c>
      <c r="C270" s="103">
        <f>unique_contracts!D270</f>
        <v>0</v>
      </c>
      <c r="D270" s="120">
        <f>unique_contracts!J270</f>
        <v>0</v>
      </c>
      <c r="E270" s="103">
        <f>unique_contracts!M270</f>
        <v>0</v>
      </c>
      <c r="F270" s="103">
        <f>unique_contracts!N270</f>
        <v>0</v>
      </c>
      <c r="G270" s="103">
        <f>unique_contracts!P270</f>
        <v>0</v>
      </c>
      <c r="H270" s="103">
        <f>unique_contracts!R270</f>
        <v>0</v>
      </c>
      <c r="I270" s="103">
        <f>unique_contracts!V270</f>
        <v>0</v>
      </c>
      <c r="J270" s="121">
        <f>unique_contracts!AB270</f>
        <v>0</v>
      </c>
      <c r="K270" s="103">
        <f>unique_contracts!AM270</f>
        <v>0</v>
      </c>
      <c r="L270" s="103">
        <f>unique_contracts!AN270</f>
        <v>0</v>
      </c>
      <c r="M270" s="103">
        <f>unique_contracts!AO270</f>
        <v>0</v>
      </c>
      <c r="N270" s="103">
        <f>unique_contracts!AP270</f>
        <v>0</v>
      </c>
      <c r="O270" s="103">
        <f>unique_contracts!AQ270</f>
        <v>0</v>
      </c>
      <c r="P270" s="103">
        <f>unique_contracts!AR270</f>
        <v>0</v>
      </c>
      <c r="Q270" s="103">
        <f>unique_contracts!BP270</f>
        <v>0</v>
      </c>
      <c r="R270" s="103">
        <f t="shared" si="40"/>
        <v>0</v>
      </c>
      <c r="S270" s="103" t="str">
        <f>IFERROR(IF(AND(I270&gt;0,E270="NotHybrid"),_xlfn.CONCAT(MAX(MIN(ROUNDDOWN(I270/D270,0),8),4),INDEX(resources!$G:$G,MATCH(B270,resources!$A:$A,0))),INDEX(resources!$G:$G,MATCH(B270,resources!$A:$A,0))),"n/a")</f>
        <v>n/a</v>
      </c>
      <c r="T270" s="103" t="str">
        <f t="shared" si="41"/>
        <v>n/a</v>
      </c>
      <c r="U270" s="103" t="str">
        <f t="shared" si="42"/>
        <v>n/a</v>
      </c>
      <c r="V270" s="103">
        <f t="shared" si="43"/>
        <v>0</v>
      </c>
      <c r="W270" s="103">
        <f t="shared" si="44"/>
        <v>0</v>
      </c>
      <c r="X270" s="119">
        <f t="shared" si="45"/>
        <v>1</v>
      </c>
      <c r="Y270" s="119">
        <f t="shared" si="46"/>
        <v>1</v>
      </c>
      <c r="Z270" s="168">
        <f>MIN((IFERROR(IF(AND($V270&lt;=Z$1,$W270&gt;=Z$1),INDEX(Reliability!E$23:E$50,MATCH($S270,Reliability!$C$23:$C$50,0)),0),0)*IF($T270="n/a",$D270*$Y270,$G270)+IFERROR(IF(AND($V270&lt;=Z$1,$W270&gt;=Z$1),INDEX(Reliability!E$23:E$50,MATCH($T270,Reliability!$C$23:$C$50,0)),0),0)*$H270*$X270*$Y270),$D270)*$R270</f>
        <v>0</v>
      </c>
      <c r="AA270" s="168">
        <f>MIN((IFERROR(IF(AND($V270&lt;=AA$1,$W270&gt;=AA$1),INDEX(Reliability!F$23:F$50,MATCH($S270,Reliability!$C$23:$C$50,0)),0),0)*IF($T270="n/a",$D270*$Y270,$G270)+IFERROR(IF(AND($V270&lt;=AA$1,$W270&gt;=AA$1),INDEX(Reliability!F$23:F$50,MATCH($T270,Reliability!$C$23:$C$50,0)),0),0)*$H270*$X270*$Y270),$D270)*$R270</f>
        <v>0</v>
      </c>
      <c r="AB270" s="168">
        <f>MIN((IFERROR(IF(AND($V270&lt;=AB$1,$W270&gt;=AB$1),INDEX(Reliability!G$23:G$50,MATCH($S270,Reliability!$C$23:$C$50,0)),0),0)*IF($T270="n/a",$D270*$Y270,$G270)+IFERROR(IF(AND($V270&lt;=AB$1,$W270&gt;=AB$1),INDEX(Reliability!G$23:G$50,MATCH($T270,Reliability!$C$23:$C$50,0)),0),0)*$H270*$X270*$Y270),$D270)*$R270</f>
        <v>0</v>
      </c>
      <c r="AC270" s="168">
        <f>MIN((IFERROR(IF(AND($V270&lt;=AC$1,$W270&gt;=AC$1),INDEX(Reliability!H$23:H$50,MATCH($S270,Reliability!$C$23:$C$50,0)),0),0)*IF($T270="n/a",$D270*$Y270,$G270)+IFERROR(IF(AND($V270&lt;=AC$1,$W270&gt;=AC$1),INDEX(Reliability!H$23:H$50,MATCH($T270,Reliability!$C$23:$C$50,0)),0),0)*$H270*$X270*$Y270),$D270)*$R270</f>
        <v>0</v>
      </c>
      <c r="AD270" s="168">
        <f>MIN((IFERROR(IF(AND($V270&lt;=AD$1,$W270&gt;=AD$1),INDEX(Reliability!I$23:I$50,MATCH($S270,Reliability!$C$23:$C$50,0)),0),0)*IF($T270="n/a",$D270*$Y270,$G270)+IFERROR(IF(AND($V270&lt;=AD$1,$W270&gt;=AD$1),INDEX(Reliability!I$23:I$50,MATCH($T270,Reliability!$C$23:$C$50,0)),0),0)*$H270*$X270*$Y270),$D270)*$R270</f>
        <v>0</v>
      </c>
      <c r="AE270" s="168">
        <f>MIN((IFERROR(IF(AND($V270&lt;=AE$1,$W270&gt;=AE$1),INDEX(Reliability!J$23:J$50,MATCH($S270,Reliability!$C$23:$C$50,0)),0),0)*IF($T270="n/a",$D270*$Y270,$G270)+IFERROR(IF(AND($V270&lt;=AE$1,$W270&gt;=AE$1),INDEX(Reliability!J$23:J$50,MATCH($T270,Reliability!$C$23:$C$50,0)),0),0)*$H270*$X270*$Y270),$D270)*$R270</f>
        <v>0</v>
      </c>
      <c r="AF270" s="168">
        <f>MIN((IFERROR(IF(AND($V270&lt;=AF$1,$W270&gt;=AF$1),INDEX(Reliability!K$23:K$50,MATCH($S270,Reliability!$C$23:$C$50,0)),0),0)*IF($T270="n/a",$D270*$Y270,$G270)+IFERROR(IF(AND($V270&lt;=AF$1,$W270&gt;=AF$1),INDEX(Reliability!K$23:K$50,MATCH($T270,Reliability!$C$23:$C$50,0)),0),0)*$H270*$X270*$Y270),$D270)*$R270</f>
        <v>0</v>
      </c>
      <c r="AG270" s="168">
        <f>MIN((IFERROR(IF(AND($V270&lt;=AG$1,$W270&gt;=AG$1),INDEX(Reliability!L$23:L$50,MATCH($S270,Reliability!$C$23:$C$50,0)),0),0)*IF($T270="n/a",$D270*$Y270,$G270)+IFERROR(IF(AND($V270&lt;=AG$1,$W270&gt;=AG$1),INDEX(Reliability!L$23:L$50,MATCH($T270,Reliability!$C$23:$C$50,0)),0),0)*$H270*$X270*$Y270),$D270)*$R270</f>
        <v>0</v>
      </c>
      <c r="AH270" s="168">
        <f>MIN((IFERROR(IF(AND($V270&lt;=AH$1,$W270&gt;=AH$1),INDEX(Reliability!M$23:M$50,MATCH($S270,Reliability!$C$23:$C$50,0)),0),0)*IF($T270="n/a",$D270*$Y270,$G270)+IFERROR(IF(AND($V270&lt;=AH$1,$W270&gt;=AH$1),INDEX(Reliability!M$23:M$50,MATCH($T270,Reliability!$C$23:$C$50,0)),0),0)*$H270*$X270*$Y270),$D270)*$R270</f>
        <v>0</v>
      </c>
      <c r="AI270" s="168">
        <f>MIN((IFERROR(IF(AND($V270&lt;=AI$1,$W270&gt;=AI$1),INDEX(Reliability!N$23:N$50,MATCH($S270,Reliability!$C$23:$C$50,0)),0),0)*IF($T270="n/a",$D270*$Y270,$G270)+IFERROR(IF(AND($V270&lt;=AI$1,$W270&gt;=AI$1),INDEX(Reliability!N$23:N$50,MATCH($T270,Reliability!$C$23:$C$50,0)),0),0)*$H270*$X270*$Y270),$D270)*$R270</f>
        <v>0</v>
      </c>
      <c r="AJ270" s="168">
        <f>MIN((IFERROR(IF(AND($V270&lt;=AJ$1,$W270&gt;=AJ$1),INDEX(Reliability!O$23:O$50,MATCH($S270,Reliability!$C$23:$C$50,0)),0),0)*IF($T270="n/a",$D270*$Y270,$G270)+IFERROR(IF(AND($V270&lt;=AJ$1,$W270&gt;=AJ$1),INDEX(Reliability!O$23:O$50,MATCH($T270,Reliability!$C$23:$C$50,0)),0),0)*$H270*$X270*$Y270),$D270)*$R270</f>
        <v>0</v>
      </c>
      <c r="AK270" s="168">
        <f>MIN((IFERROR(IF(AND($V270&lt;=AK$1,$W270&gt;=AK$1),INDEX(Reliability!P$23:P$50,MATCH($S270,Reliability!$C$23:$C$50,0)),0),0)*IF($T270="n/a",$D270*$Y270,$G270)+IFERROR(IF(AND($V270&lt;=AK$1,$W270&gt;=AK$1),INDEX(Reliability!P$23:P$50,MATCH($T270,Reliability!$C$23:$C$50,0)),0),0)*$H270*$X270*$Y270),$D270)*$R270</f>
        <v>0</v>
      </c>
      <c r="AM270" s="167">
        <f t="shared" si="47"/>
        <v>0</v>
      </c>
      <c r="AN270">
        <f>unique_contracts!C270</f>
        <v>0</v>
      </c>
    </row>
    <row r="271" spans="2:40" x14ac:dyDescent="0.25">
      <c r="B271" s="121">
        <f>unique_contracts!B271</f>
        <v>0</v>
      </c>
      <c r="C271" s="103">
        <f>unique_contracts!D271</f>
        <v>0</v>
      </c>
      <c r="D271" s="120">
        <f>unique_contracts!J271</f>
        <v>0</v>
      </c>
      <c r="E271" s="103">
        <f>unique_contracts!M271</f>
        <v>0</v>
      </c>
      <c r="F271" s="103">
        <f>unique_contracts!N271</f>
        <v>0</v>
      </c>
      <c r="G271" s="103">
        <f>unique_contracts!P271</f>
        <v>0</v>
      </c>
      <c r="H271" s="103">
        <f>unique_contracts!R271</f>
        <v>0</v>
      </c>
      <c r="I271" s="103">
        <f>unique_contracts!V271</f>
        <v>0</v>
      </c>
      <c r="J271" s="121">
        <f>unique_contracts!AB271</f>
        <v>0</v>
      </c>
      <c r="K271" s="103">
        <f>unique_contracts!AM271</f>
        <v>0</v>
      </c>
      <c r="L271" s="103">
        <f>unique_contracts!AN271</f>
        <v>0</v>
      </c>
      <c r="M271" s="103">
        <f>unique_contracts!AO271</f>
        <v>0</v>
      </c>
      <c r="N271" s="103">
        <f>unique_contracts!AP271</f>
        <v>0</v>
      </c>
      <c r="O271" s="103">
        <f>unique_contracts!AQ271</f>
        <v>0</v>
      </c>
      <c r="P271" s="103">
        <f>unique_contracts!AR271</f>
        <v>0</v>
      </c>
      <c r="Q271" s="103">
        <f>unique_contracts!BP271</f>
        <v>0</v>
      </c>
      <c r="R271" s="103">
        <f t="shared" si="40"/>
        <v>0</v>
      </c>
      <c r="S271" s="103" t="str">
        <f>IFERROR(IF(AND(I271&gt;0,E271="NotHybrid"),_xlfn.CONCAT(MAX(MIN(ROUNDDOWN(I271/D271,0),8),4),INDEX(resources!$G:$G,MATCH(B271,resources!$A:$A,0))),INDEX(resources!$G:$G,MATCH(B271,resources!$A:$A,0))),"n/a")</f>
        <v>n/a</v>
      </c>
      <c r="T271" s="103" t="str">
        <f t="shared" si="41"/>
        <v>n/a</v>
      </c>
      <c r="U271" s="103" t="str">
        <f t="shared" si="42"/>
        <v>n/a</v>
      </c>
      <c r="V271" s="103">
        <f t="shared" si="43"/>
        <v>0</v>
      </c>
      <c r="W271" s="103">
        <f t="shared" si="44"/>
        <v>0</v>
      </c>
      <c r="X271" s="119">
        <f t="shared" si="45"/>
        <v>1</v>
      </c>
      <c r="Y271" s="119">
        <f t="shared" si="46"/>
        <v>1</v>
      </c>
      <c r="Z271" s="168">
        <f>MIN((IFERROR(IF(AND($V271&lt;=Z$1,$W271&gt;=Z$1),INDEX(Reliability!E$23:E$50,MATCH($S271,Reliability!$C$23:$C$50,0)),0),0)*IF($T271="n/a",$D271*$Y271,$G271)+IFERROR(IF(AND($V271&lt;=Z$1,$W271&gt;=Z$1),INDEX(Reliability!E$23:E$50,MATCH($T271,Reliability!$C$23:$C$50,0)),0),0)*$H271*$X271*$Y271),$D271)*$R271</f>
        <v>0</v>
      </c>
      <c r="AA271" s="168">
        <f>MIN((IFERROR(IF(AND($V271&lt;=AA$1,$W271&gt;=AA$1),INDEX(Reliability!F$23:F$50,MATCH($S271,Reliability!$C$23:$C$50,0)),0),0)*IF($T271="n/a",$D271*$Y271,$G271)+IFERROR(IF(AND($V271&lt;=AA$1,$W271&gt;=AA$1),INDEX(Reliability!F$23:F$50,MATCH($T271,Reliability!$C$23:$C$50,0)),0),0)*$H271*$X271*$Y271),$D271)*$R271</f>
        <v>0</v>
      </c>
      <c r="AB271" s="168">
        <f>MIN((IFERROR(IF(AND($V271&lt;=AB$1,$W271&gt;=AB$1),INDEX(Reliability!G$23:G$50,MATCH($S271,Reliability!$C$23:$C$50,0)),0),0)*IF($T271="n/a",$D271*$Y271,$G271)+IFERROR(IF(AND($V271&lt;=AB$1,$W271&gt;=AB$1),INDEX(Reliability!G$23:G$50,MATCH($T271,Reliability!$C$23:$C$50,0)),0),0)*$H271*$X271*$Y271),$D271)*$R271</f>
        <v>0</v>
      </c>
      <c r="AC271" s="168">
        <f>MIN((IFERROR(IF(AND($V271&lt;=AC$1,$W271&gt;=AC$1),INDEX(Reliability!H$23:H$50,MATCH($S271,Reliability!$C$23:$C$50,0)),0),0)*IF($T271="n/a",$D271*$Y271,$G271)+IFERROR(IF(AND($V271&lt;=AC$1,$W271&gt;=AC$1),INDEX(Reliability!H$23:H$50,MATCH($T271,Reliability!$C$23:$C$50,0)),0),0)*$H271*$X271*$Y271),$D271)*$R271</f>
        <v>0</v>
      </c>
      <c r="AD271" s="168">
        <f>MIN((IFERROR(IF(AND($V271&lt;=AD$1,$W271&gt;=AD$1),INDEX(Reliability!I$23:I$50,MATCH($S271,Reliability!$C$23:$C$50,0)),0),0)*IF($T271="n/a",$D271*$Y271,$G271)+IFERROR(IF(AND($V271&lt;=AD$1,$W271&gt;=AD$1),INDEX(Reliability!I$23:I$50,MATCH($T271,Reliability!$C$23:$C$50,0)),0),0)*$H271*$X271*$Y271),$D271)*$R271</f>
        <v>0</v>
      </c>
      <c r="AE271" s="168">
        <f>MIN((IFERROR(IF(AND($V271&lt;=AE$1,$W271&gt;=AE$1),INDEX(Reliability!J$23:J$50,MATCH($S271,Reliability!$C$23:$C$50,0)),0),0)*IF($T271="n/a",$D271*$Y271,$G271)+IFERROR(IF(AND($V271&lt;=AE$1,$W271&gt;=AE$1),INDEX(Reliability!J$23:J$50,MATCH($T271,Reliability!$C$23:$C$50,0)),0),0)*$H271*$X271*$Y271),$D271)*$R271</f>
        <v>0</v>
      </c>
      <c r="AF271" s="168">
        <f>MIN((IFERROR(IF(AND($V271&lt;=AF$1,$W271&gt;=AF$1),INDEX(Reliability!K$23:K$50,MATCH($S271,Reliability!$C$23:$C$50,0)),0),0)*IF($T271="n/a",$D271*$Y271,$G271)+IFERROR(IF(AND($V271&lt;=AF$1,$W271&gt;=AF$1),INDEX(Reliability!K$23:K$50,MATCH($T271,Reliability!$C$23:$C$50,0)),0),0)*$H271*$X271*$Y271),$D271)*$R271</f>
        <v>0</v>
      </c>
      <c r="AG271" s="168">
        <f>MIN((IFERROR(IF(AND($V271&lt;=AG$1,$W271&gt;=AG$1),INDEX(Reliability!L$23:L$50,MATCH($S271,Reliability!$C$23:$C$50,0)),0),0)*IF($T271="n/a",$D271*$Y271,$G271)+IFERROR(IF(AND($V271&lt;=AG$1,$W271&gt;=AG$1),INDEX(Reliability!L$23:L$50,MATCH($T271,Reliability!$C$23:$C$50,0)),0),0)*$H271*$X271*$Y271),$D271)*$R271</f>
        <v>0</v>
      </c>
      <c r="AH271" s="168">
        <f>MIN((IFERROR(IF(AND($V271&lt;=AH$1,$W271&gt;=AH$1),INDEX(Reliability!M$23:M$50,MATCH($S271,Reliability!$C$23:$C$50,0)),0),0)*IF($T271="n/a",$D271*$Y271,$G271)+IFERROR(IF(AND($V271&lt;=AH$1,$W271&gt;=AH$1),INDEX(Reliability!M$23:M$50,MATCH($T271,Reliability!$C$23:$C$50,0)),0),0)*$H271*$X271*$Y271),$D271)*$R271</f>
        <v>0</v>
      </c>
      <c r="AI271" s="168">
        <f>MIN((IFERROR(IF(AND($V271&lt;=AI$1,$W271&gt;=AI$1),INDEX(Reliability!N$23:N$50,MATCH($S271,Reliability!$C$23:$C$50,0)),0),0)*IF($T271="n/a",$D271*$Y271,$G271)+IFERROR(IF(AND($V271&lt;=AI$1,$W271&gt;=AI$1),INDEX(Reliability!N$23:N$50,MATCH($T271,Reliability!$C$23:$C$50,0)),0),0)*$H271*$X271*$Y271),$D271)*$R271</f>
        <v>0</v>
      </c>
      <c r="AJ271" s="168">
        <f>MIN((IFERROR(IF(AND($V271&lt;=AJ$1,$W271&gt;=AJ$1),INDEX(Reliability!O$23:O$50,MATCH($S271,Reliability!$C$23:$C$50,0)),0),0)*IF($T271="n/a",$D271*$Y271,$G271)+IFERROR(IF(AND($V271&lt;=AJ$1,$W271&gt;=AJ$1),INDEX(Reliability!O$23:O$50,MATCH($T271,Reliability!$C$23:$C$50,0)),0),0)*$H271*$X271*$Y271),$D271)*$R271</f>
        <v>0</v>
      </c>
      <c r="AK271" s="168">
        <f>MIN((IFERROR(IF(AND($V271&lt;=AK$1,$W271&gt;=AK$1),INDEX(Reliability!P$23:P$50,MATCH($S271,Reliability!$C$23:$C$50,0)),0),0)*IF($T271="n/a",$D271*$Y271,$G271)+IFERROR(IF(AND($V271&lt;=AK$1,$W271&gt;=AK$1),INDEX(Reliability!P$23:P$50,MATCH($T271,Reliability!$C$23:$C$50,0)),0),0)*$H271*$X271*$Y271),$D271)*$R271</f>
        <v>0</v>
      </c>
      <c r="AM271" s="167">
        <f t="shared" si="47"/>
        <v>0</v>
      </c>
      <c r="AN271">
        <f>unique_contracts!C271</f>
        <v>0</v>
      </c>
    </row>
    <row r="272" spans="2:40" x14ac:dyDescent="0.25">
      <c r="B272" s="121">
        <f>unique_contracts!B272</f>
        <v>0</v>
      </c>
      <c r="C272" s="103">
        <f>unique_contracts!D272</f>
        <v>0</v>
      </c>
      <c r="D272" s="120">
        <f>unique_contracts!J272</f>
        <v>0</v>
      </c>
      <c r="E272" s="103">
        <f>unique_contracts!M272</f>
        <v>0</v>
      </c>
      <c r="F272" s="103">
        <f>unique_contracts!N272</f>
        <v>0</v>
      </c>
      <c r="G272" s="103">
        <f>unique_contracts!P272</f>
        <v>0</v>
      </c>
      <c r="H272" s="103">
        <f>unique_contracts!R272</f>
        <v>0</v>
      </c>
      <c r="I272" s="103">
        <f>unique_contracts!V272</f>
        <v>0</v>
      </c>
      <c r="J272" s="121">
        <f>unique_contracts!AB272</f>
        <v>0</v>
      </c>
      <c r="K272" s="103">
        <f>unique_contracts!AM272</f>
        <v>0</v>
      </c>
      <c r="L272" s="103">
        <f>unique_contracts!AN272</f>
        <v>0</v>
      </c>
      <c r="M272" s="103">
        <f>unique_contracts!AO272</f>
        <v>0</v>
      </c>
      <c r="N272" s="103">
        <f>unique_contracts!AP272</f>
        <v>0</v>
      </c>
      <c r="O272" s="103">
        <f>unique_contracts!AQ272</f>
        <v>0</v>
      </c>
      <c r="P272" s="103">
        <f>unique_contracts!AR272</f>
        <v>0</v>
      </c>
      <c r="Q272" s="103">
        <f>unique_contracts!BP272</f>
        <v>0</v>
      </c>
      <c r="R272" s="103">
        <f t="shared" si="40"/>
        <v>0</v>
      </c>
      <c r="S272" s="103" t="str">
        <f>IFERROR(IF(AND(I272&gt;0,E272="NotHybrid"),_xlfn.CONCAT(MAX(MIN(ROUNDDOWN(I272/D272,0),8),4),INDEX(resources!$G:$G,MATCH(B272,resources!$A:$A,0))),INDEX(resources!$G:$G,MATCH(B272,resources!$A:$A,0))),"n/a")</f>
        <v>n/a</v>
      </c>
      <c r="T272" s="103" t="str">
        <f t="shared" si="41"/>
        <v>n/a</v>
      </c>
      <c r="U272" s="103" t="str">
        <f t="shared" si="42"/>
        <v>n/a</v>
      </c>
      <c r="V272" s="103">
        <f t="shared" si="43"/>
        <v>0</v>
      </c>
      <c r="W272" s="103">
        <f t="shared" si="44"/>
        <v>0</v>
      </c>
      <c r="X272" s="119">
        <f t="shared" si="45"/>
        <v>1</v>
      </c>
      <c r="Y272" s="119">
        <f t="shared" si="46"/>
        <v>1</v>
      </c>
      <c r="Z272" s="168">
        <f>MIN((IFERROR(IF(AND($V272&lt;=Z$1,$W272&gt;=Z$1),INDEX(Reliability!E$23:E$50,MATCH($S272,Reliability!$C$23:$C$50,0)),0),0)*IF($T272="n/a",$D272*$Y272,$G272)+IFERROR(IF(AND($V272&lt;=Z$1,$W272&gt;=Z$1),INDEX(Reliability!E$23:E$50,MATCH($T272,Reliability!$C$23:$C$50,0)),0),0)*$H272*$X272*$Y272),$D272)*$R272</f>
        <v>0</v>
      </c>
      <c r="AA272" s="168">
        <f>MIN((IFERROR(IF(AND($V272&lt;=AA$1,$W272&gt;=AA$1),INDEX(Reliability!F$23:F$50,MATCH($S272,Reliability!$C$23:$C$50,0)),0),0)*IF($T272="n/a",$D272*$Y272,$G272)+IFERROR(IF(AND($V272&lt;=AA$1,$W272&gt;=AA$1),INDEX(Reliability!F$23:F$50,MATCH($T272,Reliability!$C$23:$C$50,0)),0),0)*$H272*$X272*$Y272),$D272)*$R272</f>
        <v>0</v>
      </c>
      <c r="AB272" s="168">
        <f>MIN((IFERROR(IF(AND($V272&lt;=AB$1,$W272&gt;=AB$1),INDEX(Reliability!G$23:G$50,MATCH($S272,Reliability!$C$23:$C$50,0)),0),0)*IF($T272="n/a",$D272*$Y272,$G272)+IFERROR(IF(AND($V272&lt;=AB$1,$W272&gt;=AB$1),INDEX(Reliability!G$23:G$50,MATCH($T272,Reliability!$C$23:$C$50,0)),0),0)*$H272*$X272*$Y272),$D272)*$R272</f>
        <v>0</v>
      </c>
      <c r="AC272" s="168">
        <f>MIN((IFERROR(IF(AND($V272&lt;=AC$1,$W272&gt;=AC$1),INDEX(Reliability!H$23:H$50,MATCH($S272,Reliability!$C$23:$C$50,0)),0),0)*IF($T272="n/a",$D272*$Y272,$G272)+IFERROR(IF(AND($V272&lt;=AC$1,$W272&gt;=AC$1),INDEX(Reliability!H$23:H$50,MATCH($T272,Reliability!$C$23:$C$50,0)),0),0)*$H272*$X272*$Y272),$D272)*$R272</f>
        <v>0</v>
      </c>
      <c r="AD272" s="168">
        <f>MIN((IFERROR(IF(AND($V272&lt;=AD$1,$W272&gt;=AD$1),INDEX(Reliability!I$23:I$50,MATCH($S272,Reliability!$C$23:$C$50,0)),0),0)*IF($T272="n/a",$D272*$Y272,$G272)+IFERROR(IF(AND($V272&lt;=AD$1,$W272&gt;=AD$1),INDEX(Reliability!I$23:I$50,MATCH($T272,Reliability!$C$23:$C$50,0)),0),0)*$H272*$X272*$Y272),$D272)*$R272</f>
        <v>0</v>
      </c>
      <c r="AE272" s="168">
        <f>MIN((IFERROR(IF(AND($V272&lt;=AE$1,$W272&gt;=AE$1),INDEX(Reliability!J$23:J$50,MATCH($S272,Reliability!$C$23:$C$50,0)),0),0)*IF($T272="n/a",$D272*$Y272,$G272)+IFERROR(IF(AND($V272&lt;=AE$1,$W272&gt;=AE$1),INDEX(Reliability!J$23:J$50,MATCH($T272,Reliability!$C$23:$C$50,0)),0),0)*$H272*$X272*$Y272),$D272)*$R272</f>
        <v>0</v>
      </c>
      <c r="AF272" s="168">
        <f>MIN((IFERROR(IF(AND($V272&lt;=AF$1,$W272&gt;=AF$1),INDEX(Reliability!K$23:K$50,MATCH($S272,Reliability!$C$23:$C$50,0)),0),0)*IF($T272="n/a",$D272*$Y272,$G272)+IFERROR(IF(AND($V272&lt;=AF$1,$W272&gt;=AF$1),INDEX(Reliability!K$23:K$50,MATCH($T272,Reliability!$C$23:$C$50,0)),0),0)*$H272*$X272*$Y272),$D272)*$R272</f>
        <v>0</v>
      </c>
      <c r="AG272" s="168">
        <f>MIN((IFERROR(IF(AND($V272&lt;=AG$1,$W272&gt;=AG$1),INDEX(Reliability!L$23:L$50,MATCH($S272,Reliability!$C$23:$C$50,0)),0),0)*IF($T272="n/a",$D272*$Y272,$G272)+IFERROR(IF(AND($V272&lt;=AG$1,$W272&gt;=AG$1),INDEX(Reliability!L$23:L$50,MATCH($T272,Reliability!$C$23:$C$50,0)),0),0)*$H272*$X272*$Y272),$D272)*$R272</f>
        <v>0</v>
      </c>
      <c r="AH272" s="168">
        <f>MIN((IFERROR(IF(AND($V272&lt;=AH$1,$W272&gt;=AH$1),INDEX(Reliability!M$23:M$50,MATCH($S272,Reliability!$C$23:$C$50,0)),0),0)*IF($T272="n/a",$D272*$Y272,$G272)+IFERROR(IF(AND($V272&lt;=AH$1,$W272&gt;=AH$1),INDEX(Reliability!M$23:M$50,MATCH($T272,Reliability!$C$23:$C$50,0)),0),0)*$H272*$X272*$Y272),$D272)*$R272</f>
        <v>0</v>
      </c>
      <c r="AI272" s="168">
        <f>MIN((IFERROR(IF(AND($V272&lt;=AI$1,$W272&gt;=AI$1),INDEX(Reliability!N$23:N$50,MATCH($S272,Reliability!$C$23:$C$50,0)),0),0)*IF($T272="n/a",$D272*$Y272,$G272)+IFERROR(IF(AND($V272&lt;=AI$1,$W272&gt;=AI$1),INDEX(Reliability!N$23:N$50,MATCH($T272,Reliability!$C$23:$C$50,0)),0),0)*$H272*$X272*$Y272),$D272)*$R272</f>
        <v>0</v>
      </c>
      <c r="AJ272" s="168">
        <f>MIN((IFERROR(IF(AND($V272&lt;=AJ$1,$W272&gt;=AJ$1),INDEX(Reliability!O$23:O$50,MATCH($S272,Reliability!$C$23:$C$50,0)),0),0)*IF($T272="n/a",$D272*$Y272,$G272)+IFERROR(IF(AND($V272&lt;=AJ$1,$W272&gt;=AJ$1),INDEX(Reliability!O$23:O$50,MATCH($T272,Reliability!$C$23:$C$50,0)),0),0)*$H272*$X272*$Y272),$D272)*$R272</f>
        <v>0</v>
      </c>
      <c r="AK272" s="168">
        <f>MIN((IFERROR(IF(AND($V272&lt;=AK$1,$W272&gt;=AK$1),INDEX(Reliability!P$23:P$50,MATCH($S272,Reliability!$C$23:$C$50,0)),0),0)*IF($T272="n/a",$D272*$Y272,$G272)+IFERROR(IF(AND($V272&lt;=AK$1,$W272&gt;=AK$1),INDEX(Reliability!P$23:P$50,MATCH($T272,Reliability!$C$23:$C$50,0)),0),0)*$H272*$X272*$Y272),$D272)*$R272</f>
        <v>0</v>
      </c>
      <c r="AM272" s="167">
        <f t="shared" si="47"/>
        <v>0</v>
      </c>
      <c r="AN272">
        <f>unique_contracts!C272</f>
        <v>0</v>
      </c>
    </row>
    <row r="273" spans="2:40" x14ac:dyDescent="0.25">
      <c r="B273" s="121">
        <f>unique_contracts!B273</f>
        <v>0</v>
      </c>
      <c r="C273" s="103">
        <f>unique_contracts!D273</f>
        <v>0</v>
      </c>
      <c r="D273" s="120">
        <f>unique_contracts!J273</f>
        <v>0</v>
      </c>
      <c r="E273" s="103">
        <f>unique_contracts!M273</f>
        <v>0</v>
      </c>
      <c r="F273" s="103">
        <f>unique_contracts!N273</f>
        <v>0</v>
      </c>
      <c r="G273" s="103">
        <f>unique_contracts!P273</f>
        <v>0</v>
      </c>
      <c r="H273" s="103">
        <f>unique_contracts!R273</f>
        <v>0</v>
      </c>
      <c r="I273" s="103">
        <f>unique_contracts!V273</f>
        <v>0</v>
      </c>
      <c r="J273" s="121">
        <f>unique_contracts!AB273</f>
        <v>0</v>
      </c>
      <c r="K273" s="103">
        <f>unique_contracts!AM273</f>
        <v>0</v>
      </c>
      <c r="L273" s="103">
        <f>unique_contracts!AN273</f>
        <v>0</v>
      </c>
      <c r="M273" s="103">
        <f>unique_contracts!AO273</f>
        <v>0</v>
      </c>
      <c r="N273" s="103">
        <f>unique_contracts!AP273</f>
        <v>0</v>
      </c>
      <c r="O273" s="103">
        <f>unique_contracts!AQ273</f>
        <v>0</v>
      </c>
      <c r="P273" s="103">
        <f>unique_contracts!AR273</f>
        <v>0</v>
      </c>
      <c r="Q273" s="103">
        <f>unique_contracts!BP273</f>
        <v>0</v>
      </c>
      <c r="R273" s="103">
        <f t="shared" si="40"/>
        <v>0</v>
      </c>
      <c r="S273" s="103" t="str">
        <f>IFERROR(IF(AND(I273&gt;0,E273="NotHybrid"),_xlfn.CONCAT(MAX(MIN(ROUNDDOWN(I273/D273,0),8),4),INDEX(resources!$G:$G,MATCH(B273,resources!$A:$A,0))),INDEX(resources!$G:$G,MATCH(B273,resources!$A:$A,0))),"n/a")</f>
        <v>n/a</v>
      </c>
      <c r="T273" s="103" t="str">
        <f t="shared" si="41"/>
        <v>n/a</v>
      </c>
      <c r="U273" s="103" t="str">
        <f t="shared" si="42"/>
        <v>n/a</v>
      </c>
      <c r="V273" s="103">
        <f t="shared" si="43"/>
        <v>0</v>
      </c>
      <c r="W273" s="103">
        <f t="shared" si="44"/>
        <v>0</v>
      </c>
      <c r="X273" s="119">
        <f t="shared" si="45"/>
        <v>1</v>
      </c>
      <c r="Y273" s="119">
        <f t="shared" si="46"/>
        <v>1</v>
      </c>
      <c r="Z273" s="168">
        <f>MIN((IFERROR(IF(AND($V273&lt;=Z$1,$W273&gt;=Z$1),INDEX(Reliability!E$23:E$50,MATCH($S273,Reliability!$C$23:$C$50,0)),0),0)*IF($T273="n/a",$D273*$Y273,$G273)+IFERROR(IF(AND($V273&lt;=Z$1,$W273&gt;=Z$1),INDEX(Reliability!E$23:E$50,MATCH($T273,Reliability!$C$23:$C$50,0)),0),0)*$H273*$X273*$Y273),$D273)*$R273</f>
        <v>0</v>
      </c>
      <c r="AA273" s="168">
        <f>MIN((IFERROR(IF(AND($V273&lt;=AA$1,$W273&gt;=AA$1),INDEX(Reliability!F$23:F$50,MATCH($S273,Reliability!$C$23:$C$50,0)),0),0)*IF($T273="n/a",$D273*$Y273,$G273)+IFERROR(IF(AND($V273&lt;=AA$1,$W273&gt;=AA$1),INDEX(Reliability!F$23:F$50,MATCH($T273,Reliability!$C$23:$C$50,0)),0),0)*$H273*$X273*$Y273),$D273)*$R273</f>
        <v>0</v>
      </c>
      <c r="AB273" s="168">
        <f>MIN((IFERROR(IF(AND($V273&lt;=AB$1,$W273&gt;=AB$1),INDEX(Reliability!G$23:G$50,MATCH($S273,Reliability!$C$23:$C$50,0)),0),0)*IF($T273="n/a",$D273*$Y273,$G273)+IFERROR(IF(AND($V273&lt;=AB$1,$W273&gt;=AB$1),INDEX(Reliability!G$23:G$50,MATCH($T273,Reliability!$C$23:$C$50,0)),0),0)*$H273*$X273*$Y273),$D273)*$R273</f>
        <v>0</v>
      </c>
      <c r="AC273" s="168">
        <f>MIN((IFERROR(IF(AND($V273&lt;=AC$1,$W273&gt;=AC$1),INDEX(Reliability!H$23:H$50,MATCH($S273,Reliability!$C$23:$C$50,0)),0),0)*IF($T273="n/a",$D273*$Y273,$G273)+IFERROR(IF(AND($V273&lt;=AC$1,$W273&gt;=AC$1),INDEX(Reliability!H$23:H$50,MATCH($T273,Reliability!$C$23:$C$50,0)),0),0)*$H273*$X273*$Y273),$D273)*$R273</f>
        <v>0</v>
      </c>
      <c r="AD273" s="168">
        <f>MIN((IFERROR(IF(AND($V273&lt;=AD$1,$W273&gt;=AD$1),INDEX(Reliability!I$23:I$50,MATCH($S273,Reliability!$C$23:$C$50,0)),0),0)*IF($T273="n/a",$D273*$Y273,$G273)+IFERROR(IF(AND($V273&lt;=AD$1,$W273&gt;=AD$1),INDEX(Reliability!I$23:I$50,MATCH($T273,Reliability!$C$23:$C$50,0)),0),0)*$H273*$X273*$Y273),$D273)*$R273</f>
        <v>0</v>
      </c>
      <c r="AE273" s="168">
        <f>MIN((IFERROR(IF(AND($V273&lt;=AE$1,$W273&gt;=AE$1),INDEX(Reliability!J$23:J$50,MATCH($S273,Reliability!$C$23:$C$50,0)),0),0)*IF($T273="n/a",$D273*$Y273,$G273)+IFERROR(IF(AND($V273&lt;=AE$1,$W273&gt;=AE$1),INDEX(Reliability!J$23:J$50,MATCH($T273,Reliability!$C$23:$C$50,0)),0),0)*$H273*$X273*$Y273),$D273)*$R273</f>
        <v>0</v>
      </c>
      <c r="AF273" s="168">
        <f>MIN((IFERROR(IF(AND($V273&lt;=AF$1,$W273&gt;=AF$1),INDEX(Reliability!K$23:K$50,MATCH($S273,Reliability!$C$23:$C$50,0)),0),0)*IF($T273="n/a",$D273*$Y273,$G273)+IFERROR(IF(AND($V273&lt;=AF$1,$W273&gt;=AF$1),INDEX(Reliability!K$23:K$50,MATCH($T273,Reliability!$C$23:$C$50,0)),0),0)*$H273*$X273*$Y273),$D273)*$R273</f>
        <v>0</v>
      </c>
      <c r="AG273" s="168">
        <f>MIN((IFERROR(IF(AND($V273&lt;=AG$1,$W273&gt;=AG$1),INDEX(Reliability!L$23:L$50,MATCH($S273,Reliability!$C$23:$C$50,0)),0),0)*IF($T273="n/a",$D273*$Y273,$G273)+IFERROR(IF(AND($V273&lt;=AG$1,$W273&gt;=AG$1),INDEX(Reliability!L$23:L$50,MATCH($T273,Reliability!$C$23:$C$50,0)),0),0)*$H273*$X273*$Y273),$D273)*$R273</f>
        <v>0</v>
      </c>
      <c r="AH273" s="168">
        <f>MIN((IFERROR(IF(AND($V273&lt;=AH$1,$W273&gt;=AH$1),INDEX(Reliability!M$23:M$50,MATCH($S273,Reliability!$C$23:$C$50,0)),0),0)*IF($T273="n/a",$D273*$Y273,$G273)+IFERROR(IF(AND($V273&lt;=AH$1,$W273&gt;=AH$1),INDEX(Reliability!M$23:M$50,MATCH($T273,Reliability!$C$23:$C$50,0)),0),0)*$H273*$X273*$Y273),$D273)*$R273</f>
        <v>0</v>
      </c>
      <c r="AI273" s="168">
        <f>MIN((IFERROR(IF(AND($V273&lt;=AI$1,$W273&gt;=AI$1),INDEX(Reliability!N$23:N$50,MATCH($S273,Reliability!$C$23:$C$50,0)),0),0)*IF($T273="n/a",$D273*$Y273,$G273)+IFERROR(IF(AND($V273&lt;=AI$1,$W273&gt;=AI$1),INDEX(Reliability!N$23:N$50,MATCH($T273,Reliability!$C$23:$C$50,0)),0),0)*$H273*$X273*$Y273),$D273)*$R273</f>
        <v>0</v>
      </c>
      <c r="AJ273" s="168">
        <f>MIN((IFERROR(IF(AND($V273&lt;=AJ$1,$W273&gt;=AJ$1),INDEX(Reliability!O$23:O$50,MATCH($S273,Reliability!$C$23:$C$50,0)),0),0)*IF($T273="n/a",$D273*$Y273,$G273)+IFERROR(IF(AND($V273&lt;=AJ$1,$W273&gt;=AJ$1),INDEX(Reliability!O$23:O$50,MATCH($T273,Reliability!$C$23:$C$50,0)),0),0)*$H273*$X273*$Y273),$D273)*$R273</f>
        <v>0</v>
      </c>
      <c r="AK273" s="168">
        <f>MIN((IFERROR(IF(AND($V273&lt;=AK$1,$W273&gt;=AK$1),INDEX(Reliability!P$23:P$50,MATCH($S273,Reliability!$C$23:$C$50,0)),0),0)*IF($T273="n/a",$D273*$Y273,$G273)+IFERROR(IF(AND($V273&lt;=AK$1,$W273&gt;=AK$1),INDEX(Reliability!P$23:P$50,MATCH($T273,Reliability!$C$23:$C$50,0)),0),0)*$H273*$X273*$Y273),$D273)*$R273</f>
        <v>0</v>
      </c>
      <c r="AM273" s="167">
        <f t="shared" si="47"/>
        <v>0</v>
      </c>
      <c r="AN273">
        <f>unique_contracts!C273</f>
        <v>0</v>
      </c>
    </row>
    <row r="274" spans="2:40" x14ac:dyDescent="0.25">
      <c r="B274" s="121">
        <f>unique_contracts!B274</f>
        <v>0</v>
      </c>
      <c r="C274" s="103">
        <f>unique_contracts!D274</f>
        <v>0</v>
      </c>
      <c r="D274" s="120">
        <f>unique_contracts!J274</f>
        <v>0</v>
      </c>
      <c r="E274" s="103">
        <f>unique_contracts!M274</f>
        <v>0</v>
      </c>
      <c r="F274" s="103">
        <f>unique_contracts!N274</f>
        <v>0</v>
      </c>
      <c r="G274" s="103">
        <f>unique_contracts!P274</f>
        <v>0</v>
      </c>
      <c r="H274" s="103">
        <f>unique_contracts!R274</f>
        <v>0</v>
      </c>
      <c r="I274" s="103">
        <f>unique_contracts!V274</f>
        <v>0</v>
      </c>
      <c r="J274" s="121">
        <f>unique_contracts!AB274</f>
        <v>0</v>
      </c>
      <c r="K274" s="103">
        <f>unique_contracts!AM274</f>
        <v>0</v>
      </c>
      <c r="L274" s="103">
        <f>unique_contracts!AN274</f>
        <v>0</v>
      </c>
      <c r="M274" s="103">
        <f>unique_contracts!AO274</f>
        <v>0</v>
      </c>
      <c r="N274" s="103">
        <f>unique_contracts!AP274</f>
        <v>0</v>
      </c>
      <c r="O274" s="103">
        <f>unique_contracts!AQ274</f>
        <v>0</v>
      </c>
      <c r="P274" s="103">
        <f>unique_contracts!AR274</f>
        <v>0</v>
      </c>
      <c r="Q274" s="103">
        <f>unique_contracts!BP274</f>
        <v>0</v>
      </c>
      <c r="R274" s="103">
        <f t="shared" si="40"/>
        <v>0</v>
      </c>
      <c r="S274" s="103" t="str">
        <f>IFERROR(IF(AND(I274&gt;0,E274="NotHybrid"),_xlfn.CONCAT(MAX(MIN(ROUNDDOWN(I274/D274,0),8),4),INDEX(resources!$G:$G,MATCH(B274,resources!$A:$A,0))),INDEX(resources!$G:$G,MATCH(B274,resources!$A:$A,0))),"n/a")</f>
        <v>n/a</v>
      </c>
      <c r="T274" s="103" t="str">
        <f t="shared" si="41"/>
        <v>n/a</v>
      </c>
      <c r="U274" s="103" t="str">
        <f t="shared" si="42"/>
        <v>n/a</v>
      </c>
      <c r="V274" s="103">
        <f t="shared" si="43"/>
        <v>0</v>
      </c>
      <c r="W274" s="103">
        <f t="shared" si="44"/>
        <v>0</v>
      </c>
      <c r="X274" s="119">
        <f t="shared" si="45"/>
        <v>1</v>
      </c>
      <c r="Y274" s="119">
        <f t="shared" si="46"/>
        <v>1</v>
      </c>
      <c r="Z274" s="168">
        <f>MIN((IFERROR(IF(AND($V274&lt;=Z$1,$W274&gt;=Z$1),INDEX(Reliability!E$23:E$50,MATCH($S274,Reliability!$C$23:$C$50,0)),0),0)*IF($T274="n/a",$D274*$Y274,$G274)+IFERROR(IF(AND($V274&lt;=Z$1,$W274&gt;=Z$1),INDEX(Reliability!E$23:E$50,MATCH($T274,Reliability!$C$23:$C$50,0)),0),0)*$H274*$X274*$Y274),$D274)*$R274</f>
        <v>0</v>
      </c>
      <c r="AA274" s="168">
        <f>MIN((IFERROR(IF(AND($V274&lt;=AA$1,$W274&gt;=AA$1),INDEX(Reliability!F$23:F$50,MATCH($S274,Reliability!$C$23:$C$50,0)),0),0)*IF($T274="n/a",$D274*$Y274,$G274)+IFERROR(IF(AND($V274&lt;=AA$1,$W274&gt;=AA$1),INDEX(Reliability!F$23:F$50,MATCH($T274,Reliability!$C$23:$C$50,0)),0),0)*$H274*$X274*$Y274),$D274)*$R274</f>
        <v>0</v>
      </c>
      <c r="AB274" s="168">
        <f>MIN((IFERROR(IF(AND($V274&lt;=AB$1,$W274&gt;=AB$1),INDEX(Reliability!G$23:G$50,MATCH($S274,Reliability!$C$23:$C$50,0)),0),0)*IF($T274="n/a",$D274*$Y274,$G274)+IFERROR(IF(AND($V274&lt;=AB$1,$W274&gt;=AB$1),INDEX(Reliability!G$23:G$50,MATCH($T274,Reliability!$C$23:$C$50,0)),0),0)*$H274*$X274*$Y274),$D274)*$R274</f>
        <v>0</v>
      </c>
      <c r="AC274" s="168">
        <f>MIN((IFERROR(IF(AND($V274&lt;=AC$1,$W274&gt;=AC$1),INDEX(Reliability!H$23:H$50,MATCH($S274,Reliability!$C$23:$C$50,0)),0),0)*IF($T274="n/a",$D274*$Y274,$G274)+IFERROR(IF(AND($V274&lt;=AC$1,$W274&gt;=AC$1),INDEX(Reliability!H$23:H$50,MATCH($T274,Reliability!$C$23:$C$50,0)),0),0)*$H274*$X274*$Y274),$D274)*$R274</f>
        <v>0</v>
      </c>
      <c r="AD274" s="168">
        <f>MIN((IFERROR(IF(AND($V274&lt;=AD$1,$W274&gt;=AD$1),INDEX(Reliability!I$23:I$50,MATCH($S274,Reliability!$C$23:$C$50,0)),0),0)*IF($T274="n/a",$D274*$Y274,$G274)+IFERROR(IF(AND($V274&lt;=AD$1,$W274&gt;=AD$1),INDEX(Reliability!I$23:I$50,MATCH($T274,Reliability!$C$23:$C$50,0)),0),0)*$H274*$X274*$Y274),$D274)*$R274</f>
        <v>0</v>
      </c>
      <c r="AE274" s="168">
        <f>MIN((IFERROR(IF(AND($V274&lt;=AE$1,$W274&gt;=AE$1),INDEX(Reliability!J$23:J$50,MATCH($S274,Reliability!$C$23:$C$50,0)),0),0)*IF($T274="n/a",$D274*$Y274,$G274)+IFERROR(IF(AND($V274&lt;=AE$1,$W274&gt;=AE$1),INDEX(Reliability!J$23:J$50,MATCH($T274,Reliability!$C$23:$C$50,0)),0),0)*$H274*$X274*$Y274),$D274)*$R274</f>
        <v>0</v>
      </c>
      <c r="AF274" s="168">
        <f>MIN((IFERROR(IF(AND($V274&lt;=AF$1,$W274&gt;=AF$1),INDEX(Reliability!K$23:K$50,MATCH($S274,Reliability!$C$23:$C$50,0)),0),0)*IF($T274="n/a",$D274*$Y274,$G274)+IFERROR(IF(AND($V274&lt;=AF$1,$W274&gt;=AF$1),INDEX(Reliability!K$23:K$50,MATCH($T274,Reliability!$C$23:$C$50,0)),0),0)*$H274*$X274*$Y274),$D274)*$R274</f>
        <v>0</v>
      </c>
      <c r="AG274" s="168">
        <f>MIN((IFERROR(IF(AND($V274&lt;=AG$1,$W274&gt;=AG$1),INDEX(Reliability!L$23:L$50,MATCH($S274,Reliability!$C$23:$C$50,0)),0),0)*IF($T274="n/a",$D274*$Y274,$G274)+IFERROR(IF(AND($V274&lt;=AG$1,$W274&gt;=AG$1),INDEX(Reliability!L$23:L$50,MATCH($T274,Reliability!$C$23:$C$50,0)),0),0)*$H274*$X274*$Y274),$D274)*$R274</f>
        <v>0</v>
      </c>
      <c r="AH274" s="168">
        <f>MIN((IFERROR(IF(AND($V274&lt;=AH$1,$W274&gt;=AH$1),INDEX(Reliability!M$23:M$50,MATCH($S274,Reliability!$C$23:$C$50,0)),0),0)*IF($T274="n/a",$D274*$Y274,$G274)+IFERROR(IF(AND($V274&lt;=AH$1,$W274&gt;=AH$1),INDEX(Reliability!M$23:M$50,MATCH($T274,Reliability!$C$23:$C$50,0)),0),0)*$H274*$X274*$Y274),$D274)*$R274</f>
        <v>0</v>
      </c>
      <c r="AI274" s="168">
        <f>MIN((IFERROR(IF(AND($V274&lt;=AI$1,$W274&gt;=AI$1),INDEX(Reliability!N$23:N$50,MATCH($S274,Reliability!$C$23:$C$50,0)),0),0)*IF($T274="n/a",$D274*$Y274,$G274)+IFERROR(IF(AND($V274&lt;=AI$1,$W274&gt;=AI$1),INDEX(Reliability!N$23:N$50,MATCH($T274,Reliability!$C$23:$C$50,0)),0),0)*$H274*$X274*$Y274),$D274)*$R274</f>
        <v>0</v>
      </c>
      <c r="AJ274" s="168">
        <f>MIN((IFERROR(IF(AND($V274&lt;=AJ$1,$W274&gt;=AJ$1),INDEX(Reliability!O$23:O$50,MATCH($S274,Reliability!$C$23:$C$50,0)),0),0)*IF($T274="n/a",$D274*$Y274,$G274)+IFERROR(IF(AND($V274&lt;=AJ$1,$W274&gt;=AJ$1),INDEX(Reliability!O$23:O$50,MATCH($T274,Reliability!$C$23:$C$50,0)),0),0)*$H274*$X274*$Y274),$D274)*$R274</f>
        <v>0</v>
      </c>
      <c r="AK274" s="168">
        <f>MIN((IFERROR(IF(AND($V274&lt;=AK$1,$W274&gt;=AK$1),INDEX(Reliability!P$23:P$50,MATCH($S274,Reliability!$C$23:$C$50,0)),0),0)*IF($T274="n/a",$D274*$Y274,$G274)+IFERROR(IF(AND($V274&lt;=AK$1,$W274&gt;=AK$1),INDEX(Reliability!P$23:P$50,MATCH($T274,Reliability!$C$23:$C$50,0)),0),0)*$H274*$X274*$Y274),$D274)*$R274</f>
        <v>0</v>
      </c>
      <c r="AM274" s="167">
        <f t="shared" si="47"/>
        <v>0</v>
      </c>
      <c r="AN274">
        <f>unique_contracts!C274</f>
        <v>0</v>
      </c>
    </row>
    <row r="275" spans="2:40" x14ac:dyDescent="0.25">
      <c r="B275" s="121">
        <f>unique_contracts!B275</f>
        <v>0</v>
      </c>
      <c r="C275" s="103">
        <f>unique_contracts!D275</f>
        <v>0</v>
      </c>
      <c r="D275" s="120">
        <f>unique_contracts!J275</f>
        <v>0</v>
      </c>
      <c r="E275" s="103">
        <f>unique_contracts!M275</f>
        <v>0</v>
      </c>
      <c r="F275" s="103">
        <f>unique_contracts!N275</f>
        <v>0</v>
      </c>
      <c r="G275" s="103">
        <f>unique_contracts!P275</f>
        <v>0</v>
      </c>
      <c r="H275" s="103">
        <f>unique_contracts!R275</f>
        <v>0</v>
      </c>
      <c r="I275" s="103">
        <f>unique_contracts!V275</f>
        <v>0</v>
      </c>
      <c r="J275" s="121">
        <f>unique_contracts!AB275</f>
        <v>0</v>
      </c>
      <c r="K275" s="103">
        <f>unique_contracts!AM275</f>
        <v>0</v>
      </c>
      <c r="L275" s="103">
        <f>unique_contracts!AN275</f>
        <v>0</v>
      </c>
      <c r="M275" s="103">
        <f>unique_contracts!AO275</f>
        <v>0</v>
      </c>
      <c r="N275" s="103">
        <f>unique_contracts!AP275</f>
        <v>0</v>
      </c>
      <c r="O275" s="103">
        <f>unique_contracts!AQ275</f>
        <v>0</v>
      </c>
      <c r="P275" s="103">
        <f>unique_contracts!AR275</f>
        <v>0</v>
      </c>
      <c r="Q275" s="103">
        <f>unique_contracts!BP275</f>
        <v>0</v>
      </c>
      <c r="R275" s="103">
        <f t="shared" si="40"/>
        <v>0</v>
      </c>
      <c r="S275" s="103" t="str">
        <f>IFERROR(IF(AND(I275&gt;0,E275="NotHybrid"),_xlfn.CONCAT(MAX(MIN(ROUNDDOWN(I275/D275,0),8),4),INDEX(resources!$G:$G,MATCH(B275,resources!$A:$A,0))),INDEX(resources!$G:$G,MATCH(B275,resources!$A:$A,0))),"n/a")</f>
        <v>n/a</v>
      </c>
      <c r="T275" s="103" t="str">
        <f t="shared" si="41"/>
        <v>n/a</v>
      </c>
      <c r="U275" s="103" t="str">
        <f t="shared" si="42"/>
        <v>n/a</v>
      </c>
      <c r="V275" s="103">
        <f t="shared" si="43"/>
        <v>0</v>
      </c>
      <c r="W275" s="103">
        <f t="shared" si="44"/>
        <v>0</v>
      </c>
      <c r="X275" s="119">
        <f t="shared" si="45"/>
        <v>1</v>
      </c>
      <c r="Y275" s="119">
        <f t="shared" si="46"/>
        <v>1</v>
      </c>
      <c r="Z275" s="168">
        <f>MIN((IFERROR(IF(AND($V275&lt;=Z$1,$W275&gt;=Z$1),INDEX(Reliability!E$23:E$50,MATCH($S275,Reliability!$C$23:$C$50,0)),0),0)*IF($T275="n/a",$D275*$Y275,$G275)+IFERROR(IF(AND($V275&lt;=Z$1,$W275&gt;=Z$1),INDEX(Reliability!E$23:E$50,MATCH($T275,Reliability!$C$23:$C$50,0)),0),0)*$H275*$X275*$Y275),$D275)*$R275</f>
        <v>0</v>
      </c>
      <c r="AA275" s="168">
        <f>MIN((IFERROR(IF(AND($V275&lt;=AA$1,$W275&gt;=AA$1),INDEX(Reliability!F$23:F$50,MATCH($S275,Reliability!$C$23:$C$50,0)),0),0)*IF($T275="n/a",$D275*$Y275,$G275)+IFERROR(IF(AND($V275&lt;=AA$1,$W275&gt;=AA$1),INDEX(Reliability!F$23:F$50,MATCH($T275,Reliability!$C$23:$C$50,0)),0),0)*$H275*$X275*$Y275),$D275)*$R275</f>
        <v>0</v>
      </c>
      <c r="AB275" s="168">
        <f>MIN((IFERROR(IF(AND($V275&lt;=AB$1,$W275&gt;=AB$1),INDEX(Reliability!G$23:G$50,MATCH($S275,Reliability!$C$23:$C$50,0)),0),0)*IF($T275="n/a",$D275*$Y275,$G275)+IFERROR(IF(AND($V275&lt;=AB$1,$W275&gt;=AB$1),INDEX(Reliability!G$23:G$50,MATCH($T275,Reliability!$C$23:$C$50,0)),0),0)*$H275*$X275*$Y275),$D275)*$R275</f>
        <v>0</v>
      </c>
      <c r="AC275" s="168">
        <f>MIN((IFERROR(IF(AND($V275&lt;=AC$1,$W275&gt;=AC$1),INDEX(Reliability!H$23:H$50,MATCH($S275,Reliability!$C$23:$C$50,0)),0),0)*IF($T275="n/a",$D275*$Y275,$G275)+IFERROR(IF(AND($V275&lt;=AC$1,$W275&gt;=AC$1),INDEX(Reliability!H$23:H$50,MATCH($T275,Reliability!$C$23:$C$50,0)),0),0)*$H275*$X275*$Y275),$D275)*$R275</f>
        <v>0</v>
      </c>
      <c r="AD275" s="168">
        <f>MIN((IFERROR(IF(AND($V275&lt;=AD$1,$W275&gt;=AD$1),INDEX(Reliability!I$23:I$50,MATCH($S275,Reliability!$C$23:$C$50,0)),0),0)*IF($T275="n/a",$D275*$Y275,$G275)+IFERROR(IF(AND($V275&lt;=AD$1,$W275&gt;=AD$1),INDEX(Reliability!I$23:I$50,MATCH($T275,Reliability!$C$23:$C$50,0)),0),0)*$H275*$X275*$Y275),$D275)*$R275</f>
        <v>0</v>
      </c>
      <c r="AE275" s="168">
        <f>MIN((IFERROR(IF(AND($V275&lt;=AE$1,$W275&gt;=AE$1),INDEX(Reliability!J$23:J$50,MATCH($S275,Reliability!$C$23:$C$50,0)),0),0)*IF($T275="n/a",$D275*$Y275,$G275)+IFERROR(IF(AND($V275&lt;=AE$1,$W275&gt;=AE$1),INDEX(Reliability!J$23:J$50,MATCH($T275,Reliability!$C$23:$C$50,0)),0),0)*$H275*$X275*$Y275),$D275)*$R275</f>
        <v>0</v>
      </c>
      <c r="AF275" s="168">
        <f>MIN((IFERROR(IF(AND($V275&lt;=AF$1,$W275&gt;=AF$1),INDEX(Reliability!K$23:K$50,MATCH($S275,Reliability!$C$23:$C$50,0)),0),0)*IF($T275="n/a",$D275*$Y275,$G275)+IFERROR(IF(AND($V275&lt;=AF$1,$W275&gt;=AF$1),INDEX(Reliability!K$23:K$50,MATCH($T275,Reliability!$C$23:$C$50,0)),0),0)*$H275*$X275*$Y275),$D275)*$R275</f>
        <v>0</v>
      </c>
      <c r="AG275" s="168">
        <f>MIN((IFERROR(IF(AND($V275&lt;=AG$1,$W275&gt;=AG$1),INDEX(Reliability!L$23:L$50,MATCH($S275,Reliability!$C$23:$C$50,0)),0),0)*IF($T275="n/a",$D275*$Y275,$G275)+IFERROR(IF(AND($V275&lt;=AG$1,$W275&gt;=AG$1),INDEX(Reliability!L$23:L$50,MATCH($T275,Reliability!$C$23:$C$50,0)),0),0)*$H275*$X275*$Y275),$D275)*$R275</f>
        <v>0</v>
      </c>
      <c r="AH275" s="168">
        <f>MIN((IFERROR(IF(AND($V275&lt;=AH$1,$W275&gt;=AH$1),INDEX(Reliability!M$23:M$50,MATCH($S275,Reliability!$C$23:$C$50,0)),0),0)*IF($T275="n/a",$D275*$Y275,$G275)+IFERROR(IF(AND($V275&lt;=AH$1,$W275&gt;=AH$1),INDEX(Reliability!M$23:M$50,MATCH($T275,Reliability!$C$23:$C$50,0)),0),0)*$H275*$X275*$Y275),$D275)*$R275</f>
        <v>0</v>
      </c>
      <c r="AI275" s="168">
        <f>MIN((IFERROR(IF(AND($V275&lt;=AI$1,$W275&gt;=AI$1),INDEX(Reliability!N$23:N$50,MATCH($S275,Reliability!$C$23:$C$50,0)),0),0)*IF($T275="n/a",$D275*$Y275,$G275)+IFERROR(IF(AND($V275&lt;=AI$1,$W275&gt;=AI$1),INDEX(Reliability!N$23:N$50,MATCH($T275,Reliability!$C$23:$C$50,0)),0),0)*$H275*$X275*$Y275),$D275)*$R275</f>
        <v>0</v>
      </c>
      <c r="AJ275" s="168">
        <f>MIN((IFERROR(IF(AND($V275&lt;=AJ$1,$W275&gt;=AJ$1),INDEX(Reliability!O$23:O$50,MATCH($S275,Reliability!$C$23:$C$50,0)),0),0)*IF($T275="n/a",$D275*$Y275,$G275)+IFERROR(IF(AND($V275&lt;=AJ$1,$W275&gt;=AJ$1),INDEX(Reliability!O$23:O$50,MATCH($T275,Reliability!$C$23:$C$50,0)),0),0)*$H275*$X275*$Y275),$D275)*$R275</f>
        <v>0</v>
      </c>
      <c r="AK275" s="168">
        <f>MIN((IFERROR(IF(AND($V275&lt;=AK$1,$W275&gt;=AK$1),INDEX(Reliability!P$23:P$50,MATCH($S275,Reliability!$C$23:$C$50,0)),0),0)*IF($T275="n/a",$D275*$Y275,$G275)+IFERROR(IF(AND($V275&lt;=AK$1,$W275&gt;=AK$1),INDEX(Reliability!P$23:P$50,MATCH($T275,Reliability!$C$23:$C$50,0)),0),0)*$H275*$X275*$Y275),$D275)*$R275</f>
        <v>0</v>
      </c>
      <c r="AM275" s="167">
        <f t="shared" si="47"/>
        <v>0</v>
      </c>
      <c r="AN275">
        <f>unique_contracts!C275</f>
        <v>0</v>
      </c>
    </row>
    <row r="276" spans="2:40" x14ac:dyDescent="0.25">
      <c r="B276" s="121">
        <f>unique_contracts!B276</f>
        <v>0</v>
      </c>
      <c r="C276" s="103">
        <f>unique_contracts!D276</f>
        <v>0</v>
      </c>
      <c r="D276" s="120">
        <f>unique_contracts!J276</f>
        <v>0</v>
      </c>
      <c r="E276" s="103">
        <f>unique_contracts!M276</f>
        <v>0</v>
      </c>
      <c r="F276" s="103">
        <f>unique_contracts!N276</f>
        <v>0</v>
      </c>
      <c r="G276" s="103">
        <f>unique_contracts!P276</f>
        <v>0</v>
      </c>
      <c r="H276" s="103">
        <f>unique_contracts!R276</f>
        <v>0</v>
      </c>
      <c r="I276" s="103">
        <f>unique_contracts!V276</f>
        <v>0</v>
      </c>
      <c r="J276" s="121">
        <f>unique_contracts!AB276</f>
        <v>0</v>
      </c>
      <c r="K276" s="103">
        <f>unique_contracts!AM276</f>
        <v>0</v>
      </c>
      <c r="L276" s="103">
        <f>unique_contracts!AN276</f>
        <v>0</v>
      </c>
      <c r="M276" s="103">
        <f>unique_contracts!AO276</f>
        <v>0</v>
      </c>
      <c r="N276" s="103">
        <f>unique_contracts!AP276</f>
        <v>0</v>
      </c>
      <c r="O276" s="103">
        <f>unique_contracts!AQ276</f>
        <v>0</v>
      </c>
      <c r="P276" s="103">
        <f>unique_contracts!AR276</f>
        <v>0</v>
      </c>
      <c r="Q276" s="103">
        <f>unique_contracts!BP276</f>
        <v>0</v>
      </c>
      <c r="R276" s="103">
        <f t="shared" si="40"/>
        <v>0</v>
      </c>
      <c r="S276" s="103" t="str">
        <f>IFERROR(IF(AND(I276&gt;0,E276="NotHybrid"),_xlfn.CONCAT(MAX(MIN(ROUNDDOWN(I276/D276,0),8),4),INDEX(resources!$G:$G,MATCH(B276,resources!$A:$A,0))),INDEX(resources!$G:$G,MATCH(B276,resources!$A:$A,0))),"n/a")</f>
        <v>n/a</v>
      </c>
      <c r="T276" s="103" t="str">
        <f t="shared" si="41"/>
        <v>n/a</v>
      </c>
      <c r="U276" s="103" t="str">
        <f t="shared" si="42"/>
        <v>n/a</v>
      </c>
      <c r="V276" s="103">
        <f t="shared" si="43"/>
        <v>0</v>
      </c>
      <c r="W276" s="103">
        <f t="shared" si="44"/>
        <v>0</v>
      </c>
      <c r="X276" s="119">
        <f t="shared" si="45"/>
        <v>1</v>
      </c>
      <c r="Y276" s="119">
        <f t="shared" si="46"/>
        <v>1</v>
      </c>
      <c r="Z276" s="168">
        <f>MIN((IFERROR(IF(AND($V276&lt;=Z$1,$W276&gt;=Z$1),INDEX(Reliability!E$23:E$50,MATCH($S276,Reliability!$C$23:$C$50,0)),0),0)*IF($T276="n/a",$D276*$Y276,$G276)+IFERROR(IF(AND($V276&lt;=Z$1,$W276&gt;=Z$1),INDEX(Reliability!E$23:E$50,MATCH($T276,Reliability!$C$23:$C$50,0)),0),0)*$H276*$X276*$Y276),$D276)*$R276</f>
        <v>0</v>
      </c>
      <c r="AA276" s="168">
        <f>MIN((IFERROR(IF(AND($V276&lt;=AA$1,$W276&gt;=AA$1),INDEX(Reliability!F$23:F$50,MATCH($S276,Reliability!$C$23:$C$50,0)),0),0)*IF($T276="n/a",$D276*$Y276,$G276)+IFERROR(IF(AND($V276&lt;=AA$1,$W276&gt;=AA$1),INDEX(Reliability!F$23:F$50,MATCH($T276,Reliability!$C$23:$C$50,0)),0),0)*$H276*$X276*$Y276),$D276)*$R276</f>
        <v>0</v>
      </c>
      <c r="AB276" s="168">
        <f>MIN((IFERROR(IF(AND($V276&lt;=AB$1,$W276&gt;=AB$1),INDEX(Reliability!G$23:G$50,MATCH($S276,Reliability!$C$23:$C$50,0)),0),0)*IF($T276="n/a",$D276*$Y276,$G276)+IFERROR(IF(AND($V276&lt;=AB$1,$W276&gt;=AB$1),INDEX(Reliability!G$23:G$50,MATCH($T276,Reliability!$C$23:$C$50,0)),0),0)*$H276*$X276*$Y276),$D276)*$R276</f>
        <v>0</v>
      </c>
      <c r="AC276" s="168">
        <f>MIN((IFERROR(IF(AND($V276&lt;=AC$1,$W276&gt;=AC$1),INDEX(Reliability!H$23:H$50,MATCH($S276,Reliability!$C$23:$C$50,0)),0),0)*IF($T276="n/a",$D276*$Y276,$G276)+IFERROR(IF(AND($V276&lt;=AC$1,$W276&gt;=AC$1),INDEX(Reliability!H$23:H$50,MATCH($T276,Reliability!$C$23:$C$50,0)),0),0)*$H276*$X276*$Y276),$D276)*$R276</f>
        <v>0</v>
      </c>
      <c r="AD276" s="168">
        <f>MIN((IFERROR(IF(AND($V276&lt;=AD$1,$W276&gt;=AD$1),INDEX(Reliability!I$23:I$50,MATCH($S276,Reliability!$C$23:$C$50,0)),0),0)*IF($T276="n/a",$D276*$Y276,$G276)+IFERROR(IF(AND($V276&lt;=AD$1,$W276&gt;=AD$1),INDEX(Reliability!I$23:I$50,MATCH($T276,Reliability!$C$23:$C$50,0)),0),0)*$H276*$X276*$Y276),$D276)*$R276</f>
        <v>0</v>
      </c>
      <c r="AE276" s="168">
        <f>MIN((IFERROR(IF(AND($V276&lt;=AE$1,$W276&gt;=AE$1),INDEX(Reliability!J$23:J$50,MATCH($S276,Reliability!$C$23:$C$50,0)),0),0)*IF($T276="n/a",$D276*$Y276,$G276)+IFERROR(IF(AND($V276&lt;=AE$1,$W276&gt;=AE$1),INDEX(Reliability!J$23:J$50,MATCH($T276,Reliability!$C$23:$C$50,0)),0),0)*$H276*$X276*$Y276),$D276)*$R276</f>
        <v>0</v>
      </c>
      <c r="AF276" s="168">
        <f>MIN((IFERROR(IF(AND($V276&lt;=AF$1,$W276&gt;=AF$1),INDEX(Reliability!K$23:K$50,MATCH($S276,Reliability!$C$23:$C$50,0)),0),0)*IF($T276="n/a",$D276*$Y276,$G276)+IFERROR(IF(AND($V276&lt;=AF$1,$W276&gt;=AF$1),INDEX(Reliability!K$23:K$50,MATCH($T276,Reliability!$C$23:$C$50,0)),0),0)*$H276*$X276*$Y276),$D276)*$R276</f>
        <v>0</v>
      </c>
      <c r="AG276" s="168">
        <f>MIN((IFERROR(IF(AND($V276&lt;=AG$1,$W276&gt;=AG$1),INDEX(Reliability!L$23:L$50,MATCH($S276,Reliability!$C$23:$C$50,0)),0),0)*IF($T276="n/a",$D276*$Y276,$G276)+IFERROR(IF(AND($V276&lt;=AG$1,$W276&gt;=AG$1),INDEX(Reliability!L$23:L$50,MATCH($T276,Reliability!$C$23:$C$50,0)),0),0)*$H276*$X276*$Y276),$D276)*$R276</f>
        <v>0</v>
      </c>
      <c r="AH276" s="168">
        <f>MIN((IFERROR(IF(AND($V276&lt;=AH$1,$W276&gt;=AH$1),INDEX(Reliability!M$23:M$50,MATCH($S276,Reliability!$C$23:$C$50,0)),0),0)*IF($T276="n/a",$D276*$Y276,$G276)+IFERROR(IF(AND($V276&lt;=AH$1,$W276&gt;=AH$1),INDEX(Reliability!M$23:M$50,MATCH($T276,Reliability!$C$23:$C$50,0)),0),0)*$H276*$X276*$Y276),$D276)*$R276</f>
        <v>0</v>
      </c>
      <c r="AI276" s="168">
        <f>MIN((IFERROR(IF(AND($V276&lt;=AI$1,$W276&gt;=AI$1),INDEX(Reliability!N$23:N$50,MATCH($S276,Reliability!$C$23:$C$50,0)),0),0)*IF($T276="n/a",$D276*$Y276,$G276)+IFERROR(IF(AND($V276&lt;=AI$1,$W276&gt;=AI$1),INDEX(Reliability!N$23:N$50,MATCH($T276,Reliability!$C$23:$C$50,0)),0),0)*$H276*$X276*$Y276),$D276)*$R276</f>
        <v>0</v>
      </c>
      <c r="AJ276" s="168">
        <f>MIN((IFERROR(IF(AND($V276&lt;=AJ$1,$W276&gt;=AJ$1),INDEX(Reliability!O$23:O$50,MATCH($S276,Reliability!$C$23:$C$50,0)),0),0)*IF($T276="n/a",$D276*$Y276,$G276)+IFERROR(IF(AND($V276&lt;=AJ$1,$W276&gt;=AJ$1),INDEX(Reliability!O$23:O$50,MATCH($T276,Reliability!$C$23:$C$50,0)),0),0)*$H276*$X276*$Y276),$D276)*$R276</f>
        <v>0</v>
      </c>
      <c r="AK276" s="168">
        <f>MIN((IFERROR(IF(AND($V276&lt;=AK$1,$W276&gt;=AK$1),INDEX(Reliability!P$23:P$50,MATCH($S276,Reliability!$C$23:$C$50,0)),0),0)*IF($T276="n/a",$D276*$Y276,$G276)+IFERROR(IF(AND($V276&lt;=AK$1,$W276&gt;=AK$1),INDEX(Reliability!P$23:P$50,MATCH($T276,Reliability!$C$23:$C$50,0)),0),0)*$H276*$X276*$Y276),$D276)*$R276</f>
        <v>0</v>
      </c>
      <c r="AM276" s="167">
        <f t="shared" si="47"/>
        <v>0</v>
      </c>
      <c r="AN276">
        <f>unique_contracts!C276</f>
        <v>0</v>
      </c>
    </row>
    <row r="277" spans="2:40" x14ac:dyDescent="0.25">
      <c r="B277" s="121">
        <f>unique_contracts!B277</f>
        <v>0</v>
      </c>
      <c r="C277" s="103">
        <f>unique_contracts!D277</f>
        <v>0</v>
      </c>
      <c r="D277" s="120">
        <f>unique_contracts!J277</f>
        <v>0</v>
      </c>
      <c r="E277" s="103">
        <f>unique_contracts!M277</f>
        <v>0</v>
      </c>
      <c r="F277" s="103">
        <f>unique_contracts!N277</f>
        <v>0</v>
      </c>
      <c r="G277" s="103">
        <f>unique_contracts!P277</f>
        <v>0</v>
      </c>
      <c r="H277" s="103">
        <f>unique_contracts!R277</f>
        <v>0</v>
      </c>
      <c r="I277" s="103">
        <f>unique_contracts!V277</f>
        <v>0</v>
      </c>
      <c r="J277" s="121">
        <f>unique_contracts!AB277</f>
        <v>0</v>
      </c>
      <c r="K277" s="103">
        <f>unique_contracts!AM277</f>
        <v>0</v>
      </c>
      <c r="L277" s="103">
        <f>unique_contracts!AN277</f>
        <v>0</v>
      </c>
      <c r="M277" s="103">
        <f>unique_contracts!AO277</f>
        <v>0</v>
      </c>
      <c r="N277" s="103">
        <f>unique_contracts!AP277</f>
        <v>0</v>
      </c>
      <c r="O277" s="103">
        <f>unique_contracts!AQ277</f>
        <v>0</v>
      </c>
      <c r="P277" s="103">
        <f>unique_contracts!AR277</f>
        <v>0</v>
      </c>
      <c r="Q277" s="103">
        <f>unique_contracts!BP277</f>
        <v>0</v>
      </c>
      <c r="R277" s="103">
        <f t="shared" si="40"/>
        <v>0</v>
      </c>
      <c r="S277" s="103" t="str">
        <f>IFERROR(IF(AND(I277&gt;0,E277="NotHybrid"),_xlfn.CONCAT(MAX(MIN(ROUNDDOWN(I277/D277,0),8),4),INDEX(resources!$G:$G,MATCH(B277,resources!$A:$A,0))),INDEX(resources!$G:$G,MATCH(B277,resources!$A:$A,0))),"n/a")</f>
        <v>n/a</v>
      </c>
      <c r="T277" s="103" t="str">
        <f t="shared" si="41"/>
        <v>n/a</v>
      </c>
      <c r="U277" s="103" t="str">
        <f t="shared" si="42"/>
        <v>n/a</v>
      </c>
      <c r="V277" s="103">
        <f t="shared" si="43"/>
        <v>0</v>
      </c>
      <c r="W277" s="103">
        <f t="shared" si="44"/>
        <v>0</v>
      </c>
      <c r="X277" s="119">
        <f t="shared" si="45"/>
        <v>1</v>
      </c>
      <c r="Y277" s="119">
        <f t="shared" si="46"/>
        <v>1</v>
      </c>
      <c r="Z277" s="168">
        <f>MIN((IFERROR(IF(AND($V277&lt;=Z$1,$W277&gt;=Z$1),INDEX(Reliability!E$23:E$50,MATCH($S277,Reliability!$C$23:$C$50,0)),0),0)*IF($T277="n/a",$D277*$Y277,$G277)+IFERROR(IF(AND($V277&lt;=Z$1,$W277&gt;=Z$1),INDEX(Reliability!E$23:E$50,MATCH($T277,Reliability!$C$23:$C$50,0)),0),0)*$H277*$X277*$Y277),$D277)*$R277</f>
        <v>0</v>
      </c>
      <c r="AA277" s="168">
        <f>MIN((IFERROR(IF(AND($V277&lt;=AA$1,$W277&gt;=AA$1),INDEX(Reliability!F$23:F$50,MATCH($S277,Reliability!$C$23:$C$50,0)),0),0)*IF($T277="n/a",$D277*$Y277,$G277)+IFERROR(IF(AND($V277&lt;=AA$1,$W277&gt;=AA$1),INDEX(Reliability!F$23:F$50,MATCH($T277,Reliability!$C$23:$C$50,0)),0),0)*$H277*$X277*$Y277),$D277)*$R277</f>
        <v>0</v>
      </c>
      <c r="AB277" s="168">
        <f>MIN((IFERROR(IF(AND($V277&lt;=AB$1,$W277&gt;=AB$1),INDEX(Reliability!G$23:G$50,MATCH($S277,Reliability!$C$23:$C$50,0)),0),0)*IF($T277="n/a",$D277*$Y277,$G277)+IFERROR(IF(AND($V277&lt;=AB$1,$W277&gt;=AB$1),INDEX(Reliability!G$23:G$50,MATCH($T277,Reliability!$C$23:$C$50,0)),0),0)*$H277*$X277*$Y277),$D277)*$R277</f>
        <v>0</v>
      </c>
      <c r="AC277" s="168">
        <f>MIN((IFERROR(IF(AND($V277&lt;=AC$1,$W277&gt;=AC$1),INDEX(Reliability!H$23:H$50,MATCH($S277,Reliability!$C$23:$C$50,0)),0),0)*IF($T277="n/a",$D277*$Y277,$G277)+IFERROR(IF(AND($V277&lt;=AC$1,$W277&gt;=AC$1),INDEX(Reliability!H$23:H$50,MATCH($T277,Reliability!$C$23:$C$50,0)),0),0)*$H277*$X277*$Y277),$D277)*$R277</f>
        <v>0</v>
      </c>
      <c r="AD277" s="168">
        <f>MIN((IFERROR(IF(AND($V277&lt;=AD$1,$W277&gt;=AD$1),INDEX(Reliability!I$23:I$50,MATCH($S277,Reliability!$C$23:$C$50,0)),0),0)*IF($T277="n/a",$D277*$Y277,$G277)+IFERROR(IF(AND($V277&lt;=AD$1,$W277&gt;=AD$1),INDEX(Reliability!I$23:I$50,MATCH($T277,Reliability!$C$23:$C$50,0)),0),0)*$H277*$X277*$Y277),$D277)*$R277</f>
        <v>0</v>
      </c>
      <c r="AE277" s="168">
        <f>MIN((IFERROR(IF(AND($V277&lt;=AE$1,$W277&gt;=AE$1),INDEX(Reliability!J$23:J$50,MATCH($S277,Reliability!$C$23:$C$50,0)),0),0)*IF($T277="n/a",$D277*$Y277,$G277)+IFERROR(IF(AND($V277&lt;=AE$1,$W277&gt;=AE$1),INDEX(Reliability!J$23:J$50,MATCH($T277,Reliability!$C$23:$C$50,0)),0),0)*$H277*$X277*$Y277),$D277)*$R277</f>
        <v>0</v>
      </c>
      <c r="AF277" s="168">
        <f>MIN((IFERROR(IF(AND($V277&lt;=AF$1,$W277&gt;=AF$1),INDEX(Reliability!K$23:K$50,MATCH($S277,Reliability!$C$23:$C$50,0)),0),0)*IF($T277="n/a",$D277*$Y277,$G277)+IFERROR(IF(AND($V277&lt;=AF$1,$W277&gt;=AF$1),INDEX(Reliability!K$23:K$50,MATCH($T277,Reliability!$C$23:$C$50,0)),0),0)*$H277*$X277*$Y277),$D277)*$R277</f>
        <v>0</v>
      </c>
      <c r="AG277" s="168">
        <f>MIN((IFERROR(IF(AND($V277&lt;=AG$1,$W277&gt;=AG$1),INDEX(Reliability!L$23:L$50,MATCH($S277,Reliability!$C$23:$C$50,0)),0),0)*IF($T277="n/a",$D277*$Y277,$G277)+IFERROR(IF(AND($V277&lt;=AG$1,$W277&gt;=AG$1),INDEX(Reliability!L$23:L$50,MATCH($T277,Reliability!$C$23:$C$50,0)),0),0)*$H277*$X277*$Y277),$D277)*$R277</f>
        <v>0</v>
      </c>
      <c r="AH277" s="168">
        <f>MIN((IFERROR(IF(AND($V277&lt;=AH$1,$W277&gt;=AH$1),INDEX(Reliability!M$23:M$50,MATCH($S277,Reliability!$C$23:$C$50,0)),0),0)*IF($T277="n/a",$D277*$Y277,$G277)+IFERROR(IF(AND($V277&lt;=AH$1,$W277&gt;=AH$1),INDEX(Reliability!M$23:M$50,MATCH($T277,Reliability!$C$23:$C$50,0)),0),0)*$H277*$X277*$Y277),$D277)*$R277</f>
        <v>0</v>
      </c>
      <c r="AI277" s="168">
        <f>MIN((IFERROR(IF(AND($V277&lt;=AI$1,$W277&gt;=AI$1),INDEX(Reliability!N$23:N$50,MATCH($S277,Reliability!$C$23:$C$50,0)),0),0)*IF($T277="n/a",$D277*$Y277,$G277)+IFERROR(IF(AND($V277&lt;=AI$1,$W277&gt;=AI$1),INDEX(Reliability!N$23:N$50,MATCH($T277,Reliability!$C$23:$C$50,0)),0),0)*$H277*$X277*$Y277),$D277)*$R277</f>
        <v>0</v>
      </c>
      <c r="AJ277" s="168">
        <f>MIN((IFERROR(IF(AND($V277&lt;=AJ$1,$W277&gt;=AJ$1),INDEX(Reliability!O$23:O$50,MATCH($S277,Reliability!$C$23:$C$50,0)),0),0)*IF($T277="n/a",$D277*$Y277,$G277)+IFERROR(IF(AND($V277&lt;=AJ$1,$W277&gt;=AJ$1),INDEX(Reliability!O$23:O$50,MATCH($T277,Reliability!$C$23:$C$50,0)),0),0)*$H277*$X277*$Y277),$D277)*$R277</f>
        <v>0</v>
      </c>
      <c r="AK277" s="168">
        <f>MIN((IFERROR(IF(AND($V277&lt;=AK$1,$W277&gt;=AK$1),INDEX(Reliability!P$23:P$50,MATCH($S277,Reliability!$C$23:$C$50,0)),0),0)*IF($T277="n/a",$D277*$Y277,$G277)+IFERROR(IF(AND($V277&lt;=AK$1,$W277&gt;=AK$1),INDEX(Reliability!P$23:P$50,MATCH($T277,Reliability!$C$23:$C$50,0)),0),0)*$H277*$X277*$Y277),$D277)*$R277</f>
        <v>0</v>
      </c>
      <c r="AM277" s="167">
        <f t="shared" si="47"/>
        <v>0</v>
      </c>
      <c r="AN277">
        <f>unique_contracts!C277</f>
        <v>0</v>
      </c>
    </row>
    <row r="278" spans="2:40" x14ac:dyDescent="0.25">
      <c r="B278" s="121">
        <f>unique_contracts!B278</f>
        <v>0</v>
      </c>
      <c r="C278" s="103">
        <f>unique_contracts!D278</f>
        <v>0</v>
      </c>
      <c r="D278" s="120">
        <f>unique_contracts!J278</f>
        <v>0</v>
      </c>
      <c r="E278" s="103">
        <f>unique_contracts!M278</f>
        <v>0</v>
      </c>
      <c r="F278" s="103">
        <f>unique_contracts!N278</f>
        <v>0</v>
      </c>
      <c r="G278" s="103">
        <f>unique_contracts!P278</f>
        <v>0</v>
      </c>
      <c r="H278" s="103">
        <f>unique_contracts!R278</f>
        <v>0</v>
      </c>
      <c r="I278" s="103">
        <f>unique_contracts!V278</f>
        <v>0</v>
      </c>
      <c r="J278" s="121">
        <f>unique_contracts!AB278</f>
        <v>0</v>
      </c>
      <c r="K278" s="103">
        <f>unique_contracts!AM278</f>
        <v>0</v>
      </c>
      <c r="L278" s="103">
        <f>unique_contracts!AN278</f>
        <v>0</v>
      </c>
      <c r="M278" s="103">
        <f>unique_contracts!AO278</f>
        <v>0</v>
      </c>
      <c r="N278" s="103">
        <f>unique_contracts!AP278</f>
        <v>0</v>
      </c>
      <c r="O278" s="103">
        <f>unique_contracts!AQ278</f>
        <v>0</v>
      </c>
      <c r="P278" s="103">
        <f>unique_contracts!AR278</f>
        <v>0</v>
      </c>
      <c r="Q278" s="103">
        <f>unique_contracts!BP278</f>
        <v>0</v>
      </c>
      <c r="R278" s="103">
        <f t="shared" si="40"/>
        <v>0</v>
      </c>
      <c r="S278" s="103" t="str">
        <f>IFERROR(IF(AND(I278&gt;0,E278="NotHybrid"),_xlfn.CONCAT(MAX(MIN(ROUNDDOWN(I278/D278,0),8),4),INDEX(resources!$G:$G,MATCH(B278,resources!$A:$A,0))),INDEX(resources!$G:$G,MATCH(B278,resources!$A:$A,0))),"n/a")</f>
        <v>n/a</v>
      </c>
      <c r="T278" s="103" t="str">
        <f t="shared" si="41"/>
        <v>n/a</v>
      </c>
      <c r="U278" s="103" t="str">
        <f t="shared" si="42"/>
        <v>n/a</v>
      </c>
      <c r="V278" s="103">
        <f t="shared" si="43"/>
        <v>0</v>
      </c>
      <c r="W278" s="103">
        <f t="shared" si="44"/>
        <v>0</v>
      </c>
      <c r="X278" s="119">
        <f t="shared" si="45"/>
        <v>1</v>
      </c>
      <c r="Y278" s="119">
        <f t="shared" si="46"/>
        <v>1</v>
      </c>
      <c r="Z278" s="168">
        <f>MIN((IFERROR(IF(AND($V278&lt;=Z$1,$W278&gt;=Z$1),INDEX(Reliability!E$23:E$50,MATCH($S278,Reliability!$C$23:$C$50,0)),0),0)*IF($T278="n/a",$D278*$Y278,$G278)+IFERROR(IF(AND($V278&lt;=Z$1,$W278&gt;=Z$1),INDEX(Reliability!E$23:E$50,MATCH($T278,Reliability!$C$23:$C$50,0)),0),0)*$H278*$X278*$Y278),$D278)*$R278</f>
        <v>0</v>
      </c>
      <c r="AA278" s="168">
        <f>MIN((IFERROR(IF(AND($V278&lt;=AA$1,$W278&gt;=AA$1),INDEX(Reliability!F$23:F$50,MATCH($S278,Reliability!$C$23:$C$50,0)),0),0)*IF($T278="n/a",$D278*$Y278,$G278)+IFERROR(IF(AND($V278&lt;=AA$1,$W278&gt;=AA$1),INDEX(Reliability!F$23:F$50,MATCH($T278,Reliability!$C$23:$C$50,0)),0),0)*$H278*$X278*$Y278),$D278)*$R278</f>
        <v>0</v>
      </c>
      <c r="AB278" s="168">
        <f>MIN((IFERROR(IF(AND($V278&lt;=AB$1,$W278&gt;=AB$1),INDEX(Reliability!G$23:G$50,MATCH($S278,Reliability!$C$23:$C$50,0)),0),0)*IF($T278="n/a",$D278*$Y278,$G278)+IFERROR(IF(AND($V278&lt;=AB$1,$W278&gt;=AB$1),INDEX(Reliability!G$23:G$50,MATCH($T278,Reliability!$C$23:$C$50,0)),0),0)*$H278*$X278*$Y278),$D278)*$R278</f>
        <v>0</v>
      </c>
      <c r="AC278" s="168">
        <f>MIN((IFERROR(IF(AND($V278&lt;=AC$1,$W278&gt;=AC$1),INDEX(Reliability!H$23:H$50,MATCH($S278,Reliability!$C$23:$C$50,0)),0),0)*IF($T278="n/a",$D278*$Y278,$G278)+IFERROR(IF(AND($V278&lt;=AC$1,$W278&gt;=AC$1),INDEX(Reliability!H$23:H$50,MATCH($T278,Reliability!$C$23:$C$50,0)),0),0)*$H278*$X278*$Y278),$D278)*$R278</f>
        <v>0</v>
      </c>
      <c r="AD278" s="168">
        <f>MIN((IFERROR(IF(AND($V278&lt;=AD$1,$W278&gt;=AD$1),INDEX(Reliability!I$23:I$50,MATCH($S278,Reliability!$C$23:$C$50,0)),0),0)*IF($T278="n/a",$D278*$Y278,$G278)+IFERROR(IF(AND($V278&lt;=AD$1,$W278&gt;=AD$1),INDEX(Reliability!I$23:I$50,MATCH($T278,Reliability!$C$23:$C$50,0)),0),0)*$H278*$X278*$Y278),$D278)*$R278</f>
        <v>0</v>
      </c>
      <c r="AE278" s="168">
        <f>MIN((IFERROR(IF(AND($V278&lt;=AE$1,$W278&gt;=AE$1),INDEX(Reliability!J$23:J$50,MATCH($S278,Reliability!$C$23:$C$50,0)),0),0)*IF($T278="n/a",$D278*$Y278,$G278)+IFERROR(IF(AND($V278&lt;=AE$1,$W278&gt;=AE$1),INDEX(Reliability!J$23:J$50,MATCH($T278,Reliability!$C$23:$C$50,0)),0),0)*$H278*$X278*$Y278),$D278)*$R278</f>
        <v>0</v>
      </c>
      <c r="AF278" s="168">
        <f>MIN((IFERROR(IF(AND($V278&lt;=AF$1,$W278&gt;=AF$1),INDEX(Reliability!K$23:K$50,MATCH($S278,Reliability!$C$23:$C$50,0)),0),0)*IF($T278="n/a",$D278*$Y278,$G278)+IFERROR(IF(AND($V278&lt;=AF$1,$W278&gt;=AF$1),INDEX(Reliability!K$23:K$50,MATCH($T278,Reliability!$C$23:$C$50,0)),0),0)*$H278*$X278*$Y278),$D278)*$R278</f>
        <v>0</v>
      </c>
      <c r="AG278" s="168">
        <f>MIN((IFERROR(IF(AND($V278&lt;=AG$1,$W278&gt;=AG$1),INDEX(Reliability!L$23:L$50,MATCH($S278,Reliability!$C$23:$C$50,0)),0),0)*IF($T278="n/a",$D278*$Y278,$G278)+IFERROR(IF(AND($V278&lt;=AG$1,$W278&gt;=AG$1),INDEX(Reliability!L$23:L$50,MATCH($T278,Reliability!$C$23:$C$50,0)),0),0)*$H278*$X278*$Y278),$D278)*$R278</f>
        <v>0</v>
      </c>
      <c r="AH278" s="168">
        <f>MIN((IFERROR(IF(AND($V278&lt;=AH$1,$W278&gt;=AH$1),INDEX(Reliability!M$23:M$50,MATCH($S278,Reliability!$C$23:$C$50,0)),0),0)*IF($T278="n/a",$D278*$Y278,$G278)+IFERROR(IF(AND($V278&lt;=AH$1,$W278&gt;=AH$1),INDEX(Reliability!M$23:M$50,MATCH($T278,Reliability!$C$23:$C$50,0)),0),0)*$H278*$X278*$Y278),$D278)*$R278</f>
        <v>0</v>
      </c>
      <c r="AI278" s="168">
        <f>MIN((IFERROR(IF(AND($V278&lt;=AI$1,$W278&gt;=AI$1),INDEX(Reliability!N$23:N$50,MATCH($S278,Reliability!$C$23:$C$50,0)),0),0)*IF($T278="n/a",$D278*$Y278,$G278)+IFERROR(IF(AND($V278&lt;=AI$1,$W278&gt;=AI$1),INDEX(Reliability!N$23:N$50,MATCH($T278,Reliability!$C$23:$C$50,0)),0),0)*$H278*$X278*$Y278),$D278)*$R278</f>
        <v>0</v>
      </c>
      <c r="AJ278" s="168">
        <f>MIN((IFERROR(IF(AND($V278&lt;=AJ$1,$W278&gt;=AJ$1),INDEX(Reliability!O$23:O$50,MATCH($S278,Reliability!$C$23:$C$50,0)),0),0)*IF($T278="n/a",$D278*$Y278,$G278)+IFERROR(IF(AND($V278&lt;=AJ$1,$W278&gt;=AJ$1),INDEX(Reliability!O$23:O$50,MATCH($T278,Reliability!$C$23:$C$50,0)),0),0)*$H278*$X278*$Y278),$D278)*$R278</f>
        <v>0</v>
      </c>
      <c r="AK278" s="168">
        <f>MIN((IFERROR(IF(AND($V278&lt;=AK$1,$W278&gt;=AK$1),INDEX(Reliability!P$23:P$50,MATCH($S278,Reliability!$C$23:$C$50,0)),0),0)*IF($T278="n/a",$D278*$Y278,$G278)+IFERROR(IF(AND($V278&lt;=AK$1,$W278&gt;=AK$1),INDEX(Reliability!P$23:P$50,MATCH($T278,Reliability!$C$23:$C$50,0)),0),0)*$H278*$X278*$Y278),$D278)*$R278</f>
        <v>0</v>
      </c>
      <c r="AM278" s="167">
        <f t="shared" si="47"/>
        <v>0</v>
      </c>
      <c r="AN278">
        <f>unique_contracts!C278</f>
        <v>0</v>
      </c>
    </row>
    <row r="279" spans="2:40" x14ac:dyDescent="0.25">
      <c r="B279" s="121">
        <f>unique_contracts!B279</f>
        <v>0</v>
      </c>
      <c r="C279" s="103">
        <f>unique_contracts!D279</f>
        <v>0</v>
      </c>
      <c r="D279" s="120">
        <f>unique_contracts!J279</f>
        <v>0</v>
      </c>
      <c r="E279" s="103">
        <f>unique_contracts!M279</f>
        <v>0</v>
      </c>
      <c r="F279" s="103">
        <f>unique_contracts!N279</f>
        <v>0</v>
      </c>
      <c r="G279" s="103">
        <f>unique_contracts!P279</f>
        <v>0</v>
      </c>
      <c r="H279" s="103">
        <f>unique_contracts!R279</f>
        <v>0</v>
      </c>
      <c r="I279" s="103">
        <f>unique_contracts!V279</f>
        <v>0</v>
      </c>
      <c r="J279" s="121">
        <f>unique_contracts!AB279</f>
        <v>0</v>
      </c>
      <c r="K279" s="103">
        <f>unique_contracts!AM279</f>
        <v>0</v>
      </c>
      <c r="L279" s="103">
        <f>unique_contracts!AN279</f>
        <v>0</v>
      </c>
      <c r="M279" s="103">
        <f>unique_contracts!AO279</f>
        <v>0</v>
      </c>
      <c r="N279" s="103">
        <f>unique_contracts!AP279</f>
        <v>0</v>
      </c>
      <c r="O279" s="103">
        <f>unique_contracts!AQ279</f>
        <v>0</v>
      </c>
      <c r="P279" s="103">
        <f>unique_contracts!AR279</f>
        <v>0</v>
      </c>
      <c r="Q279" s="103">
        <f>unique_contracts!BP279</f>
        <v>0</v>
      </c>
      <c r="R279" s="103">
        <f t="shared" si="40"/>
        <v>0</v>
      </c>
      <c r="S279" s="103" t="str">
        <f>IFERROR(IF(AND(I279&gt;0,E279="NotHybrid"),_xlfn.CONCAT(MAX(MIN(ROUNDDOWN(I279/D279,0),8),4),INDEX(resources!$G:$G,MATCH(B279,resources!$A:$A,0))),INDEX(resources!$G:$G,MATCH(B279,resources!$A:$A,0))),"n/a")</f>
        <v>n/a</v>
      </c>
      <c r="T279" s="103" t="str">
        <f t="shared" si="41"/>
        <v>n/a</v>
      </c>
      <c r="U279" s="103" t="str">
        <f t="shared" si="42"/>
        <v>n/a</v>
      </c>
      <c r="V279" s="103">
        <f t="shared" si="43"/>
        <v>0</v>
      </c>
      <c r="W279" s="103">
        <f t="shared" si="44"/>
        <v>0</v>
      </c>
      <c r="X279" s="119">
        <f t="shared" si="45"/>
        <v>1</v>
      </c>
      <c r="Y279" s="119">
        <f t="shared" si="46"/>
        <v>1</v>
      </c>
      <c r="Z279" s="168">
        <f>MIN((IFERROR(IF(AND($V279&lt;=Z$1,$W279&gt;=Z$1),INDEX(Reliability!E$23:E$50,MATCH($S279,Reliability!$C$23:$C$50,0)),0),0)*IF($T279="n/a",$D279*$Y279,$G279)+IFERROR(IF(AND($V279&lt;=Z$1,$W279&gt;=Z$1),INDEX(Reliability!E$23:E$50,MATCH($T279,Reliability!$C$23:$C$50,0)),0),0)*$H279*$X279*$Y279),$D279)*$R279</f>
        <v>0</v>
      </c>
      <c r="AA279" s="168">
        <f>MIN((IFERROR(IF(AND($V279&lt;=AA$1,$W279&gt;=AA$1),INDEX(Reliability!F$23:F$50,MATCH($S279,Reliability!$C$23:$C$50,0)),0),0)*IF($T279="n/a",$D279*$Y279,$G279)+IFERROR(IF(AND($V279&lt;=AA$1,$W279&gt;=AA$1),INDEX(Reliability!F$23:F$50,MATCH($T279,Reliability!$C$23:$C$50,0)),0),0)*$H279*$X279*$Y279),$D279)*$R279</f>
        <v>0</v>
      </c>
      <c r="AB279" s="168">
        <f>MIN((IFERROR(IF(AND($V279&lt;=AB$1,$W279&gt;=AB$1),INDEX(Reliability!G$23:G$50,MATCH($S279,Reliability!$C$23:$C$50,0)),0),0)*IF($T279="n/a",$D279*$Y279,$G279)+IFERROR(IF(AND($V279&lt;=AB$1,$W279&gt;=AB$1),INDEX(Reliability!G$23:G$50,MATCH($T279,Reliability!$C$23:$C$50,0)),0),0)*$H279*$X279*$Y279),$D279)*$R279</f>
        <v>0</v>
      </c>
      <c r="AC279" s="168">
        <f>MIN((IFERROR(IF(AND($V279&lt;=AC$1,$W279&gt;=AC$1),INDEX(Reliability!H$23:H$50,MATCH($S279,Reliability!$C$23:$C$50,0)),0),0)*IF($T279="n/a",$D279*$Y279,$G279)+IFERROR(IF(AND($V279&lt;=AC$1,$W279&gt;=AC$1),INDEX(Reliability!H$23:H$50,MATCH($T279,Reliability!$C$23:$C$50,0)),0),0)*$H279*$X279*$Y279),$D279)*$R279</f>
        <v>0</v>
      </c>
      <c r="AD279" s="168">
        <f>MIN((IFERROR(IF(AND($V279&lt;=AD$1,$W279&gt;=AD$1),INDEX(Reliability!I$23:I$50,MATCH($S279,Reliability!$C$23:$C$50,0)),0),0)*IF($T279="n/a",$D279*$Y279,$G279)+IFERROR(IF(AND($V279&lt;=AD$1,$W279&gt;=AD$1),INDEX(Reliability!I$23:I$50,MATCH($T279,Reliability!$C$23:$C$50,0)),0),0)*$H279*$X279*$Y279),$D279)*$R279</f>
        <v>0</v>
      </c>
      <c r="AE279" s="168">
        <f>MIN((IFERROR(IF(AND($V279&lt;=AE$1,$W279&gt;=AE$1),INDEX(Reliability!J$23:J$50,MATCH($S279,Reliability!$C$23:$C$50,0)),0),0)*IF($T279="n/a",$D279*$Y279,$G279)+IFERROR(IF(AND($V279&lt;=AE$1,$W279&gt;=AE$1),INDEX(Reliability!J$23:J$50,MATCH($T279,Reliability!$C$23:$C$50,0)),0),0)*$H279*$X279*$Y279),$D279)*$R279</f>
        <v>0</v>
      </c>
      <c r="AF279" s="168">
        <f>MIN((IFERROR(IF(AND($V279&lt;=AF$1,$W279&gt;=AF$1),INDEX(Reliability!K$23:K$50,MATCH($S279,Reliability!$C$23:$C$50,0)),0),0)*IF($T279="n/a",$D279*$Y279,$G279)+IFERROR(IF(AND($V279&lt;=AF$1,$W279&gt;=AF$1),INDEX(Reliability!K$23:K$50,MATCH($T279,Reliability!$C$23:$C$50,0)),0),0)*$H279*$X279*$Y279),$D279)*$R279</f>
        <v>0</v>
      </c>
      <c r="AG279" s="168">
        <f>MIN((IFERROR(IF(AND($V279&lt;=AG$1,$W279&gt;=AG$1),INDEX(Reliability!L$23:L$50,MATCH($S279,Reliability!$C$23:$C$50,0)),0),0)*IF($T279="n/a",$D279*$Y279,$G279)+IFERROR(IF(AND($V279&lt;=AG$1,$W279&gt;=AG$1),INDEX(Reliability!L$23:L$50,MATCH($T279,Reliability!$C$23:$C$50,0)),0),0)*$H279*$X279*$Y279),$D279)*$R279</f>
        <v>0</v>
      </c>
      <c r="AH279" s="168">
        <f>MIN((IFERROR(IF(AND($V279&lt;=AH$1,$W279&gt;=AH$1),INDEX(Reliability!M$23:M$50,MATCH($S279,Reliability!$C$23:$C$50,0)),0),0)*IF($T279="n/a",$D279*$Y279,$G279)+IFERROR(IF(AND($V279&lt;=AH$1,$W279&gt;=AH$1),INDEX(Reliability!M$23:M$50,MATCH($T279,Reliability!$C$23:$C$50,0)),0),0)*$H279*$X279*$Y279),$D279)*$R279</f>
        <v>0</v>
      </c>
      <c r="AI279" s="168">
        <f>MIN((IFERROR(IF(AND($V279&lt;=AI$1,$W279&gt;=AI$1),INDEX(Reliability!N$23:N$50,MATCH($S279,Reliability!$C$23:$C$50,0)),0),0)*IF($T279="n/a",$D279*$Y279,$G279)+IFERROR(IF(AND($V279&lt;=AI$1,$W279&gt;=AI$1),INDEX(Reliability!N$23:N$50,MATCH($T279,Reliability!$C$23:$C$50,0)),0),0)*$H279*$X279*$Y279),$D279)*$R279</f>
        <v>0</v>
      </c>
      <c r="AJ279" s="168">
        <f>MIN((IFERROR(IF(AND($V279&lt;=AJ$1,$W279&gt;=AJ$1),INDEX(Reliability!O$23:O$50,MATCH($S279,Reliability!$C$23:$C$50,0)),0),0)*IF($T279="n/a",$D279*$Y279,$G279)+IFERROR(IF(AND($V279&lt;=AJ$1,$W279&gt;=AJ$1),INDEX(Reliability!O$23:O$50,MATCH($T279,Reliability!$C$23:$C$50,0)),0),0)*$H279*$X279*$Y279),$D279)*$R279</f>
        <v>0</v>
      </c>
      <c r="AK279" s="168">
        <f>MIN((IFERROR(IF(AND($V279&lt;=AK$1,$W279&gt;=AK$1),INDEX(Reliability!P$23:P$50,MATCH($S279,Reliability!$C$23:$C$50,0)),0),0)*IF($T279="n/a",$D279*$Y279,$G279)+IFERROR(IF(AND($V279&lt;=AK$1,$W279&gt;=AK$1),INDEX(Reliability!P$23:P$50,MATCH($T279,Reliability!$C$23:$C$50,0)),0),0)*$H279*$X279*$Y279),$D279)*$R279</f>
        <v>0</v>
      </c>
      <c r="AM279" s="167">
        <f t="shared" si="47"/>
        <v>0</v>
      </c>
      <c r="AN279">
        <f>unique_contracts!C279</f>
        <v>0</v>
      </c>
    </row>
    <row r="280" spans="2:40" x14ac:dyDescent="0.25">
      <c r="B280" s="121">
        <f>unique_contracts!B280</f>
        <v>0</v>
      </c>
      <c r="C280" s="103">
        <f>unique_contracts!D280</f>
        <v>0</v>
      </c>
      <c r="D280" s="120">
        <f>unique_contracts!J280</f>
        <v>0</v>
      </c>
      <c r="E280" s="103">
        <f>unique_contracts!M280</f>
        <v>0</v>
      </c>
      <c r="F280" s="103">
        <f>unique_contracts!N280</f>
        <v>0</v>
      </c>
      <c r="G280" s="103">
        <f>unique_contracts!P280</f>
        <v>0</v>
      </c>
      <c r="H280" s="103">
        <f>unique_contracts!R280</f>
        <v>0</v>
      </c>
      <c r="I280" s="103">
        <f>unique_contracts!V280</f>
        <v>0</v>
      </c>
      <c r="J280" s="121">
        <f>unique_contracts!AB280</f>
        <v>0</v>
      </c>
      <c r="K280" s="103">
        <f>unique_contracts!AM280</f>
        <v>0</v>
      </c>
      <c r="L280" s="103">
        <f>unique_contracts!AN280</f>
        <v>0</v>
      </c>
      <c r="M280" s="103">
        <f>unique_contracts!AO280</f>
        <v>0</v>
      </c>
      <c r="N280" s="103">
        <f>unique_contracts!AP280</f>
        <v>0</v>
      </c>
      <c r="O280" s="103">
        <f>unique_contracts!AQ280</f>
        <v>0</v>
      </c>
      <c r="P280" s="103">
        <f>unique_contracts!AR280</f>
        <v>0</v>
      </c>
      <c r="Q280" s="103">
        <f>unique_contracts!BP280</f>
        <v>0</v>
      </c>
      <c r="R280" s="103">
        <f t="shared" si="40"/>
        <v>0</v>
      </c>
      <c r="S280" s="103" t="str">
        <f>IFERROR(IF(AND(I280&gt;0,E280="NotHybrid"),_xlfn.CONCAT(MAX(MIN(ROUNDDOWN(I280/D280,0),8),4),INDEX(resources!$G:$G,MATCH(B280,resources!$A:$A,0))),INDEX(resources!$G:$G,MATCH(B280,resources!$A:$A,0))),"n/a")</f>
        <v>n/a</v>
      </c>
      <c r="T280" s="103" t="str">
        <f t="shared" si="41"/>
        <v>n/a</v>
      </c>
      <c r="U280" s="103" t="str">
        <f t="shared" si="42"/>
        <v>n/a</v>
      </c>
      <c r="V280" s="103">
        <f t="shared" si="43"/>
        <v>0</v>
      </c>
      <c r="W280" s="103">
        <f t="shared" si="44"/>
        <v>0</v>
      </c>
      <c r="X280" s="119">
        <f t="shared" si="45"/>
        <v>1</v>
      </c>
      <c r="Y280" s="119">
        <f t="shared" si="46"/>
        <v>1</v>
      </c>
      <c r="Z280" s="168">
        <f>MIN((IFERROR(IF(AND($V280&lt;=Z$1,$W280&gt;=Z$1),INDEX(Reliability!E$23:E$50,MATCH($S280,Reliability!$C$23:$C$50,0)),0),0)*IF($T280="n/a",$D280*$Y280,$G280)+IFERROR(IF(AND($V280&lt;=Z$1,$W280&gt;=Z$1),INDEX(Reliability!E$23:E$50,MATCH($T280,Reliability!$C$23:$C$50,0)),0),0)*$H280*$X280*$Y280),$D280)*$R280</f>
        <v>0</v>
      </c>
      <c r="AA280" s="168">
        <f>MIN((IFERROR(IF(AND($V280&lt;=AA$1,$W280&gt;=AA$1),INDEX(Reliability!F$23:F$50,MATCH($S280,Reliability!$C$23:$C$50,0)),0),0)*IF($T280="n/a",$D280*$Y280,$G280)+IFERROR(IF(AND($V280&lt;=AA$1,$W280&gt;=AA$1),INDEX(Reliability!F$23:F$50,MATCH($T280,Reliability!$C$23:$C$50,0)),0),0)*$H280*$X280*$Y280),$D280)*$R280</f>
        <v>0</v>
      </c>
      <c r="AB280" s="168">
        <f>MIN((IFERROR(IF(AND($V280&lt;=AB$1,$W280&gt;=AB$1),INDEX(Reliability!G$23:G$50,MATCH($S280,Reliability!$C$23:$C$50,0)),0),0)*IF($T280="n/a",$D280*$Y280,$G280)+IFERROR(IF(AND($V280&lt;=AB$1,$W280&gt;=AB$1),INDEX(Reliability!G$23:G$50,MATCH($T280,Reliability!$C$23:$C$50,0)),0),0)*$H280*$X280*$Y280),$D280)*$R280</f>
        <v>0</v>
      </c>
      <c r="AC280" s="168">
        <f>MIN((IFERROR(IF(AND($V280&lt;=AC$1,$W280&gt;=AC$1),INDEX(Reliability!H$23:H$50,MATCH($S280,Reliability!$C$23:$C$50,0)),0),0)*IF($T280="n/a",$D280*$Y280,$G280)+IFERROR(IF(AND($V280&lt;=AC$1,$W280&gt;=AC$1),INDEX(Reliability!H$23:H$50,MATCH($T280,Reliability!$C$23:$C$50,0)),0),0)*$H280*$X280*$Y280),$D280)*$R280</f>
        <v>0</v>
      </c>
      <c r="AD280" s="168">
        <f>MIN((IFERROR(IF(AND($V280&lt;=AD$1,$W280&gt;=AD$1),INDEX(Reliability!I$23:I$50,MATCH($S280,Reliability!$C$23:$C$50,0)),0),0)*IF($T280="n/a",$D280*$Y280,$G280)+IFERROR(IF(AND($V280&lt;=AD$1,$W280&gt;=AD$1),INDEX(Reliability!I$23:I$50,MATCH($T280,Reliability!$C$23:$C$50,0)),0),0)*$H280*$X280*$Y280),$D280)*$R280</f>
        <v>0</v>
      </c>
      <c r="AE280" s="168">
        <f>MIN((IFERROR(IF(AND($V280&lt;=AE$1,$W280&gt;=AE$1),INDEX(Reliability!J$23:J$50,MATCH($S280,Reliability!$C$23:$C$50,0)),0),0)*IF($T280="n/a",$D280*$Y280,$G280)+IFERROR(IF(AND($V280&lt;=AE$1,$W280&gt;=AE$1),INDEX(Reliability!J$23:J$50,MATCH($T280,Reliability!$C$23:$C$50,0)),0),0)*$H280*$X280*$Y280),$D280)*$R280</f>
        <v>0</v>
      </c>
      <c r="AF280" s="168">
        <f>MIN((IFERROR(IF(AND($V280&lt;=AF$1,$W280&gt;=AF$1),INDEX(Reliability!K$23:K$50,MATCH($S280,Reliability!$C$23:$C$50,0)),0),0)*IF($T280="n/a",$D280*$Y280,$G280)+IFERROR(IF(AND($V280&lt;=AF$1,$W280&gt;=AF$1),INDEX(Reliability!K$23:K$50,MATCH($T280,Reliability!$C$23:$C$50,0)),0),0)*$H280*$X280*$Y280),$D280)*$R280</f>
        <v>0</v>
      </c>
      <c r="AG280" s="168">
        <f>MIN((IFERROR(IF(AND($V280&lt;=AG$1,$W280&gt;=AG$1),INDEX(Reliability!L$23:L$50,MATCH($S280,Reliability!$C$23:$C$50,0)),0),0)*IF($T280="n/a",$D280*$Y280,$G280)+IFERROR(IF(AND($V280&lt;=AG$1,$W280&gt;=AG$1),INDEX(Reliability!L$23:L$50,MATCH($T280,Reliability!$C$23:$C$50,0)),0),0)*$H280*$X280*$Y280),$D280)*$R280</f>
        <v>0</v>
      </c>
      <c r="AH280" s="168">
        <f>MIN((IFERROR(IF(AND($V280&lt;=AH$1,$W280&gt;=AH$1),INDEX(Reliability!M$23:M$50,MATCH($S280,Reliability!$C$23:$C$50,0)),0),0)*IF($T280="n/a",$D280*$Y280,$G280)+IFERROR(IF(AND($V280&lt;=AH$1,$W280&gt;=AH$1),INDEX(Reliability!M$23:M$50,MATCH($T280,Reliability!$C$23:$C$50,0)),0),0)*$H280*$X280*$Y280),$D280)*$R280</f>
        <v>0</v>
      </c>
      <c r="AI280" s="168">
        <f>MIN((IFERROR(IF(AND($V280&lt;=AI$1,$W280&gt;=AI$1),INDEX(Reliability!N$23:N$50,MATCH($S280,Reliability!$C$23:$C$50,0)),0),0)*IF($T280="n/a",$D280*$Y280,$G280)+IFERROR(IF(AND($V280&lt;=AI$1,$W280&gt;=AI$1),INDEX(Reliability!N$23:N$50,MATCH($T280,Reliability!$C$23:$C$50,0)),0),0)*$H280*$X280*$Y280),$D280)*$R280</f>
        <v>0</v>
      </c>
      <c r="AJ280" s="168">
        <f>MIN((IFERROR(IF(AND($V280&lt;=AJ$1,$W280&gt;=AJ$1),INDEX(Reliability!O$23:O$50,MATCH($S280,Reliability!$C$23:$C$50,0)),0),0)*IF($T280="n/a",$D280*$Y280,$G280)+IFERROR(IF(AND($V280&lt;=AJ$1,$W280&gt;=AJ$1),INDEX(Reliability!O$23:O$50,MATCH($T280,Reliability!$C$23:$C$50,0)),0),0)*$H280*$X280*$Y280),$D280)*$R280</f>
        <v>0</v>
      </c>
      <c r="AK280" s="168">
        <f>MIN((IFERROR(IF(AND($V280&lt;=AK$1,$W280&gt;=AK$1),INDEX(Reliability!P$23:P$50,MATCH($S280,Reliability!$C$23:$C$50,0)),0),0)*IF($T280="n/a",$D280*$Y280,$G280)+IFERROR(IF(AND($V280&lt;=AK$1,$W280&gt;=AK$1),INDEX(Reliability!P$23:P$50,MATCH($T280,Reliability!$C$23:$C$50,0)),0),0)*$H280*$X280*$Y280),$D280)*$R280</f>
        <v>0</v>
      </c>
      <c r="AM280" s="167">
        <f t="shared" si="47"/>
        <v>0</v>
      </c>
      <c r="AN280">
        <f>unique_contracts!C280</f>
        <v>0</v>
      </c>
    </row>
    <row r="281" spans="2:40" x14ac:dyDescent="0.25">
      <c r="B281" s="121">
        <f>unique_contracts!B281</f>
        <v>0</v>
      </c>
      <c r="C281" s="103">
        <f>unique_contracts!D281</f>
        <v>0</v>
      </c>
      <c r="D281" s="120">
        <f>unique_contracts!J281</f>
        <v>0</v>
      </c>
      <c r="E281" s="103">
        <f>unique_contracts!M281</f>
        <v>0</v>
      </c>
      <c r="F281" s="103">
        <f>unique_contracts!N281</f>
        <v>0</v>
      </c>
      <c r="G281" s="103">
        <f>unique_contracts!P281</f>
        <v>0</v>
      </c>
      <c r="H281" s="103">
        <f>unique_contracts!R281</f>
        <v>0</v>
      </c>
      <c r="I281" s="103">
        <f>unique_contracts!V281</f>
        <v>0</v>
      </c>
      <c r="J281" s="121">
        <f>unique_contracts!AB281</f>
        <v>0</v>
      </c>
      <c r="K281" s="103">
        <f>unique_contracts!AM281</f>
        <v>0</v>
      </c>
      <c r="L281" s="103">
        <f>unique_contracts!AN281</f>
        <v>0</v>
      </c>
      <c r="M281" s="103">
        <f>unique_contracts!AO281</f>
        <v>0</v>
      </c>
      <c r="N281" s="103">
        <f>unique_contracts!AP281</f>
        <v>0</v>
      </c>
      <c r="O281" s="103">
        <f>unique_contracts!AQ281</f>
        <v>0</v>
      </c>
      <c r="P281" s="103">
        <f>unique_contracts!AR281</f>
        <v>0</v>
      </c>
      <c r="Q281" s="103">
        <f>unique_contracts!BP281</f>
        <v>0</v>
      </c>
      <c r="R281" s="103">
        <f t="shared" si="40"/>
        <v>0</v>
      </c>
      <c r="S281" s="103" t="str">
        <f>IFERROR(IF(AND(I281&gt;0,E281="NotHybrid"),_xlfn.CONCAT(MAX(MIN(ROUNDDOWN(I281/D281,0),8),4),INDEX(resources!$G:$G,MATCH(B281,resources!$A:$A,0))),INDEX(resources!$G:$G,MATCH(B281,resources!$A:$A,0))),"n/a")</f>
        <v>n/a</v>
      </c>
      <c r="T281" s="103" t="str">
        <f t="shared" si="41"/>
        <v>n/a</v>
      </c>
      <c r="U281" s="103" t="str">
        <f t="shared" si="42"/>
        <v>n/a</v>
      </c>
      <c r="V281" s="103">
        <f t="shared" si="43"/>
        <v>0</v>
      </c>
      <c r="W281" s="103">
        <f t="shared" si="44"/>
        <v>0</v>
      </c>
      <c r="X281" s="119">
        <f t="shared" si="45"/>
        <v>1</v>
      </c>
      <c r="Y281" s="119">
        <f t="shared" si="46"/>
        <v>1</v>
      </c>
      <c r="Z281" s="168">
        <f>MIN((IFERROR(IF(AND($V281&lt;=Z$1,$W281&gt;=Z$1),INDEX(Reliability!E$23:E$50,MATCH($S281,Reliability!$C$23:$C$50,0)),0),0)*IF($T281="n/a",$D281*$Y281,$G281)+IFERROR(IF(AND($V281&lt;=Z$1,$W281&gt;=Z$1),INDEX(Reliability!E$23:E$50,MATCH($T281,Reliability!$C$23:$C$50,0)),0),0)*$H281*$X281*$Y281),$D281)*$R281</f>
        <v>0</v>
      </c>
      <c r="AA281" s="168">
        <f>MIN((IFERROR(IF(AND($V281&lt;=AA$1,$W281&gt;=AA$1),INDEX(Reliability!F$23:F$50,MATCH($S281,Reliability!$C$23:$C$50,0)),0),0)*IF($T281="n/a",$D281*$Y281,$G281)+IFERROR(IF(AND($V281&lt;=AA$1,$W281&gt;=AA$1),INDEX(Reliability!F$23:F$50,MATCH($T281,Reliability!$C$23:$C$50,0)),0),0)*$H281*$X281*$Y281),$D281)*$R281</f>
        <v>0</v>
      </c>
      <c r="AB281" s="168">
        <f>MIN((IFERROR(IF(AND($V281&lt;=AB$1,$W281&gt;=AB$1),INDEX(Reliability!G$23:G$50,MATCH($S281,Reliability!$C$23:$C$50,0)),0),0)*IF($T281="n/a",$D281*$Y281,$G281)+IFERROR(IF(AND($V281&lt;=AB$1,$W281&gt;=AB$1),INDEX(Reliability!G$23:G$50,MATCH($T281,Reliability!$C$23:$C$50,0)),0),0)*$H281*$X281*$Y281),$D281)*$R281</f>
        <v>0</v>
      </c>
      <c r="AC281" s="168">
        <f>MIN((IFERROR(IF(AND($V281&lt;=AC$1,$W281&gt;=AC$1),INDEX(Reliability!H$23:H$50,MATCH($S281,Reliability!$C$23:$C$50,0)),0),0)*IF($T281="n/a",$D281*$Y281,$G281)+IFERROR(IF(AND($V281&lt;=AC$1,$W281&gt;=AC$1),INDEX(Reliability!H$23:H$50,MATCH($T281,Reliability!$C$23:$C$50,0)),0),0)*$H281*$X281*$Y281),$D281)*$R281</f>
        <v>0</v>
      </c>
      <c r="AD281" s="168">
        <f>MIN((IFERROR(IF(AND($V281&lt;=AD$1,$W281&gt;=AD$1),INDEX(Reliability!I$23:I$50,MATCH($S281,Reliability!$C$23:$C$50,0)),0),0)*IF($T281="n/a",$D281*$Y281,$G281)+IFERROR(IF(AND($V281&lt;=AD$1,$W281&gt;=AD$1),INDEX(Reliability!I$23:I$50,MATCH($T281,Reliability!$C$23:$C$50,0)),0),0)*$H281*$X281*$Y281),$D281)*$R281</f>
        <v>0</v>
      </c>
      <c r="AE281" s="168">
        <f>MIN((IFERROR(IF(AND($V281&lt;=AE$1,$W281&gt;=AE$1),INDEX(Reliability!J$23:J$50,MATCH($S281,Reliability!$C$23:$C$50,0)),0),0)*IF($T281="n/a",$D281*$Y281,$G281)+IFERROR(IF(AND($V281&lt;=AE$1,$W281&gt;=AE$1),INDEX(Reliability!J$23:J$50,MATCH($T281,Reliability!$C$23:$C$50,0)),0),0)*$H281*$X281*$Y281),$D281)*$R281</f>
        <v>0</v>
      </c>
      <c r="AF281" s="168">
        <f>MIN((IFERROR(IF(AND($V281&lt;=AF$1,$W281&gt;=AF$1),INDEX(Reliability!K$23:K$50,MATCH($S281,Reliability!$C$23:$C$50,0)),0),0)*IF($T281="n/a",$D281*$Y281,$G281)+IFERROR(IF(AND($V281&lt;=AF$1,$W281&gt;=AF$1),INDEX(Reliability!K$23:K$50,MATCH($T281,Reliability!$C$23:$C$50,0)),0),0)*$H281*$X281*$Y281),$D281)*$R281</f>
        <v>0</v>
      </c>
      <c r="AG281" s="168">
        <f>MIN((IFERROR(IF(AND($V281&lt;=AG$1,$W281&gt;=AG$1),INDEX(Reliability!L$23:L$50,MATCH($S281,Reliability!$C$23:$C$50,0)),0),0)*IF($T281="n/a",$D281*$Y281,$G281)+IFERROR(IF(AND($V281&lt;=AG$1,$W281&gt;=AG$1),INDEX(Reliability!L$23:L$50,MATCH($T281,Reliability!$C$23:$C$50,0)),0),0)*$H281*$X281*$Y281),$D281)*$R281</f>
        <v>0</v>
      </c>
      <c r="AH281" s="168">
        <f>MIN((IFERROR(IF(AND($V281&lt;=AH$1,$W281&gt;=AH$1),INDEX(Reliability!M$23:M$50,MATCH($S281,Reliability!$C$23:$C$50,0)),0),0)*IF($T281="n/a",$D281*$Y281,$G281)+IFERROR(IF(AND($V281&lt;=AH$1,$W281&gt;=AH$1),INDEX(Reliability!M$23:M$50,MATCH($T281,Reliability!$C$23:$C$50,0)),0),0)*$H281*$X281*$Y281),$D281)*$R281</f>
        <v>0</v>
      </c>
      <c r="AI281" s="168">
        <f>MIN((IFERROR(IF(AND($V281&lt;=AI$1,$W281&gt;=AI$1),INDEX(Reliability!N$23:N$50,MATCH($S281,Reliability!$C$23:$C$50,0)),0),0)*IF($T281="n/a",$D281*$Y281,$G281)+IFERROR(IF(AND($V281&lt;=AI$1,$W281&gt;=AI$1),INDEX(Reliability!N$23:N$50,MATCH($T281,Reliability!$C$23:$C$50,0)),0),0)*$H281*$X281*$Y281),$D281)*$R281</f>
        <v>0</v>
      </c>
      <c r="AJ281" s="168">
        <f>MIN((IFERROR(IF(AND($V281&lt;=AJ$1,$W281&gt;=AJ$1),INDEX(Reliability!O$23:O$50,MATCH($S281,Reliability!$C$23:$C$50,0)),0),0)*IF($T281="n/a",$D281*$Y281,$G281)+IFERROR(IF(AND($V281&lt;=AJ$1,$W281&gt;=AJ$1),INDEX(Reliability!O$23:O$50,MATCH($T281,Reliability!$C$23:$C$50,0)),0),0)*$H281*$X281*$Y281),$D281)*$R281</f>
        <v>0</v>
      </c>
      <c r="AK281" s="168">
        <f>MIN((IFERROR(IF(AND($V281&lt;=AK$1,$W281&gt;=AK$1),INDEX(Reliability!P$23:P$50,MATCH($S281,Reliability!$C$23:$C$50,0)),0),0)*IF($T281="n/a",$D281*$Y281,$G281)+IFERROR(IF(AND($V281&lt;=AK$1,$W281&gt;=AK$1),INDEX(Reliability!P$23:P$50,MATCH($T281,Reliability!$C$23:$C$50,0)),0),0)*$H281*$X281*$Y281),$D281)*$R281</f>
        <v>0</v>
      </c>
      <c r="AM281" s="167">
        <f t="shared" si="47"/>
        <v>0</v>
      </c>
      <c r="AN281">
        <f>unique_contracts!C281</f>
        <v>0</v>
      </c>
    </row>
    <row r="282" spans="2:40" x14ac:dyDescent="0.25">
      <c r="B282" s="121">
        <f>unique_contracts!B282</f>
        <v>0</v>
      </c>
      <c r="C282" s="103">
        <f>unique_contracts!D282</f>
        <v>0</v>
      </c>
      <c r="D282" s="120">
        <f>unique_contracts!J282</f>
        <v>0</v>
      </c>
      <c r="E282" s="103">
        <f>unique_contracts!M282</f>
        <v>0</v>
      </c>
      <c r="F282" s="103">
        <f>unique_contracts!N282</f>
        <v>0</v>
      </c>
      <c r="G282" s="103">
        <f>unique_contracts!P282</f>
        <v>0</v>
      </c>
      <c r="H282" s="103">
        <f>unique_contracts!R282</f>
        <v>0</v>
      </c>
      <c r="I282" s="103">
        <f>unique_contracts!V282</f>
        <v>0</v>
      </c>
      <c r="J282" s="121">
        <f>unique_contracts!AB282</f>
        <v>0</v>
      </c>
      <c r="K282" s="103">
        <f>unique_contracts!AM282</f>
        <v>0</v>
      </c>
      <c r="L282" s="103">
        <f>unique_contracts!AN282</f>
        <v>0</v>
      </c>
      <c r="M282" s="103">
        <f>unique_contracts!AO282</f>
        <v>0</v>
      </c>
      <c r="N282" s="103">
        <f>unique_contracts!AP282</f>
        <v>0</v>
      </c>
      <c r="O282" s="103">
        <f>unique_contracts!AQ282</f>
        <v>0</v>
      </c>
      <c r="P282" s="103">
        <f>unique_contracts!AR282</f>
        <v>0</v>
      </c>
      <c r="Q282" s="103">
        <f>unique_contracts!BP282</f>
        <v>0</v>
      </c>
      <c r="R282" s="103">
        <f t="shared" si="40"/>
        <v>0</v>
      </c>
      <c r="S282" s="103" t="str">
        <f>IFERROR(IF(AND(I282&gt;0,E282="NotHybrid"),_xlfn.CONCAT(MAX(MIN(ROUNDDOWN(I282/D282,0),8),4),INDEX(resources!$G:$G,MATCH(B282,resources!$A:$A,0))),INDEX(resources!$G:$G,MATCH(B282,resources!$A:$A,0))),"n/a")</f>
        <v>n/a</v>
      </c>
      <c r="T282" s="103" t="str">
        <f t="shared" si="41"/>
        <v>n/a</v>
      </c>
      <c r="U282" s="103" t="str">
        <f t="shared" si="42"/>
        <v>n/a</v>
      </c>
      <c r="V282" s="103">
        <f t="shared" si="43"/>
        <v>0</v>
      </c>
      <c r="W282" s="103">
        <f t="shared" si="44"/>
        <v>0</v>
      </c>
      <c r="X282" s="119">
        <f t="shared" si="45"/>
        <v>1</v>
      </c>
      <c r="Y282" s="119">
        <f t="shared" si="46"/>
        <v>1</v>
      </c>
      <c r="Z282" s="168">
        <f>MIN((IFERROR(IF(AND($V282&lt;=Z$1,$W282&gt;=Z$1),INDEX(Reliability!E$23:E$50,MATCH($S282,Reliability!$C$23:$C$50,0)),0),0)*IF($T282="n/a",$D282*$Y282,$G282)+IFERROR(IF(AND($V282&lt;=Z$1,$W282&gt;=Z$1),INDEX(Reliability!E$23:E$50,MATCH($T282,Reliability!$C$23:$C$50,0)),0),0)*$H282*$X282*$Y282),$D282)*$R282</f>
        <v>0</v>
      </c>
      <c r="AA282" s="168">
        <f>MIN((IFERROR(IF(AND($V282&lt;=AA$1,$W282&gt;=AA$1),INDEX(Reliability!F$23:F$50,MATCH($S282,Reliability!$C$23:$C$50,0)),0),0)*IF($T282="n/a",$D282*$Y282,$G282)+IFERROR(IF(AND($V282&lt;=AA$1,$W282&gt;=AA$1),INDEX(Reliability!F$23:F$50,MATCH($T282,Reliability!$C$23:$C$50,0)),0),0)*$H282*$X282*$Y282),$D282)*$R282</f>
        <v>0</v>
      </c>
      <c r="AB282" s="168">
        <f>MIN((IFERROR(IF(AND($V282&lt;=AB$1,$W282&gt;=AB$1),INDEX(Reliability!G$23:G$50,MATCH($S282,Reliability!$C$23:$C$50,0)),0),0)*IF($T282="n/a",$D282*$Y282,$G282)+IFERROR(IF(AND($V282&lt;=AB$1,$W282&gt;=AB$1),INDEX(Reliability!G$23:G$50,MATCH($T282,Reliability!$C$23:$C$50,0)),0),0)*$H282*$X282*$Y282),$D282)*$R282</f>
        <v>0</v>
      </c>
      <c r="AC282" s="168">
        <f>MIN((IFERROR(IF(AND($V282&lt;=AC$1,$W282&gt;=AC$1),INDEX(Reliability!H$23:H$50,MATCH($S282,Reliability!$C$23:$C$50,0)),0),0)*IF($T282="n/a",$D282*$Y282,$G282)+IFERROR(IF(AND($V282&lt;=AC$1,$W282&gt;=AC$1),INDEX(Reliability!H$23:H$50,MATCH($T282,Reliability!$C$23:$C$50,0)),0),0)*$H282*$X282*$Y282),$D282)*$R282</f>
        <v>0</v>
      </c>
      <c r="AD282" s="168">
        <f>MIN((IFERROR(IF(AND($V282&lt;=AD$1,$W282&gt;=AD$1),INDEX(Reliability!I$23:I$50,MATCH($S282,Reliability!$C$23:$C$50,0)),0),0)*IF($T282="n/a",$D282*$Y282,$G282)+IFERROR(IF(AND($V282&lt;=AD$1,$W282&gt;=AD$1),INDEX(Reliability!I$23:I$50,MATCH($T282,Reliability!$C$23:$C$50,0)),0),0)*$H282*$X282*$Y282),$D282)*$R282</f>
        <v>0</v>
      </c>
      <c r="AE282" s="168">
        <f>MIN((IFERROR(IF(AND($V282&lt;=AE$1,$W282&gt;=AE$1),INDEX(Reliability!J$23:J$50,MATCH($S282,Reliability!$C$23:$C$50,0)),0),0)*IF($T282="n/a",$D282*$Y282,$G282)+IFERROR(IF(AND($V282&lt;=AE$1,$W282&gt;=AE$1),INDEX(Reliability!J$23:J$50,MATCH($T282,Reliability!$C$23:$C$50,0)),0),0)*$H282*$X282*$Y282),$D282)*$R282</f>
        <v>0</v>
      </c>
      <c r="AF282" s="168">
        <f>MIN((IFERROR(IF(AND($V282&lt;=AF$1,$W282&gt;=AF$1),INDEX(Reliability!K$23:K$50,MATCH($S282,Reliability!$C$23:$C$50,0)),0),0)*IF($T282="n/a",$D282*$Y282,$G282)+IFERROR(IF(AND($V282&lt;=AF$1,$W282&gt;=AF$1),INDEX(Reliability!K$23:K$50,MATCH($T282,Reliability!$C$23:$C$50,0)),0),0)*$H282*$X282*$Y282),$D282)*$R282</f>
        <v>0</v>
      </c>
      <c r="AG282" s="168">
        <f>MIN((IFERROR(IF(AND($V282&lt;=AG$1,$W282&gt;=AG$1),INDEX(Reliability!L$23:L$50,MATCH($S282,Reliability!$C$23:$C$50,0)),0),0)*IF($T282="n/a",$D282*$Y282,$G282)+IFERROR(IF(AND($V282&lt;=AG$1,$W282&gt;=AG$1),INDEX(Reliability!L$23:L$50,MATCH($T282,Reliability!$C$23:$C$50,0)),0),0)*$H282*$X282*$Y282),$D282)*$R282</f>
        <v>0</v>
      </c>
      <c r="AH282" s="168">
        <f>MIN((IFERROR(IF(AND($V282&lt;=AH$1,$W282&gt;=AH$1),INDEX(Reliability!M$23:M$50,MATCH($S282,Reliability!$C$23:$C$50,0)),0),0)*IF($T282="n/a",$D282*$Y282,$G282)+IFERROR(IF(AND($V282&lt;=AH$1,$W282&gt;=AH$1),INDEX(Reliability!M$23:M$50,MATCH($T282,Reliability!$C$23:$C$50,0)),0),0)*$H282*$X282*$Y282),$D282)*$R282</f>
        <v>0</v>
      </c>
      <c r="AI282" s="168">
        <f>MIN((IFERROR(IF(AND($V282&lt;=AI$1,$W282&gt;=AI$1),INDEX(Reliability!N$23:N$50,MATCH($S282,Reliability!$C$23:$C$50,0)),0),0)*IF($T282="n/a",$D282*$Y282,$G282)+IFERROR(IF(AND($V282&lt;=AI$1,$W282&gt;=AI$1),INDEX(Reliability!N$23:N$50,MATCH($T282,Reliability!$C$23:$C$50,0)),0),0)*$H282*$X282*$Y282),$D282)*$R282</f>
        <v>0</v>
      </c>
      <c r="AJ282" s="168">
        <f>MIN((IFERROR(IF(AND($V282&lt;=AJ$1,$W282&gt;=AJ$1),INDEX(Reliability!O$23:O$50,MATCH($S282,Reliability!$C$23:$C$50,0)),0),0)*IF($T282="n/a",$D282*$Y282,$G282)+IFERROR(IF(AND($V282&lt;=AJ$1,$W282&gt;=AJ$1),INDEX(Reliability!O$23:O$50,MATCH($T282,Reliability!$C$23:$C$50,0)),0),0)*$H282*$X282*$Y282),$D282)*$R282</f>
        <v>0</v>
      </c>
      <c r="AK282" s="168">
        <f>MIN((IFERROR(IF(AND($V282&lt;=AK$1,$W282&gt;=AK$1),INDEX(Reliability!P$23:P$50,MATCH($S282,Reliability!$C$23:$C$50,0)),0),0)*IF($T282="n/a",$D282*$Y282,$G282)+IFERROR(IF(AND($V282&lt;=AK$1,$W282&gt;=AK$1),INDEX(Reliability!P$23:P$50,MATCH($T282,Reliability!$C$23:$C$50,0)),0),0)*$H282*$X282*$Y282),$D282)*$R282</f>
        <v>0</v>
      </c>
      <c r="AM282" s="167">
        <f t="shared" si="47"/>
        <v>0</v>
      </c>
      <c r="AN282">
        <f>unique_contracts!C282</f>
        <v>0</v>
      </c>
    </row>
    <row r="283" spans="2:40" x14ac:dyDescent="0.25">
      <c r="B283" s="121">
        <f>unique_contracts!B283</f>
        <v>0</v>
      </c>
      <c r="C283" s="103">
        <f>unique_contracts!D283</f>
        <v>0</v>
      </c>
      <c r="D283" s="120">
        <f>unique_contracts!J283</f>
        <v>0</v>
      </c>
      <c r="E283" s="103">
        <f>unique_contracts!M283</f>
        <v>0</v>
      </c>
      <c r="F283" s="103">
        <f>unique_contracts!N283</f>
        <v>0</v>
      </c>
      <c r="G283" s="103">
        <f>unique_contracts!P283</f>
        <v>0</v>
      </c>
      <c r="H283" s="103">
        <f>unique_contracts!R283</f>
        <v>0</v>
      </c>
      <c r="I283" s="103">
        <f>unique_contracts!V283</f>
        <v>0</v>
      </c>
      <c r="J283" s="121">
        <f>unique_contracts!AB283</f>
        <v>0</v>
      </c>
      <c r="K283" s="103">
        <f>unique_contracts!AM283</f>
        <v>0</v>
      </c>
      <c r="L283" s="103">
        <f>unique_contracts!AN283</f>
        <v>0</v>
      </c>
      <c r="M283" s="103">
        <f>unique_contracts!AO283</f>
        <v>0</v>
      </c>
      <c r="N283" s="103">
        <f>unique_contracts!AP283</f>
        <v>0</v>
      </c>
      <c r="O283" s="103">
        <f>unique_contracts!AQ283</f>
        <v>0</v>
      </c>
      <c r="P283" s="103">
        <f>unique_contracts!AR283</f>
        <v>0</v>
      </c>
      <c r="Q283" s="103">
        <f>unique_contracts!BP283</f>
        <v>0</v>
      </c>
      <c r="R283" s="103">
        <f t="shared" si="40"/>
        <v>0</v>
      </c>
      <c r="S283" s="103" t="str">
        <f>IFERROR(IF(AND(I283&gt;0,E283="NotHybrid"),_xlfn.CONCAT(MAX(MIN(ROUNDDOWN(I283/D283,0),8),4),INDEX(resources!$G:$G,MATCH(B283,resources!$A:$A,0))),INDEX(resources!$G:$G,MATCH(B283,resources!$A:$A,0))),"n/a")</f>
        <v>n/a</v>
      </c>
      <c r="T283" s="103" t="str">
        <f t="shared" si="41"/>
        <v>n/a</v>
      </c>
      <c r="U283" s="103" t="str">
        <f t="shared" si="42"/>
        <v>n/a</v>
      </c>
      <c r="V283" s="103">
        <f t="shared" si="43"/>
        <v>0</v>
      </c>
      <c r="W283" s="103">
        <f t="shared" si="44"/>
        <v>0</v>
      </c>
      <c r="X283" s="119">
        <f t="shared" si="45"/>
        <v>1</v>
      </c>
      <c r="Y283" s="119">
        <f t="shared" si="46"/>
        <v>1</v>
      </c>
      <c r="Z283" s="168">
        <f>MIN((IFERROR(IF(AND($V283&lt;=Z$1,$W283&gt;=Z$1),INDEX(Reliability!E$23:E$50,MATCH($S283,Reliability!$C$23:$C$50,0)),0),0)*IF($T283="n/a",$D283*$Y283,$G283)+IFERROR(IF(AND($V283&lt;=Z$1,$W283&gt;=Z$1),INDEX(Reliability!E$23:E$50,MATCH($T283,Reliability!$C$23:$C$50,0)),0),0)*$H283*$X283*$Y283),$D283)*$R283</f>
        <v>0</v>
      </c>
      <c r="AA283" s="168">
        <f>MIN((IFERROR(IF(AND($V283&lt;=AA$1,$W283&gt;=AA$1),INDEX(Reliability!F$23:F$50,MATCH($S283,Reliability!$C$23:$C$50,0)),0),0)*IF($T283="n/a",$D283*$Y283,$G283)+IFERROR(IF(AND($V283&lt;=AA$1,$W283&gt;=AA$1),INDEX(Reliability!F$23:F$50,MATCH($T283,Reliability!$C$23:$C$50,0)),0),0)*$H283*$X283*$Y283),$D283)*$R283</f>
        <v>0</v>
      </c>
      <c r="AB283" s="168">
        <f>MIN((IFERROR(IF(AND($V283&lt;=AB$1,$W283&gt;=AB$1),INDEX(Reliability!G$23:G$50,MATCH($S283,Reliability!$C$23:$C$50,0)),0),0)*IF($T283="n/a",$D283*$Y283,$G283)+IFERROR(IF(AND($V283&lt;=AB$1,$W283&gt;=AB$1),INDEX(Reliability!G$23:G$50,MATCH($T283,Reliability!$C$23:$C$50,0)),0),0)*$H283*$X283*$Y283),$D283)*$R283</f>
        <v>0</v>
      </c>
      <c r="AC283" s="168">
        <f>MIN((IFERROR(IF(AND($V283&lt;=AC$1,$W283&gt;=AC$1),INDEX(Reliability!H$23:H$50,MATCH($S283,Reliability!$C$23:$C$50,0)),0),0)*IF($T283="n/a",$D283*$Y283,$G283)+IFERROR(IF(AND($V283&lt;=AC$1,$W283&gt;=AC$1),INDEX(Reliability!H$23:H$50,MATCH($T283,Reliability!$C$23:$C$50,0)),0),0)*$H283*$X283*$Y283),$D283)*$R283</f>
        <v>0</v>
      </c>
      <c r="AD283" s="168">
        <f>MIN((IFERROR(IF(AND($V283&lt;=AD$1,$W283&gt;=AD$1),INDEX(Reliability!I$23:I$50,MATCH($S283,Reliability!$C$23:$C$50,0)),0),0)*IF($T283="n/a",$D283*$Y283,$G283)+IFERROR(IF(AND($V283&lt;=AD$1,$W283&gt;=AD$1),INDEX(Reliability!I$23:I$50,MATCH($T283,Reliability!$C$23:$C$50,0)),0),0)*$H283*$X283*$Y283),$D283)*$R283</f>
        <v>0</v>
      </c>
      <c r="AE283" s="168">
        <f>MIN((IFERROR(IF(AND($V283&lt;=AE$1,$W283&gt;=AE$1),INDEX(Reliability!J$23:J$50,MATCH($S283,Reliability!$C$23:$C$50,0)),0),0)*IF($T283="n/a",$D283*$Y283,$G283)+IFERROR(IF(AND($V283&lt;=AE$1,$W283&gt;=AE$1),INDEX(Reliability!J$23:J$50,MATCH($T283,Reliability!$C$23:$C$50,0)),0),0)*$H283*$X283*$Y283),$D283)*$R283</f>
        <v>0</v>
      </c>
      <c r="AF283" s="168">
        <f>MIN((IFERROR(IF(AND($V283&lt;=AF$1,$W283&gt;=AF$1),INDEX(Reliability!K$23:K$50,MATCH($S283,Reliability!$C$23:$C$50,0)),0),0)*IF($T283="n/a",$D283*$Y283,$G283)+IFERROR(IF(AND($V283&lt;=AF$1,$W283&gt;=AF$1),INDEX(Reliability!K$23:K$50,MATCH($T283,Reliability!$C$23:$C$50,0)),0),0)*$H283*$X283*$Y283),$D283)*$R283</f>
        <v>0</v>
      </c>
      <c r="AG283" s="168">
        <f>MIN((IFERROR(IF(AND($V283&lt;=AG$1,$W283&gt;=AG$1),INDEX(Reliability!L$23:L$50,MATCH($S283,Reliability!$C$23:$C$50,0)),0),0)*IF($T283="n/a",$D283*$Y283,$G283)+IFERROR(IF(AND($V283&lt;=AG$1,$W283&gt;=AG$1),INDEX(Reliability!L$23:L$50,MATCH($T283,Reliability!$C$23:$C$50,0)),0),0)*$H283*$X283*$Y283),$D283)*$R283</f>
        <v>0</v>
      </c>
      <c r="AH283" s="168">
        <f>MIN((IFERROR(IF(AND($V283&lt;=AH$1,$W283&gt;=AH$1),INDEX(Reliability!M$23:M$50,MATCH($S283,Reliability!$C$23:$C$50,0)),0),0)*IF($T283="n/a",$D283*$Y283,$G283)+IFERROR(IF(AND($V283&lt;=AH$1,$W283&gt;=AH$1),INDEX(Reliability!M$23:M$50,MATCH($T283,Reliability!$C$23:$C$50,0)),0),0)*$H283*$X283*$Y283),$D283)*$R283</f>
        <v>0</v>
      </c>
      <c r="AI283" s="168">
        <f>MIN((IFERROR(IF(AND($V283&lt;=AI$1,$W283&gt;=AI$1),INDEX(Reliability!N$23:N$50,MATCH($S283,Reliability!$C$23:$C$50,0)),0),0)*IF($T283="n/a",$D283*$Y283,$G283)+IFERROR(IF(AND($V283&lt;=AI$1,$W283&gt;=AI$1),INDEX(Reliability!N$23:N$50,MATCH($T283,Reliability!$C$23:$C$50,0)),0),0)*$H283*$X283*$Y283),$D283)*$R283</f>
        <v>0</v>
      </c>
      <c r="AJ283" s="168">
        <f>MIN((IFERROR(IF(AND($V283&lt;=AJ$1,$W283&gt;=AJ$1),INDEX(Reliability!O$23:O$50,MATCH($S283,Reliability!$C$23:$C$50,0)),0),0)*IF($T283="n/a",$D283*$Y283,$G283)+IFERROR(IF(AND($V283&lt;=AJ$1,$W283&gt;=AJ$1),INDEX(Reliability!O$23:O$50,MATCH($T283,Reliability!$C$23:$C$50,0)),0),0)*$H283*$X283*$Y283),$D283)*$R283</f>
        <v>0</v>
      </c>
      <c r="AK283" s="168">
        <f>MIN((IFERROR(IF(AND($V283&lt;=AK$1,$W283&gt;=AK$1),INDEX(Reliability!P$23:P$50,MATCH($S283,Reliability!$C$23:$C$50,0)),0),0)*IF($T283="n/a",$D283*$Y283,$G283)+IFERROR(IF(AND($V283&lt;=AK$1,$W283&gt;=AK$1),INDEX(Reliability!P$23:P$50,MATCH($T283,Reliability!$C$23:$C$50,0)),0),0)*$H283*$X283*$Y283),$D283)*$R283</f>
        <v>0</v>
      </c>
      <c r="AM283" s="167">
        <f t="shared" si="47"/>
        <v>0</v>
      </c>
      <c r="AN283">
        <f>unique_contracts!C283</f>
        <v>0</v>
      </c>
    </row>
    <row r="284" spans="2:40" x14ac:dyDescent="0.25">
      <c r="B284" s="121">
        <f>unique_contracts!B284</f>
        <v>0</v>
      </c>
      <c r="C284" s="103">
        <f>unique_contracts!D284</f>
        <v>0</v>
      </c>
      <c r="D284" s="120">
        <f>unique_contracts!J284</f>
        <v>0</v>
      </c>
      <c r="E284" s="103">
        <f>unique_contracts!M284</f>
        <v>0</v>
      </c>
      <c r="F284" s="103">
        <f>unique_contracts!N284</f>
        <v>0</v>
      </c>
      <c r="G284" s="103">
        <f>unique_contracts!P284</f>
        <v>0</v>
      </c>
      <c r="H284" s="103">
        <f>unique_contracts!R284</f>
        <v>0</v>
      </c>
      <c r="I284" s="103">
        <f>unique_contracts!V284</f>
        <v>0</v>
      </c>
      <c r="J284" s="121">
        <f>unique_contracts!AB284</f>
        <v>0</v>
      </c>
      <c r="K284" s="103">
        <f>unique_contracts!AM284</f>
        <v>0</v>
      </c>
      <c r="L284" s="103">
        <f>unique_contracts!AN284</f>
        <v>0</v>
      </c>
      <c r="M284" s="103">
        <f>unique_contracts!AO284</f>
        <v>0</v>
      </c>
      <c r="N284" s="103">
        <f>unique_contracts!AP284</f>
        <v>0</v>
      </c>
      <c r="O284" s="103">
        <f>unique_contracts!AQ284</f>
        <v>0</v>
      </c>
      <c r="P284" s="103">
        <f>unique_contracts!AR284</f>
        <v>0</v>
      </c>
      <c r="Q284" s="103">
        <f>unique_contracts!BP284</f>
        <v>0</v>
      </c>
      <c r="R284" s="103">
        <f t="shared" si="40"/>
        <v>0</v>
      </c>
      <c r="S284" s="103" t="str">
        <f>IFERROR(IF(AND(I284&gt;0,E284="NotHybrid"),_xlfn.CONCAT(MAX(MIN(ROUNDDOWN(I284/D284,0),8),4),INDEX(resources!$G:$G,MATCH(B284,resources!$A:$A,0))),INDEX(resources!$G:$G,MATCH(B284,resources!$A:$A,0))),"n/a")</f>
        <v>n/a</v>
      </c>
      <c r="T284" s="103" t="str">
        <f t="shared" si="41"/>
        <v>n/a</v>
      </c>
      <c r="U284" s="103" t="str">
        <f t="shared" si="42"/>
        <v>n/a</v>
      </c>
      <c r="V284" s="103">
        <f t="shared" si="43"/>
        <v>0</v>
      </c>
      <c r="W284" s="103">
        <f t="shared" si="44"/>
        <v>0</v>
      </c>
      <c r="X284" s="119">
        <f t="shared" si="45"/>
        <v>1</v>
      </c>
      <c r="Y284" s="119">
        <f t="shared" si="46"/>
        <v>1</v>
      </c>
      <c r="Z284" s="168">
        <f>MIN((IFERROR(IF(AND($V284&lt;=Z$1,$W284&gt;=Z$1),INDEX(Reliability!E$23:E$50,MATCH($S284,Reliability!$C$23:$C$50,0)),0),0)*IF($T284="n/a",$D284*$Y284,$G284)+IFERROR(IF(AND($V284&lt;=Z$1,$W284&gt;=Z$1),INDEX(Reliability!E$23:E$50,MATCH($T284,Reliability!$C$23:$C$50,0)),0),0)*$H284*$X284*$Y284),$D284)*$R284</f>
        <v>0</v>
      </c>
      <c r="AA284" s="168">
        <f>MIN((IFERROR(IF(AND($V284&lt;=AA$1,$W284&gt;=AA$1),INDEX(Reliability!F$23:F$50,MATCH($S284,Reliability!$C$23:$C$50,0)),0),0)*IF($T284="n/a",$D284*$Y284,$G284)+IFERROR(IF(AND($V284&lt;=AA$1,$W284&gt;=AA$1),INDEX(Reliability!F$23:F$50,MATCH($T284,Reliability!$C$23:$C$50,0)),0),0)*$H284*$X284*$Y284),$D284)*$R284</f>
        <v>0</v>
      </c>
      <c r="AB284" s="168">
        <f>MIN((IFERROR(IF(AND($V284&lt;=AB$1,$W284&gt;=AB$1),INDEX(Reliability!G$23:G$50,MATCH($S284,Reliability!$C$23:$C$50,0)),0),0)*IF($T284="n/a",$D284*$Y284,$G284)+IFERROR(IF(AND($V284&lt;=AB$1,$W284&gt;=AB$1),INDEX(Reliability!G$23:G$50,MATCH($T284,Reliability!$C$23:$C$50,0)),0),0)*$H284*$X284*$Y284),$D284)*$R284</f>
        <v>0</v>
      </c>
      <c r="AC284" s="168">
        <f>MIN((IFERROR(IF(AND($V284&lt;=AC$1,$W284&gt;=AC$1),INDEX(Reliability!H$23:H$50,MATCH($S284,Reliability!$C$23:$C$50,0)),0),0)*IF($T284="n/a",$D284*$Y284,$G284)+IFERROR(IF(AND($V284&lt;=AC$1,$W284&gt;=AC$1),INDEX(Reliability!H$23:H$50,MATCH($T284,Reliability!$C$23:$C$50,0)),0),0)*$H284*$X284*$Y284),$D284)*$R284</f>
        <v>0</v>
      </c>
      <c r="AD284" s="168">
        <f>MIN((IFERROR(IF(AND($V284&lt;=AD$1,$W284&gt;=AD$1),INDEX(Reliability!I$23:I$50,MATCH($S284,Reliability!$C$23:$C$50,0)),0),0)*IF($T284="n/a",$D284*$Y284,$G284)+IFERROR(IF(AND($V284&lt;=AD$1,$W284&gt;=AD$1),INDEX(Reliability!I$23:I$50,MATCH($T284,Reliability!$C$23:$C$50,0)),0),0)*$H284*$X284*$Y284),$D284)*$R284</f>
        <v>0</v>
      </c>
      <c r="AE284" s="168">
        <f>MIN((IFERROR(IF(AND($V284&lt;=AE$1,$W284&gt;=AE$1),INDEX(Reliability!J$23:J$50,MATCH($S284,Reliability!$C$23:$C$50,0)),0),0)*IF($T284="n/a",$D284*$Y284,$G284)+IFERROR(IF(AND($V284&lt;=AE$1,$W284&gt;=AE$1),INDEX(Reliability!J$23:J$50,MATCH($T284,Reliability!$C$23:$C$50,0)),0),0)*$H284*$X284*$Y284),$D284)*$R284</f>
        <v>0</v>
      </c>
      <c r="AF284" s="168">
        <f>MIN((IFERROR(IF(AND($V284&lt;=AF$1,$W284&gt;=AF$1),INDEX(Reliability!K$23:K$50,MATCH($S284,Reliability!$C$23:$C$50,0)),0),0)*IF($T284="n/a",$D284*$Y284,$G284)+IFERROR(IF(AND($V284&lt;=AF$1,$W284&gt;=AF$1),INDEX(Reliability!K$23:K$50,MATCH($T284,Reliability!$C$23:$C$50,0)),0),0)*$H284*$X284*$Y284),$D284)*$R284</f>
        <v>0</v>
      </c>
      <c r="AG284" s="168">
        <f>MIN((IFERROR(IF(AND($V284&lt;=AG$1,$W284&gt;=AG$1),INDEX(Reliability!L$23:L$50,MATCH($S284,Reliability!$C$23:$C$50,0)),0),0)*IF($T284="n/a",$D284*$Y284,$G284)+IFERROR(IF(AND($V284&lt;=AG$1,$W284&gt;=AG$1),INDEX(Reliability!L$23:L$50,MATCH($T284,Reliability!$C$23:$C$50,0)),0),0)*$H284*$X284*$Y284),$D284)*$R284</f>
        <v>0</v>
      </c>
      <c r="AH284" s="168">
        <f>MIN((IFERROR(IF(AND($V284&lt;=AH$1,$W284&gt;=AH$1),INDEX(Reliability!M$23:M$50,MATCH($S284,Reliability!$C$23:$C$50,0)),0),0)*IF($T284="n/a",$D284*$Y284,$G284)+IFERROR(IF(AND($V284&lt;=AH$1,$W284&gt;=AH$1),INDEX(Reliability!M$23:M$50,MATCH($T284,Reliability!$C$23:$C$50,0)),0),0)*$H284*$X284*$Y284),$D284)*$R284</f>
        <v>0</v>
      </c>
      <c r="AI284" s="168">
        <f>MIN((IFERROR(IF(AND($V284&lt;=AI$1,$W284&gt;=AI$1),INDEX(Reliability!N$23:N$50,MATCH($S284,Reliability!$C$23:$C$50,0)),0),0)*IF($T284="n/a",$D284*$Y284,$G284)+IFERROR(IF(AND($V284&lt;=AI$1,$W284&gt;=AI$1),INDEX(Reliability!N$23:N$50,MATCH($T284,Reliability!$C$23:$C$50,0)),0),0)*$H284*$X284*$Y284),$D284)*$R284</f>
        <v>0</v>
      </c>
      <c r="AJ284" s="168">
        <f>MIN((IFERROR(IF(AND($V284&lt;=AJ$1,$W284&gt;=AJ$1),INDEX(Reliability!O$23:O$50,MATCH($S284,Reliability!$C$23:$C$50,0)),0),0)*IF($T284="n/a",$D284*$Y284,$G284)+IFERROR(IF(AND($V284&lt;=AJ$1,$W284&gt;=AJ$1),INDEX(Reliability!O$23:O$50,MATCH($T284,Reliability!$C$23:$C$50,0)),0),0)*$H284*$X284*$Y284),$D284)*$R284</f>
        <v>0</v>
      </c>
      <c r="AK284" s="168">
        <f>MIN((IFERROR(IF(AND($V284&lt;=AK$1,$W284&gt;=AK$1),INDEX(Reliability!P$23:P$50,MATCH($S284,Reliability!$C$23:$C$50,0)),0),0)*IF($T284="n/a",$D284*$Y284,$G284)+IFERROR(IF(AND($V284&lt;=AK$1,$W284&gt;=AK$1),INDEX(Reliability!P$23:P$50,MATCH($T284,Reliability!$C$23:$C$50,0)),0),0)*$H284*$X284*$Y284),$D284)*$R284</f>
        <v>0</v>
      </c>
      <c r="AM284" s="167">
        <f t="shared" si="47"/>
        <v>0</v>
      </c>
      <c r="AN284">
        <f>unique_contracts!C284</f>
        <v>0</v>
      </c>
    </row>
    <row r="285" spans="2:40" x14ac:dyDescent="0.25">
      <c r="B285" s="121">
        <f>unique_contracts!B285</f>
        <v>0</v>
      </c>
      <c r="C285" s="103">
        <f>unique_contracts!D285</f>
        <v>0</v>
      </c>
      <c r="D285" s="120">
        <f>unique_contracts!J285</f>
        <v>0</v>
      </c>
      <c r="E285" s="103">
        <f>unique_contracts!M285</f>
        <v>0</v>
      </c>
      <c r="F285" s="103">
        <f>unique_contracts!N285</f>
        <v>0</v>
      </c>
      <c r="G285" s="103">
        <f>unique_contracts!P285</f>
        <v>0</v>
      </c>
      <c r="H285" s="103">
        <f>unique_contracts!R285</f>
        <v>0</v>
      </c>
      <c r="I285" s="103">
        <f>unique_contracts!V285</f>
        <v>0</v>
      </c>
      <c r="J285" s="121">
        <f>unique_contracts!AB285</f>
        <v>0</v>
      </c>
      <c r="K285" s="103">
        <f>unique_contracts!AM285</f>
        <v>0</v>
      </c>
      <c r="L285" s="103">
        <f>unique_contracts!AN285</f>
        <v>0</v>
      </c>
      <c r="M285" s="103">
        <f>unique_contracts!AO285</f>
        <v>0</v>
      </c>
      <c r="N285" s="103">
        <f>unique_contracts!AP285</f>
        <v>0</v>
      </c>
      <c r="O285" s="103">
        <f>unique_contracts!AQ285</f>
        <v>0</v>
      </c>
      <c r="P285" s="103">
        <f>unique_contracts!AR285</f>
        <v>0</v>
      </c>
      <c r="Q285" s="103">
        <f>unique_contracts!BP285</f>
        <v>0</v>
      </c>
      <c r="R285" s="103">
        <f t="shared" si="40"/>
        <v>0</v>
      </c>
      <c r="S285" s="103" t="str">
        <f>IFERROR(IF(AND(I285&gt;0,E285="NotHybrid"),_xlfn.CONCAT(MAX(MIN(ROUNDDOWN(I285/D285,0),8),4),INDEX(resources!$G:$G,MATCH(B285,resources!$A:$A,0))),INDEX(resources!$G:$G,MATCH(B285,resources!$A:$A,0))),"n/a")</f>
        <v>n/a</v>
      </c>
      <c r="T285" s="103" t="str">
        <f t="shared" si="41"/>
        <v>n/a</v>
      </c>
      <c r="U285" s="103" t="str">
        <f t="shared" si="42"/>
        <v>n/a</v>
      </c>
      <c r="V285" s="103">
        <f t="shared" si="43"/>
        <v>0</v>
      </c>
      <c r="W285" s="103">
        <f t="shared" si="44"/>
        <v>0</v>
      </c>
      <c r="X285" s="119">
        <f t="shared" si="45"/>
        <v>1</v>
      </c>
      <c r="Y285" s="119">
        <f t="shared" si="46"/>
        <v>1</v>
      </c>
      <c r="Z285" s="168">
        <f>MIN((IFERROR(IF(AND($V285&lt;=Z$1,$W285&gt;=Z$1),INDEX(Reliability!E$23:E$50,MATCH($S285,Reliability!$C$23:$C$50,0)),0),0)*IF($T285="n/a",$D285*$Y285,$G285)+IFERROR(IF(AND($V285&lt;=Z$1,$W285&gt;=Z$1),INDEX(Reliability!E$23:E$50,MATCH($T285,Reliability!$C$23:$C$50,0)),0),0)*$H285*$X285*$Y285),$D285)*$R285</f>
        <v>0</v>
      </c>
      <c r="AA285" s="168">
        <f>MIN((IFERROR(IF(AND($V285&lt;=AA$1,$W285&gt;=AA$1),INDEX(Reliability!F$23:F$50,MATCH($S285,Reliability!$C$23:$C$50,0)),0),0)*IF($T285="n/a",$D285*$Y285,$G285)+IFERROR(IF(AND($V285&lt;=AA$1,$W285&gt;=AA$1),INDEX(Reliability!F$23:F$50,MATCH($T285,Reliability!$C$23:$C$50,0)),0),0)*$H285*$X285*$Y285),$D285)*$R285</f>
        <v>0</v>
      </c>
      <c r="AB285" s="168">
        <f>MIN((IFERROR(IF(AND($V285&lt;=AB$1,$W285&gt;=AB$1),INDEX(Reliability!G$23:G$50,MATCH($S285,Reliability!$C$23:$C$50,0)),0),0)*IF($T285="n/a",$D285*$Y285,$G285)+IFERROR(IF(AND($V285&lt;=AB$1,$W285&gt;=AB$1),INDEX(Reliability!G$23:G$50,MATCH($T285,Reliability!$C$23:$C$50,0)),0),0)*$H285*$X285*$Y285),$D285)*$R285</f>
        <v>0</v>
      </c>
      <c r="AC285" s="168">
        <f>MIN((IFERROR(IF(AND($V285&lt;=AC$1,$W285&gt;=AC$1),INDEX(Reliability!H$23:H$50,MATCH($S285,Reliability!$C$23:$C$50,0)),0),0)*IF($T285="n/a",$D285*$Y285,$G285)+IFERROR(IF(AND($V285&lt;=AC$1,$W285&gt;=AC$1),INDEX(Reliability!H$23:H$50,MATCH($T285,Reliability!$C$23:$C$50,0)),0),0)*$H285*$X285*$Y285),$D285)*$R285</f>
        <v>0</v>
      </c>
      <c r="AD285" s="168">
        <f>MIN((IFERROR(IF(AND($V285&lt;=AD$1,$W285&gt;=AD$1),INDEX(Reliability!I$23:I$50,MATCH($S285,Reliability!$C$23:$C$50,0)),0),0)*IF($T285="n/a",$D285*$Y285,$G285)+IFERROR(IF(AND($V285&lt;=AD$1,$W285&gt;=AD$1),INDEX(Reliability!I$23:I$50,MATCH($T285,Reliability!$C$23:$C$50,0)),0),0)*$H285*$X285*$Y285),$D285)*$R285</f>
        <v>0</v>
      </c>
      <c r="AE285" s="168">
        <f>MIN((IFERROR(IF(AND($V285&lt;=AE$1,$W285&gt;=AE$1),INDEX(Reliability!J$23:J$50,MATCH($S285,Reliability!$C$23:$C$50,0)),0),0)*IF($T285="n/a",$D285*$Y285,$G285)+IFERROR(IF(AND($V285&lt;=AE$1,$W285&gt;=AE$1),INDEX(Reliability!J$23:J$50,MATCH($T285,Reliability!$C$23:$C$50,0)),0),0)*$H285*$X285*$Y285),$D285)*$R285</f>
        <v>0</v>
      </c>
      <c r="AF285" s="168">
        <f>MIN((IFERROR(IF(AND($V285&lt;=AF$1,$W285&gt;=AF$1),INDEX(Reliability!K$23:K$50,MATCH($S285,Reliability!$C$23:$C$50,0)),0),0)*IF($T285="n/a",$D285*$Y285,$G285)+IFERROR(IF(AND($V285&lt;=AF$1,$W285&gt;=AF$1),INDEX(Reliability!K$23:K$50,MATCH($T285,Reliability!$C$23:$C$50,0)),0),0)*$H285*$X285*$Y285),$D285)*$R285</f>
        <v>0</v>
      </c>
      <c r="AG285" s="168">
        <f>MIN((IFERROR(IF(AND($V285&lt;=AG$1,$W285&gt;=AG$1),INDEX(Reliability!L$23:L$50,MATCH($S285,Reliability!$C$23:$C$50,0)),0),0)*IF($T285="n/a",$D285*$Y285,$G285)+IFERROR(IF(AND($V285&lt;=AG$1,$W285&gt;=AG$1),INDEX(Reliability!L$23:L$50,MATCH($T285,Reliability!$C$23:$C$50,0)),0),0)*$H285*$X285*$Y285),$D285)*$R285</f>
        <v>0</v>
      </c>
      <c r="AH285" s="168">
        <f>MIN((IFERROR(IF(AND($V285&lt;=AH$1,$W285&gt;=AH$1),INDEX(Reliability!M$23:M$50,MATCH($S285,Reliability!$C$23:$C$50,0)),0),0)*IF($T285="n/a",$D285*$Y285,$G285)+IFERROR(IF(AND($V285&lt;=AH$1,$W285&gt;=AH$1),INDEX(Reliability!M$23:M$50,MATCH($T285,Reliability!$C$23:$C$50,0)),0),0)*$H285*$X285*$Y285),$D285)*$R285</f>
        <v>0</v>
      </c>
      <c r="AI285" s="168">
        <f>MIN((IFERROR(IF(AND($V285&lt;=AI$1,$W285&gt;=AI$1),INDEX(Reliability!N$23:N$50,MATCH($S285,Reliability!$C$23:$C$50,0)),0),0)*IF($T285="n/a",$D285*$Y285,$G285)+IFERROR(IF(AND($V285&lt;=AI$1,$W285&gt;=AI$1),INDEX(Reliability!N$23:N$50,MATCH($T285,Reliability!$C$23:$C$50,0)),0),0)*$H285*$X285*$Y285),$D285)*$R285</f>
        <v>0</v>
      </c>
      <c r="AJ285" s="168">
        <f>MIN((IFERROR(IF(AND($V285&lt;=AJ$1,$W285&gt;=AJ$1),INDEX(Reliability!O$23:O$50,MATCH($S285,Reliability!$C$23:$C$50,0)),0),0)*IF($T285="n/a",$D285*$Y285,$G285)+IFERROR(IF(AND($V285&lt;=AJ$1,$W285&gt;=AJ$1),INDEX(Reliability!O$23:O$50,MATCH($T285,Reliability!$C$23:$C$50,0)),0),0)*$H285*$X285*$Y285),$D285)*$R285</f>
        <v>0</v>
      </c>
      <c r="AK285" s="168">
        <f>MIN((IFERROR(IF(AND($V285&lt;=AK$1,$W285&gt;=AK$1),INDEX(Reliability!P$23:P$50,MATCH($S285,Reliability!$C$23:$C$50,0)),0),0)*IF($T285="n/a",$D285*$Y285,$G285)+IFERROR(IF(AND($V285&lt;=AK$1,$W285&gt;=AK$1),INDEX(Reliability!P$23:P$50,MATCH($T285,Reliability!$C$23:$C$50,0)),0),0)*$H285*$X285*$Y285),$D285)*$R285</f>
        <v>0</v>
      </c>
      <c r="AM285" s="167">
        <f t="shared" si="47"/>
        <v>0</v>
      </c>
      <c r="AN285">
        <f>unique_contracts!C285</f>
        <v>0</v>
      </c>
    </row>
    <row r="286" spans="2:40" x14ac:dyDescent="0.25">
      <c r="B286" s="121">
        <f>unique_contracts!B286</f>
        <v>0</v>
      </c>
      <c r="C286" s="103">
        <f>unique_contracts!D286</f>
        <v>0</v>
      </c>
      <c r="D286" s="120">
        <f>unique_contracts!J286</f>
        <v>0</v>
      </c>
      <c r="E286" s="103">
        <f>unique_contracts!M286</f>
        <v>0</v>
      </c>
      <c r="F286" s="103">
        <f>unique_contracts!N286</f>
        <v>0</v>
      </c>
      <c r="G286" s="103">
        <f>unique_contracts!P286</f>
        <v>0</v>
      </c>
      <c r="H286" s="103">
        <f>unique_contracts!R286</f>
        <v>0</v>
      </c>
      <c r="I286" s="103">
        <f>unique_contracts!V286</f>
        <v>0</v>
      </c>
      <c r="J286" s="121">
        <f>unique_contracts!AB286</f>
        <v>0</v>
      </c>
      <c r="K286" s="103">
        <f>unique_contracts!AM286</f>
        <v>0</v>
      </c>
      <c r="L286" s="103">
        <f>unique_contracts!AN286</f>
        <v>0</v>
      </c>
      <c r="M286" s="103">
        <f>unique_contracts!AO286</f>
        <v>0</v>
      </c>
      <c r="N286" s="103">
        <f>unique_contracts!AP286</f>
        <v>0</v>
      </c>
      <c r="O286" s="103">
        <f>unique_contracts!AQ286</f>
        <v>0</v>
      </c>
      <c r="P286" s="103">
        <f>unique_contracts!AR286</f>
        <v>0</v>
      </c>
      <c r="Q286" s="103">
        <f>unique_contracts!BP286</f>
        <v>0</v>
      </c>
      <c r="R286" s="103">
        <f t="shared" si="40"/>
        <v>0</v>
      </c>
      <c r="S286" s="103" t="str">
        <f>IFERROR(IF(AND(I286&gt;0,E286="NotHybrid"),_xlfn.CONCAT(MAX(MIN(ROUNDDOWN(I286/D286,0),8),4),INDEX(resources!$G:$G,MATCH(B286,resources!$A:$A,0))),INDEX(resources!$G:$G,MATCH(B286,resources!$A:$A,0))),"n/a")</f>
        <v>n/a</v>
      </c>
      <c r="T286" s="103" t="str">
        <f t="shared" si="41"/>
        <v>n/a</v>
      </c>
      <c r="U286" s="103" t="str">
        <f t="shared" si="42"/>
        <v>n/a</v>
      </c>
      <c r="V286" s="103">
        <f t="shared" si="43"/>
        <v>0</v>
      </c>
      <c r="W286" s="103">
        <f t="shared" si="44"/>
        <v>0</v>
      </c>
      <c r="X286" s="119">
        <f t="shared" si="45"/>
        <v>1</v>
      </c>
      <c r="Y286" s="119">
        <f t="shared" si="46"/>
        <v>1</v>
      </c>
      <c r="Z286" s="168">
        <f>MIN((IFERROR(IF(AND($V286&lt;=Z$1,$W286&gt;=Z$1),INDEX(Reliability!E$23:E$50,MATCH($S286,Reliability!$C$23:$C$50,0)),0),0)*IF($T286="n/a",$D286*$Y286,$G286)+IFERROR(IF(AND($V286&lt;=Z$1,$W286&gt;=Z$1),INDEX(Reliability!E$23:E$50,MATCH($T286,Reliability!$C$23:$C$50,0)),0),0)*$H286*$X286*$Y286),$D286)*$R286</f>
        <v>0</v>
      </c>
      <c r="AA286" s="168">
        <f>MIN((IFERROR(IF(AND($V286&lt;=AA$1,$W286&gt;=AA$1),INDEX(Reliability!F$23:F$50,MATCH($S286,Reliability!$C$23:$C$50,0)),0),0)*IF($T286="n/a",$D286*$Y286,$G286)+IFERROR(IF(AND($V286&lt;=AA$1,$W286&gt;=AA$1),INDEX(Reliability!F$23:F$50,MATCH($T286,Reliability!$C$23:$C$50,0)),0),0)*$H286*$X286*$Y286),$D286)*$R286</f>
        <v>0</v>
      </c>
      <c r="AB286" s="168">
        <f>MIN((IFERROR(IF(AND($V286&lt;=AB$1,$W286&gt;=AB$1),INDEX(Reliability!G$23:G$50,MATCH($S286,Reliability!$C$23:$C$50,0)),0),0)*IF($T286="n/a",$D286*$Y286,$G286)+IFERROR(IF(AND($V286&lt;=AB$1,$W286&gt;=AB$1),INDEX(Reliability!G$23:G$50,MATCH($T286,Reliability!$C$23:$C$50,0)),0),0)*$H286*$X286*$Y286),$D286)*$R286</f>
        <v>0</v>
      </c>
      <c r="AC286" s="168">
        <f>MIN((IFERROR(IF(AND($V286&lt;=AC$1,$W286&gt;=AC$1),INDEX(Reliability!H$23:H$50,MATCH($S286,Reliability!$C$23:$C$50,0)),0),0)*IF($T286="n/a",$D286*$Y286,$G286)+IFERROR(IF(AND($V286&lt;=AC$1,$W286&gt;=AC$1),INDEX(Reliability!H$23:H$50,MATCH($T286,Reliability!$C$23:$C$50,0)),0),0)*$H286*$X286*$Y286),$D286)*$R286</f>
        <v>0</v>
      </c>
      <c r="AD286" s="168">
        <f>MIN((IFERROR(IF(AND($V286&lt;=AD$1,$W286&gt;=AD$1),INDEX(Reliability!I$23:I$50,MATCH($S286,Reliability!$C$23:$C$50,0)),0),0)*IF($T286="n/a",$D286*$Y286,$G286)+IFERROR(IF(AND($V286&lt;=AD$1,$W286&gt;=AD$1),INDEX(Reliability!I$23:I$50,MATCH($T286,Reliability!$C$23:$C$50,0)),0),0)*$H286*$X286*$Y286),$D286)*$R286</f>
        <v>0</v>
      </c>
      <c r="AE286" s="168">
        <f>MIN((IFERROR(IF(AND($V286&lt;=AE$1,$W286&gt;=AE$1),INDEX(Reliability!J$23:J$50,MATCH($S286,Reliability!$C$23:$C$50,0)),0),0)*IF($T286="n/a",$D286*$Y286,$G286)+IFERROR(IF(AND($V286&lt;=AE$1,$W286&gt;=AE$1),INDEX(Reliability!J$23:J$50,MATCH($T286,Reliability!$C$23:$C$50,0)),0),0)*$H286*$X286*$Y286),$D286)*$R286</f>
        <v>0</v>
      </c>
      <c r="AF286" s="168">
        <f>MIN((IFERROR(IF(AND($V286&lt;=AF$1,$W286&gt;=AF$1),INDEX(Reliability!K$23:K$50,MATCH($S286,Reliability!$C$23:$C$50,0)),0),0)*IF($T286="n/a",$D286*$Y286,$G286)+IFERROR(IF(AND($V286&lt;=AF$1,$W286&gt;=AF$1),INDEX(Reliability!K$23:K$50,MATCH($T286,Reliability!$C$23:$C$50,0)),0),0)*$H286*$X286*$Y286),$D286)*$R286</f>
        <v>0</v>
      </c>
      <c r="AG286" s="168">
        <f>MIN((IFERROR(IF(AND($V286&lt;=AG$1,$W286&gt;=AG$1),INDEX(Reliability!L$23:L$50,MATCH($S286,Reliability!$C$23:$C$50,0)),0),0)*IF($T286="n/a",$D286*$Y286,$G286)+IFERROR(IF(AND($V286&lt;=AG$1,$W286&gt;=AG$1),INDEX(Reliability!L$23:L$50,MATCH($T286,Reliability!$C$23:$C$50,0)),0),0)*$H286*$X286*$Y286),$D286)*$R286</f>
        <v>0</v>
      </c>
      <c r="AH286" s="168">
        <f>MIN((IFERROR(IF(AND($V286&lt;=AH$1,$W286&gt;=AH$1),INDEX(Reliability!M$23:M$50,MATCH($S286,Reliability!$C$23:$C$50,0)),0),0)*IF($T286="n/a",$D286*$Y286,$G286)+IFERROR(IF(AND($V286&lt;=AH$1,$W286&gt;=AH$1),INDEX(Reliability!M$23:M$50,MATCH($T286,Reliability!$C$23:$C$50,0)),0),0)*$H286*$X286*$Y286),$D286)*$R286</f>
        <v>0</v>
      </c>
      <c r="AI286" s="168">
        <f>MIN((IFERROR(IF(AND($V286&lt;=AI$1,$W286&gt;=AI$1),INDEX(Reliability!N$23:N$50,MATCH($S286,Reliability!$C$23:$C$50,0)),0),0)*IF($T286="n/a",$D286*$Y286,$G286)+IFERROR(IF(AND($V286&lt;=AI$1,$W286&gt;=AI$1),INDEX(Reliability!N$23:N$50,MATCH($T286,Reliability!$C$23:$C$50,0)),0),0)*$H286*$X286*$Y286),$D286)*$R286</f>
        <v>0</v>
      </c>
      <c r="AJ286" s="168">
        <f>MIN((IFERROR(IF(AND($V286&lt;=AJ$1,$W286&gt;=AJ$1),INDEX(Reliability!O$23:O$50,MATCH($S286,Reliability!$C$23:$C$50,0)),0),0)*IF($T286="n/a",$D286*$Y286,$G286)+IFERROR(IF(AND($V286&lt;=AJ$1,$W286&gt;=AJ$1),INDEX(Reliability!O$23:O$50,MATCH($T286,Reliability!$C$23:$C$50,0)),0),0)*$H286*$X286*$Y286),$D286)*$R286</f>
        <v>0</v>
      </c>
      <c r="AK286" s="168">
        <f>MIN((IFERROR(IF(AND($V286&lt;=AK$1,$W286&gt;=AK$1),INDEX(Reliability!P$23:P$50,MATCH($S286,Reliability!$C$23:$C$50,0)),0),0)*IF($T286="n/a",$D286*$Y286,$G286)+IFERROR(IF(AND($V286&lt;=AK$1,$W286&gt;=AK$1),INDEX(Reliability!P$23:P$50,MATCH($T286,Reliability!$C$23:$C$50,0)),0),0)*$H286*$X286*$Y286),$D286)*$R286</f>
        <v>0</v>
      </c>
      <c r="AM286" s="167">
        <f t="shared" si="47"/>
        <v>0</v>
      </c>
      <c r="AN286">
        <f>unique_contracts!C286</f>
        <v>0</v>
      </c>
    </row>
    <row r="287" spans="2:40" x14ac:dyDescent="0.25">
      <c r="B287" s="121">
        <f>unique_contracts!B287</f>
        <v>0</v>
      </c>
      <c r="C287" s="103">
        <f>unique_contracts!D287</f>
        <v>0</v>
      </c>
      <c r="D287" s="120">
        <f>unique_contracts!J287</f>
        <v>0</v>
      </c>
      <c r="E287" s="103">
        <f>unique_contracts!M287</f>
        <v>0</v>
      </c>
      <c r="F287" s="103">
        <f>unique_contracts!N287</f>
        <v>0</v>
      </c>
      <c r="G287" s="103">
        <f>unique_contracts!P287</f>
        <v>0</v>
      </c>
      <c r="H287" s="103">
        <f>unique_contracts!R287</f>
        <v>0</v>
      </c>
      <c r="I287" s="103">
        <f>unique_contracts!V287</f>
        <v>0</v>
      </c>
      <c r="J287" s="121">
        <f>unique_contracts!AB287</f>
        <v>0</v>
      </c>
      <c r="K287" s="103">
        <f>unique_contracts!AM287</f>
        <v>0</v>
      </c>
      <c r="L287" s="103">
        <f>unique_contracts!AN287</f>
        <v>0</v>
      </c>
      <c r="M287" s="103">
        <f>unique_contracts!AO287</f>
        <v>0</v>
      </c>
      <c r="N287" s="103">
        <f>unique_contracts!AP287</f>
        <v>0</v>
      </c>
      <c r="O287" s="103">
        <f>unique_contracts!AQ287</f>
        <v>0</v>
      </c>
      <c r="P287" s="103">
        <f>unique_contracts!AR287</f>
        <v>0</v>
      </c>
      <c r="Q287" s="103">
        <f>unique_contracts!BP287</f>
        <v>0</v>
      </c>
      <c r="R287" s="103">
        <f t="shared" si="40"/>
        <v>0</v>
      </c>
      <c r="S287" s="103" t="str">
        <f>IFERROR(IF(AND(I287&gt;0,E287="NotHybrid"),_xlfn.CONCAT(MAX(MIN(ROUNDDOWN(I287/D287,0),8),4),INDEX(resources!$G:$G,MATCH(B287,resources!$A:$A,0))),INDEX(resources!$G:$G,MATCH(B287,resources!$A:$A,0))),"n/a")</f>
        <v>n/a</v>
      </c>
      <c r="T287" s="103" t="str">
        <f t="shared" si="41"/>
        <v>n/a</v>
      </c>
      <c r="U287" s="103" t="str">
        <f t="shared" si="42"/>
        <v>n/a</v>
      </c>
      <c r="V287" s="103">
        <f t="shared" si="43"/>
        <v>0</v>
      </c>
      <c r="W287" s="103">
        <f t="shared" si="44"/>
        <v>0</v>
      </c>
      <c r="X287" s="119">
        <f t="shared" si="45"/>
        <v>1</v>
      </c>
      <c r="Y287" s="119">
        <f t="shared" si="46"/>
        <v>1</v>
      </c>
      <c r="Z287" s="168">
        <f>MIN((IFERROR(IF(AND($V287&lt;=Z$1,$W287&gt;=Z$1),INDEX(Reliability!E$23:E$50,MATCH($S287,Reliability!$C$23:$C$50,0)),0),0)*IF($T287="n/a",$D287*$Y287,$G287)+IFERROR(IF(AND($V287&lt;=Z$1,$W287&gt;=Z$1),INDEX(Reliability!E$23:E$50,MATCH($T287,Reliability!$C$23:$C$50,0)),0),0)*$H287*$X287*$Y287),$D287)*$R287</f>
        <v>0</v>
      </c>
      <c r="AA287" s="168">
        <f>MIN((IFERROR(IF(AND($V287&lt;=AA$1,$W287&gt;=AA$1),INDEX(Reliability!F$23:F$50,MATCH($S287,Reliability!$C$23:$C$50,0)),0),0)*IF($T287="n/a",$D287*$Y287,$G287)+IFERROR(IF(AND($V287&lt;=AA$1,$W287&gt;=AA$1),INDEX(Reliability!F$23:F$50,MATCH($T287,Reliability!$C$23:$C$50,0)),0),0)*$H287*$X287*$Y287),$D287)*$R287</f>
        <v>0</v>
      </c>
      <c r="AB287" s="168">
        <f>MIN((IFERROR(IF(AND($V287&lt;=AB$1,$W287&gt;=AB$1),INDEX(Reliability!G$23:G$50,MATCH($S287,Reliability!$C$23:$C$50,0)),0),0)*IF($T287="n/a",$D287*$Y287,$G287)+IFERROR(IF(AND($V287&lt;=AB$1,$W287&gt;=AB$1),INDEX(Reliability!G$23:G$50,MATCH($T287,Reliability!$C$23:$C$50,0)),0),0)*$H287*$X287*$Y287),$D287)*$R287</f>
        <v>0</v>
      </c>
      <c r="AC287" s="168">
        <f>MIN((IFERROR(IF(AND($V287&lt;=AC$1,$W287&gt;=AC$1),INDEX(Reliability!H$23:H$50,MATCH($S287,Reliability!$C$23:$C$50,0)),0),0)*IF($T287="n/a",$D287*$Y287,$G287)+IFERROR(IF(AND($V287&lt;=AC$1,$W287&gt;=AC$1),INDEX(Reliability!H$23:H$50,MATCH($T287,Reliability!$C$23:$C$50,0)),0),0)*$H287*$X287*$Y287),$D287)*$R287</f>
        <v>0</v>
      </c>
      <c r="AD287" s="168">
        <f>MIN((IFERROR(IF(AND($V287&lt;=AD$1,$W287&gt;=AD$1),INDEX(Reliability!I$23:I$50,MATCH($S287,Reliability!$C$23:$C$50,0)),0),0)*IF($T287="n/a",$D287*$Y287,$G287)+IFERROR(IF(AND($V287&lt;=AD$1,$W287&gt;=AD$1),INDEX(Reliability!I$23:I$50,MATCH($T287,Reliability!$C$23:$C$50,0)),0),0)*$H287*$X287*$Y287),$D287)*$R287</f>
        <v>0</v>
      </c>
      <c r="AE287" s="168">
        <f>MIN((IFERROR(IF(AND($V287&lt;=AE$1,$W287&gt;=AE$1),INDEX(Reliability!J$23:J$50,MATCH($S287,Reliability!$C$23:$C$50,0)),0),0)*IF($T287="n/a",$D287*$Y287,$G287)+IFERROR(IF(AND($V287&lt;=AE$1,$W287&gt;=AE$1),INDEX(Reliability!J$23:J$50,MATCH($T287,Reliability!$C$23:$C$50,0)),0),0)*$H287*$X287*$Y287),$D287)*$R287</f>
        <v>0</v>
      </c>
      <c r="AF287" s="168">
        <f>MIN((IFERROR(IF(AND($V287&lt;=AF$1,$W287&gt;=AF$1),INDEX(Reliability!K$23:K$50,MATCH($S287,Reliability!$C$23:$C$50,0)),0),0)*IF($T287="n/a",$D287*$Y287,$G287)+IFERROR(IF(AND($V287&lt;=AF$1,$W287&gt;=AF$1),INDEX(Reliability!K$23:K$50,MATCH($T287,Reliability!$C$23:$C$50,0)),0),0)*$H287*$X287*$Y287),$D287)*$R287</f>
        <v>0</v>
      </c>
      <c r="AG287" s="168">
        <f>MIN((IFERROR(IF(AND($V287&lt;=AG$1,$W287&gt;=AG$1),INDEX(Reliability!L$23:L$50,MATCH($S287,Reliability!$C$23:$C$50,0)),0),0)*IF($T287="n/a",$D287*$Y287,$G287)+IFERROR(IF(AND($V287&lt;=AG$1,$W287&gt;=AG$1),INDEX(Reliability!L$23:L$50,MATCH($T287,Reliability!$C$23:$C$50,0)),0),0)*$H287*$X287*$Y287),$D287)*$R287</f>
        <v>0</v>
      </c>
      <c r="AH287" s="168">
        <f>MIN((IFERROR(IF(AND($V287&lt;=AH$1,$W287&gt;=AH$1),INDEX(Reliability!M$23:M$50,MATCH($S287,Reliability!$C$23:$C$50,0)),0),0)*IF($T287="n/a",$D287*$Y287,$G287)+IFERROR(IF(AND($V287&lt;=AH$1,$W287&gt;=AH$1),INDEX(Reliability!M$23:M$50,MATCH($T287,Reliability!$C$23:$C$50,0)),0),0)*$H287*$X287*$Y287),$D287)*$R287</f>
        <v>0</v>
      </c>
      <c r="AI287" s="168">
        <f>MIN((IFERROR(IF(AND($V287&lt;=AI$1,$W287&gt;=AI$1),INDEX(Reliability!N$23:N$50,MATCH($S287,Reliability!$C$23:$C$50,0)),0),0)*IF($T287="n/a",$D287*$Y287,$G287)+IFERROR(IF(AND($V287&lt;=AI$1,$W287&gt;=AI$1),INDEX(Reliability!N$23:N$50,MATCH($T287,Reliability!$C$23:$C$50,0)),0),0)*$H287*$X287*$Y287),$D287)*$R287</f>
        <v>0</v>
      </c>
      <c r="AJ287" s="168">
        <f>MIN((IFERROR(IF(AND($V287&lt;=AJ$1,$W287&gt;=AJ$1),INDEX(Reliability!O$23:O$50,MATCH($S287,Reliability!$C$23:$C$50,0)),0),0)*IF($T287="n/a",$D287*$Y287,$G287)+IFERROR(IF(AND($V287&lt;=AJ$1,$W287&gt;=AJ$1),INDEX(Reliability!O$23:O$50,MATCH($T287,Reliability!$C$23:$C$50,0)),0),0)*$H287*$X287*$Y287),$D287)*$R287</f>
        <v>0</v>
      </c>
      <c r="AK287" s="168">
        <f>MIN((IFERROR(IF(AND($V287&lt;=AK$1,$W287&gt;=AK$1),INDEX(Reliability!P$23:P$50,MATCH($S287,Reliability!$C$23:$C$50,0)),0),0)*IF($T287="n/a",$D287*$Y287,$G287)+IFERROR(IF(AND($V287&lt;=AK$1,$W287&gt;=AK$1),INDEX(Reliability!P$23:P$50,MATCH($T287,Reliability!$C$23:$C$50,0)),0),0)*$H287*$X287*$Y287),$D287)*$R287</f>
        <v>0</v>
      </c>
      <c r="AM287" s="167">
        <f t="shared" si="47"/>
        <v>0</v>
      </c>
      <c r="AN287">
        <f>unique_contracts!C287</f>
        <v>0</v>
      </c>
    </row>
    <row r="288" spans="2:40" x14ac:dyDescent="0.25">
      <c r="B288" s="121">
        <f>unique_contracts!B288</f>
        <v>0</v>
      </c>
      <c r="C288" s="103">
        <f>unique_contracts!D288</f>
        <v>0</v>
      </c>
      <c r="D288" s="120">
        <f>unique_contracts!J288</f>
        <v>0</v>
      </c>
      <c r="E288" s="103">
        <f>unique_contracts!M288</f>
        <v>0</v>
      </c>
      <c r="F288" s="103">
        <f>unique_contracts!N288</f>
        <v>0</v>
      </c>
      <c r="G288" s="103">
        <f>unique_contracts!P288</f>
        <v>0</v>
      </c>
      <c r="H288" s="103">
        <f>unique_contracts!R288</f>
        <v>0</v>
      </c>
      <c r="I288" s="103">
        <f>unique_contracts!V288</f>
        <v>0</v>
      </c>
      <c r="J288" s="121">
        <f>unique_contracts!AB288</f>
        <v>0</v>
      </c>
      <c r="K288" s="103">
        <f>unique_contracts!AM288</f>
        <v>0</v>
      </c>
      <c r="L288" s="103">
        <f>unique_contracts!AN288</f>
        <v>0</v>
      </c>
      <c r="M288" s="103">
        <f>unique_contracts!AO288</f>
        <v>0</v>
      </c>
      <c r="N288" s="103">
        <f>unique_contracts!AP288</f>
        <v>0</v>
      </c>
      <c r="O288" s="103">
        <f>unique_contracts!AQ288</f>
        <v>0</v>
      </c>
      <c r="P288" s="103">
        <f>unique_contracts!AR288</f>
        <v>0</v>
      </c>
      <c r="Q288" s="103">
        <f>unique_contracts!BP288</f>
        <v>0</v>
      </c>
      <c r="R288" s="103">
        <f t="shared" si="40"/>
        <v>0</v>
      </c>
      <c r="S288" s="103" t="str">
        <f>IFERROR(IF(AND(I288&gt;0,E288="NotHybrid"),_xlfn.CONCAT(MAX(MIN(ROUNDDOWN(I288/D288,0),8),4),INDEX(resources!$G:$G,MATCH(B288,resources!$A:$A,0))),INDEX(resources!$G:$G,MATCH(B288,resources!$A:$A,0))),"n/a")</f>
        <v>n/a</v>
      </c>
      <c r="T288" s="103" t="str">
        <f t="shared" si="41"/>
        <v>n/a</v>
      </c>
      <c r="U288" s="103" t="str">
        <f t="shared" si="42"/>
        <v>n/a</v>
      </c>
      <c r="V288" s="103">
        <f t="shared" si="43"/>
        <v>0</v>
      </c>
      <c r="W288" s="103">
        <f t="shared" si="44"/>
        <v>0</v>
      </c>
      <c r="X288" s="119">
        <f t="shared" si="45"/>
        <v>1</v>
      </c>
      <c r="Y288" s="119">
        <f t="shared" si="46"/>
        <v>1</v>
      </c>
      <c r="Z288" s="168">
        <f>MIN((IFERROR(IF(AND($V288&lt;=Z$1,$W288&gt;=Z$1),INDEX(Reliability!E$23:E$50,MATCH($S288,Reliability!$C$23:$C$50,0)),0),0)*IF($T288="n/a",$D288*$Y288,$G288)+IFERROR(IF(AND($V288&lt;=Z$1,$W288&gt;=Z$1),INDEX(Reliability!E$23:E$50,MATCH($T288,Reliability!$C$23:$C$50,0)),0),0)*$H288*$X288*$Y288),$D288)*$R288</f>
        <v>0</v>
      </c>
      <c r="AA288" s="168">
        <f>MIN((IFERROR(IF(AND($V288&lt;=AA$1,$W288&gt;=AA$1),INDEX(Reliability!F$23:F$50,MATCH($S288,Reliability!$C$23:$C$50,0)),0),0)*IF($T288="n/a",$D288*$Y288,$G288)+IFERROR(IF(AND($V288&lt;=AA$1,$W288&gt;=AA$1),INDEX(Reliability!F$23:F$50,MATCH($T288,Reliability!$C$23:$C$50,0)),0),0)*$H288*$X288*$Y288),$D288)*$R288</f>
        <v>0</v>
      </c>
      <c r="AB288" s="168">
        <f>MIN((IFERROR(IF(AND($V288&lt;=AB$1,$W288&gt;=AB$1),INDEX(Reliability!G$23:G$50,MATCH($S288,Reliability!$C$23:$C$50,0)),0),0)*IF($T288="n/a",$D288*$Y288,$G288)+IFERROR(IF(AND($V288&lt;=AB$1,$W288&gt;=AB$1),INDEX(Reliability!G$23:G$50,MATCH($T288,Reliability!$C$23:$C$50,0)),0),0)*$H288*$X288*$Y288),$D288)*$R288</f>
        <v>0</v>
      </c>
      <c r="AC288" s="168">
        <f>MIN((IFERROR(IF(AND($V288&lt;=AC$1,$W288&gt;=AC$1),INDEX(Reliability!H$23:H$50,MATCH($S288,Reliability!$C$23:$C$50,0)),0),0)*IF($T288="n/a",$D288*$Y288,$G288)+IFERROR(IF(AND($V288&lt;=AC$1,$W288&gt;=AC$1),INDEX(Reliability!H$23:H$50,MATCH($T288,Reliability!$C$23:$C$50,0)),0),0)*$H288*$X288*$Y288),$D288)*$R288</f>
        <v>0</v>
      </c>
      <c r="AD288" s="168">
        <f>MIN((IFERROR(IF(AND($V288&lt;=AD$1,$W288&gt;=AD$1),INDEX(Reliability!I$23:I$50,MATCH($S288,Reliability!$C$23:$C$50,0)),0),0)*IF($T288="n/a",$D288*$Y288,$G288)+IFERROR(IF(AND($V288&lt;=AD$1,$W288&gt;=AD$1),INDEX(Reliability!I$23:I$50,MATCH($T288,Reliability!$C$23:$C$50,0)),0),0)*$H288*$X288*$Y288),$D288)*$R288</f>
        <v>0</v>
      </c>
      <c r="AE288" s="168">
        <f>MIN((IFERROR(IF(AND($V288&lt;=AE$1,$W288&gt;=AE$1),INDEX(Reliability!J$23:J$50,MATCH($S288,Reliability!$C$23:$C$50,0)),0),0)*IF($T288="n/a",$D288*$Y288,$G288)+IFERROR(IF(AND($V288&lt;=AE$1,$W288&gt;=AE$1),INDEX(Reliability!J$23:J$50,MATCH($T288,Reliability!$C$23:$C$50,0)),0),0)*$H288*$X288*$Y288),$D288)*$R288</f>
        <v>0</v>
      </c>
      <c r="AF288" s="168">
        <f>MIN((IFERROR(IF(AND($V288&lt;=AF$1,$W288&gt;=AF$1),INDEX(Reliability!K$23:K$50,MATCH($S288,Reliability!$C$23:$C$50,0)),0),0)*IF($T288="n/a",$D288*$Y288,$G288)+IFERROR(IF(AND($V288&lt;=AF$1,$W288&gt;=AF$1),INDEX(Reliability!K$23:K$50,MATCH($T288,Reliability!$C$23:$C$50,0)),0),0)*$H288*$X288*$Y288),$D288)*$R288</f>
        <v>0</v>
      </c>
      <c r="AG288" s="168">
        <f>MIN((IFERROR(IF(AND($V288&lt;=AG$1,$W288&gt;=AG$1),INDEX(Reliability!L$23:L$50,MATCH($S288,Reliability!$C$23:$C$50,0)),0),0)*IF($T288="n/a",$D288*$Y288,$G288)+IFERROR(IF(AND($V288&lt;=AG$1,$W288&gt;=AG$1),INDEX(Reliability!L$23:L$50,MATCH($T288,Reliability!$C$23:$C$50,0)),0),0)*$H288*$X288*$Y288),$D288)*$R288</f>
        <v>0</v>
      </c>
      <c r="AH288" s="168">
        <f>MIN((IFERROR(IF(AND($V288&lt;=AH$1,$W288&gt;=AH$1),INDEX(Reliability!M$23:M$50,MATCH($S288,Reliability!$C$23:$C$50,0)),0),0)*IF($T288="n/a",$D288*$Y288,$G288)+IFERROR(IF(AND($V288&lt;=AH$1,$W288&gt;=AH$1),INDEX(Reliability!M$23:M$50,MATCH($T288,Reliability!$C$23:$C$50,0)),0),0)*$H288*$X288*$Y288),$D288)*$R288</f>
        <v>0</v>
      </c>
      <c r="AI288" s="168">
        <f>MIN((IFERROR(IF(AND($V288&lt;=AI$1,$W288&gt;=AI$1),INDEX(Reliability!N$23:N$50,MATCH($S288,Reliability!$C$23:$C$50,0)),0),0)*IF($T288="n/a",$D288*$Y288,$G288)+IFERROR(IF(AND($V288&lt;=AI$1,$W288&gt;=AI$1),INDEX(Reliability!N$23:N$50,MATCH($T288,Reliability!$C$23:$C$50,0)),0),0)*$H288*$X288*$Y288),$D288)*$R288</f>
        <v>0</v>
      </c>
      <c r="AJ288" s="168">
        <f>MIN((IFERROR(IF(AND($V288&lt;=AJ$1,$W288&gt;=AJ$1),INDEX(Reliability!O$23:O$50,MATCH($S288,Reliability!$C$23:$C$50,0)),0),0)*IF($T288="n/a",$D288*$Y288,$G288)+IFERROR(IF(AND($V288&lt;=AJ$1,$W288&gt;=AJ$1),INDEX(Reliability!O$23:O$50,MATCH($T288,Reliability!$C$23:$C$50,0)),0),0)*$H288*$X288*$Y288),$D288)*$R288</f>
        <v>0</v>
      </c>
      <c r="AK288" s="168">
        <f>MIN((IFERROR(IF(AND($V288&lt;=AK$1,$W288&gt;=AK$1),INDEX(Reliability!P$23:P$50,MATCH($S288,Reliability!$C$23:$C$50,0)),0),0)*IF($T288="n/a",$D288*$Y288,$G288)+IFERROR(IF(AND($V288&lt;=AK$1,$W288&gt;=AK$1),INDEX(Reliability!P$23:P$50,MATCH($T288,Reliability!$C$23:$C$50,0)),0),0)*$H288*$X288*$Y288),$D288)*$R288</f>
        <v>0</v>
      </c>
      <c r="AM288" s="167">
        <f t="shared" si="47"/>
        <v>0</v>
      </c>
      <c r="AN288">
        <f>unique_contracts!C288</f>
        <v>0</v>
      </c>
    </row>
    <row r="289" spans="2:40" x14ac:dyDescent="0.25">
      <c r="B289" s="121">
        <f>unique_contracts!B289</f>
        <v>0</v>
      </c>
      <c r="C289" s="103">
        <f>unique_contracts!D289</f>
        <v>0</v>
      </c>
      <c r="D289" s="120">
        <f>unique_contracts!J289</f>
        <v>0</v>
      </c>
      <c r="E289" s="103">
        <f>unique_contracts!M289</f>
        <v>0</v>
      </c>
      <c r="F289" s="103">
        <f>unique_contracts!N289</f>
        <v>0</v>
      </c>
      <c r="G289" s="103">
        <f>unique_contracts!P289</f>
        <v>0</v>
      </c>
      <c r="H289" s="103">
        <f>unique_contracts!R289</f>
        <v>0</v>
      </c>
      <c r="I289" s="103">
        <f>unique_contracts!V289</f>
        <v>0</v>
      </c>
      <c r="J289" s="121">
        <f>unique_contracts!AB289</f>
        <v>0</v>
      </c>
      <c r="K289" s="103">
        <f>unique_contracts!AM289</f>
        <v>0</v>
      </c>
      <c r="L289" s="103">
        <f>unique_contracts!AN289</f>
        <v>0</v>
      </c>
      <c r="M289" s="103">
        <f>unique_contracts!AO289</f>
        <v>0</v>
      </c>
      <c r="N289" s="103">
        <f>unique_contracts!AP289</f>
        <v>0</v>
      </c>
      <c r="O289" s="103">
        <f>unique_contracts!AQ289</f>
        <v>0</v>
      </c>
      <c r="P289" s="103">
        <f>unique_contracts!AR289</f>
        <v>0</v>
      </c>
      <c r="Q289" s="103">
        <f>unique_contracts!BP289</f>
        <v>0</v>
      </c>
      <c r="R289" s="103">
        <f t="shared" si="40"/>
        <v>0</v>
      </c>
      <c r="S289" s="103" t="str">
        <f>IFERROR(IF(AND(I289&gt;0,E289="NotHybrid"),_xlfn.CONCAT(MAX(MIN(ROUNDDOWN(I289/D289,0),8),4),INDEX(resources!$G:$G,MATCH(B289,resources!$A:$A,0))),INDEX(resources!$G:$G,MATCH(B289,resources!$A:$A,0))),"n/a")</f>
        <v>n/a</v>
      </c>
      <c r="T289" s="103" t="str">
        <f t="shared" si="41"/>
        <v>n/a</v>
      </c>
      <c r="U289" s="103" t="str">
        <f t="shared" si="42"/>
        <v>n/a</v>
      </c>
      <c r="V289" s="103">
        <f t="shared" si="43"/>
        <v>0</v>
      </c>
      <c r="W289" s="103">
        <f t="shared" si="44"/>
        <v>0</v>
      </c>
      <c r="X289" s="119">
        <f t="shared" si="45"/>
        <v>1</v>
      </c>
      <c r="Y289" s="119">
        <f t="shared" si="46"/>
        <v>1</v>
      </c>
      <c r="Z289" s="168">
        <f>MIN((IFERROR(IF(AND($V289&lt;=Z$1,$W289&gt;=Z$1),INDEX(Reliability!E$23:E$50,MATCH($S289,Reliability!$C$23:$C$50,0)),0),0)*IF($T289="n/a",$D289*$Y289,$G289)+IFERROR(IF(AND($V289&lt;=Z$1,$W289&gt;=Z$1),INDEX(Reliability!E$23:E$50,MATCH($T289,Reliability!$C$23:$C$50,0)),0),0)*$H289*$X289*$Y289),$D289)*$R289</f>
        <v>0</v>
      </c>
      <c r="AA289" s="168">
        <f>MIN((IFERROR(IF(AND($V289&lt;=AA$1,$W289&gt;=AA$1),INDEX(Reliability!F$23:F$50,MATCH($S289,Reliability!$C$23:$C$50,0)),0),0)*IF($T289="n/a",$D289*$Y289,$G289)+IFERROR(IF(AND($V289&lt;=AA$1,$W289&gt;=AA$1),INDEX(Reliability!F$23:F$50,MATCH($T289,Reliability!$C$23:$C$50,0)),0),0)*$H289*$X289*$Y289),$D289)*$R289</f>
        <v>0</v>
      </c>
      <c r="AB289" s="168">
        <f>MIN((IFERROR(IF(AND($V289&lt;=AB$1,$W289&gt;=AB$1),INDEX(Reliability!G$23:G$50,MATCH($S289,Reliability!$C$23:$C$50,0)),0),0)*IF($T289="n/a",$D289*$Y289,$G289)+IFERROR(IF(AND($V289&lt;=AB$1,$W289&gt;=AB$1),INDEX(Reliability!G$23:G$50,MATCH($T289,Reliability!$C$23:$C$50,0)),0),0)*$H289*$X289*$Y289),$D289)*$R289</f>
        <v>0</v>
      </c>
      <c r="AC289" s="168">
        <f>MIN((IFERROR(IF(AND($V289&lt;=AC$1,$W289&gt;=AC$1),INDEX(Reliability!H$23:H$50,MATCH($S289,Reliability!$C$23:$C$50,0)),0),0)*IF($T289="n/a",$D289*$Y289,$G289)+IFERROR(IF(AND($V289&lt;=AC$1,$W289&gt;=AC$1),INDEX(Reliability!H$23:H$50,MATCH($T289,Reliability!$C$23:$C$50,0)),0),0)*$H289*$X289*$Y289),$D289)*$R289</f>
        <v>0</v>
      </c>
      <c r="AD289" s="168">
        <f>MIN((IFERROR(IF(AND($V289&lt;=AD$1,$W289&gt;=AD$1),INDEX(Reliability!I$23:I$50,MATCH($S289,Reliability!$C$23:$C$50,0)),0),0)*IF($T289="n/a",$D289*$Y289,$G289)+IFERROR(IF(AND($V289&lt;=AD$1,$W289&gt;=AD$1),INDEX(Reliability!I$23:I$50,MATCH($T289,Reliability!$C$23:$C$50,0)),0),0)*$H289*$X289*$Y289),$D289)*$R289</f>
        <v>0</v>
      </c>
      <c r="AE289" s="168">
        <f>MIN((IFERROR(IF(AND($V289&lt;=AE$1,$W289&gt;=AE$1),INDEX(Reliability!J$23:J$50,MATCH($S289,Reliability!$C$23:$C$50,0)),0),0)*IF($T289="n/a",$D289*$Y289,$G289)+IFERROR(IF(AND($V289&lt;=AE$1,$W289&gt;=AE$1),INDEX(Reliability!J$23:J$50,MATCH($T289,Reliability!$C$23:$C$50,0)),0),0)*$H289*$X289*$Y289),$D289)*$R289</f>
        <v>0</v>
      </c>
      <c r="AF289" s="168">
        <f>MIN((IFERROR(IF(AND($V289&lt;=AF$1,$W289&gt;=AF$1),INDEX(Reliability!K$23:K$50,MATCH($S289,Reliability!$C$23:$C$50,0)),0),0)*IF($T289="n/a",$D289*$Y289,$G289)+IFERROR(IF(AND($V289&lt;=AF$1,$W289&gt;=AF$1),INDEX(Reliability!K$23:K$50,MATCH($T289,Reliability!$C$23:$C$50,0)),0),0)*$H289*$X289*$Y289),$D289)*$R289</f>
        <v>0</v>
      </c>
      <c r="AG289" s="168">
        <f>MIN((IFERROR(IF(AND($V289&lt;=AG$1,$W289&gt;=AG$1),INDEX(Reliability!L$23:L$50,MATCH($S289,Reliability!$C$23:$C$50,0)),0),0)*IF($T289="n/a",$D289*$Y289,$G289)+IFERROR(IF(AND($V289&lt;=AG$1,$W289&gt;=AG$1),INDEX(Reliability!L$23:L$50,MATCH($T289,Reliability!$C$23:$C$50,0)),0),0)*$H289*$X289*$Y289),$D289)*$R289</f>
        <v>0</v>
      </c>
      <c r="AH289" s="168">
        <f>MIN((IFERROR(IF(AND($V289&lt;=AH$1,$W289&gt;=AH$1),INDEX(Reliability!M$23:M$50,MATCH($S289,Reliability!$C$23:$C$50,0)),0),0)*IF($T289="n/a",$D289*$Y289,$G289)+IFERROR(IF(AND($V289&lt;=AH$1,$W289&gt;=AH$1),INDEX(Reliability!M$23:M$50,MATCH($T289,Reliability!$C$23:$C$50,0)),0),0)*$H289*$X289*$Y289),$D289)*$R289</f>
        <v>0</v>
      </c>
      <c r="AI289" s="168">
        <f>MIN((IFERROR(IF(AND($V289&lt;=AI$1,$W289&gt;=AI$1),INDEX(Reliability!N$23:N$50,MATCH($S289,Reliability!$C$23:$C$50,0)),0),0)*IF($T289="n/a",$D289*$Y289,$G289)+IFERROR(IF(AND($V289&lt;=AI$1,$W289&gt;=AI$1),INDEX(Reliability!N$23:N$50,MATCH($T289,Reliability!$C$23:$C$50,0)),0),0)*$H289*$X289*$Y289),$D289)*$R289</f>
        <v>0</v>
      </c>
      <c r="AJ289" s="168">
        <f>MIN((IFERROR(IF(AND($V289&lt;=AJ$1,$W289&gt;=AJ$1),INDEX(Reliability!O$23:O$50,MATCH($S289,Reliability!$C$23:$C$50,0)),0),0)*IF($T289="n/a",$D289*$Y289,$G289)+IFERROR(IF(AND($V289&lt;=AJ$1,$W289&gt;=AJ$1),INDEX(Reliability!O$23:O$50,MATCH($T289,Reliability!$C$23:$C$50,0)),0),0)*$H289*$X289*$Y289),$D289)*$R289</f>
        <v>0</v>
      </c>
      <c r="AK289" s="168">
        <f>MIN((IFERROR(IF(AND($V289&lt;=AK$1,$W289&gt;=AK$1),INDEX(Reliability!P$23:P$50,MATCH($S289,Reliability!$C$23:$C$50,0)),0),0)*IF($T289="n/a",$D289*$Y289,$G289)+IFERROR(IF(AND($V289&lt;=AK$1,$W289&gt;=AK$1),INDEX(Reliability!P$23:P$50,MATCH($T289,Reliability!$C$23:$C$50,0)),0),0)*$H289*$X289*$Y289),$D289)*$R289</f>
        <v>0</v>
      </c>
      <c r="AM289" s="167">
        <f t="shared" si="47"/>
        <v>0</v>
      </c>
      <c r="AN289">
        <f>unique_contracts!C289</f>
        <v>0</v>
      </c>
    </row>
    <row r="290" spans="2:40" x14ac:dyDescent="0.25">
      <c r="B290" s="121">
        <f>unique_contracts!B290</f>
        <v>0</v>
      </c>
      <c r="C290" s="103">
        <f>unique_contracts!D290</f>
        <v>0</v>
      </c>
      <c r="D290" s="120">
        <f>unique_contracts!J290</f>
        <v>0</v>
      </c>
      <c r="E290" s="103">
        <f>unique_contracts!M290</f>
        <v>0</v>
      </c>
      <c r="F290" s="103">
        <f>unique_contracts!N290</f>
        <v>0</v>
      </c>
      <c r="G290" s="103">
        <f>unique_contracts!P290</f>
        <v>0</v>
      </c>
      <c r="H290" s="103">
        <f>unique_contracts!R290</f>
        <v>0</v>
      </c>
      <c r="I290" s="103">
        <f>unique_contracts!V290</f>
        <v>0</v>
      </c>
      <c r="J290" s="121">
        <f>unique_contracts!AB290</f>
        <v>0</v>
      </c>
      <c r="K290" s="103">
        <f>unique_contracts!AM290</f>
        <v>0</v>
      </c>
      <c r="L290" s="103">
        <f>unique_contracts!AN290</f>
        <v>0</v>
      </c>
      <c r="M290" s="103">
        <f>unique_contracts!AO290</f>
        <v>0</v>
      </c>
      <c r="N290" s="103">
        <f>unique_contracts!AP290</f>
        <v>0</v>
      </c>
      <c r="O290" s="103">
        <f>unique_contracts!AQ290</f>
        <v>0</v>
      </c>
      <c r="P290" s="103">
        <f>unique_contracts!AR290</f>
        <v>0</v>
      </c>
      <c r="Q290" s="103">
        <f>unique_contracts!BP290</f>
        <v>0</v>
      </c>
      <c r="R290" s="103">
        <f t="shared" si="40"/>
        <v>0</v>
      </c>
      <c r="S290" s="103" t="str">
        <f>IFERROR(IF(AND(I290&gt;0,E290="NotHybrid"),_xlfn.CONCAT(MAX(MIN(ROUNDDOWN(I290/D290,0),8),4),INDEX(resources!$G:$G,MATCH(B290,resources!$A:$A,0))),INDEX(resources!$G:$G,MATCH(B290,resources!$A:$A,0))),"n/a")</f>
        <v>n/a</v>
      </c>
      <c r="T290" s="103" t="str">
        <f t="shared" si="41"/>
        <v>n/a</v>
      </c>
      <c r="U290" s="103" t="str">
        <f t="shared" si="42"/>
        <v>n/a</v>
      </c>
      <c r="V290" s="103">
        <f t="shared" si="43"/>
        <v>0</v>
      </c>
      <c r="W290" s="103">
        <f t="shared" si="44"/>
        <v>0</v>
      </c>
      <c r="X290" s="119">
        <f t="shared" si="45"/>
        <v>1</v>
      </c>
      <c r="Y290" s="119">
        <f t="shared" si="46"/>
        <v>1</v>
      </c>
      <c r="Z290" s="168">
        <f>MIN((IFERROR(IF(AND($V290&lt;=Z$1,$W290&gt;=Z$1),INDEX(Reliability!E$23:E$50,MATCH($S290,Reliability!$C$23:$C$50,0)),0),0)*IF($T290="n/a",$D290*$Y290,$G290)+IFERROR(IF(AND($V290&lt;=Z$1,$W290&gt;=Z$1),INDEX(Reliability!E$23:E$50,MATCH($T290,Reliability!$C$23:$C$50,0)),0),0)*$H290*$X290*$Y290),$D290)*$R290</f>
        <v>0</v>
      </c>
      <c r="AA290" s="168">
        <f>MIN((IFERROR(IF(AND($V290&lt;=AA$1,$W290&gt;=AA$1),INDEX(Reliability!F$23:F$50,MATCH($S290,Reliability!$C$23:$C$50,0)),0),0)*IF($T290="n/a",$D290*$Y290,$G290)+IFERROR(IF(AND($V290&lt;=AA$1,$W290&gt;=AA$1),INDEX(Reliability!F$23:F$50,MATCH($T290,Reliability!$C$23:$C$50,0)),0),0)*$H290*$X290*$Y290),$D290)*$R290</f>
        <v>0</v>
      </c>
      <c r="AB290" s="168">
        <f>MIN((IFERROR(IF(AND($V290&lt;=AB$1,$W290&gt;=AB$1),INDEX(Reliability!G$23:G$50,MATCH($S290,Reliability!$C$23:$C$50,0)),0),0)*IF($T290="n/a",$D290*$Y290,$G290)+IFERROR(IF(AND($V290&lt;=AB$1,$W290&gt;=AB$1),INDEX(Reliability!G$23:G$50,MATCH($T290,Reliability!$C$23:$C$50,0)),0),0)*$H290*$X290*$Y290),$D290)*$R290</f>
        <v>0</v>
      </c>
      <c r="AC290" s="168">
        <f>MIN((IFERROR(IF(AND($V290&lt;=AC$1,$W290&gt;=AC$1),INDEX(Reliability!H$23:H$50,MATCH($S290,Reliability!$C$23:$C$50,0)),0),0)*IF($T290="n/a",$D290*$Y290,$G290)+IFERROR(IF(AND($V290&lt;=AC$1,$W290&gt;=AC$1),INDEX(Reliability!H$23:H$50,MATCH($T290,Reliability!$C$23:$C$50,0)),0),0)*$H290*$X290*$Y290),$D290)*$R290</f>
        <v>0</v>
      </c>
      <c r="AD290" s="168">
        <f>MIN((IFERROR(IF(AND($V290&lt;=AD$1,$W290&gt;=AD$1),INDEX(Reliability!I$23:I$50,MATCH($S290,Reliability!$C$23:$C$50,0)),0),0)*IF($T290="n/a",$D290*$Y290,$G290)+IFERROR(IF(AND($V290&lt;=AD$1,$W290&gt;=AD$1),INDEX(Reliability!I$23:I$50,MATCH($T290,Reliability!$C$23:$C$50,0)),0),0)*$H290*$X290*$Y290),$D290)*$R290</f>
        <v>0</v>
      </c>
      <c r="AE290" s="168">
        <f>MIN((IFERROR(IF(AND($V290&lt;=AE$1,$W290&gt;=AE$1),INDEX(Reliability!J$23:J$50,MATCH($S290,Reliability!$C$23:$C$50,0)),0),0)*IF($T290="n/a",$D290*$Y290,$G290)+IFERROR(IF(AND($V290&lt;=AE$1,$W290&gt;=AE$1),INDEX(Reliability!J$23:J$50,MATCH($T290,Reliability!$C$23:$C$50,0)),0),0)*$H290*$X290*$Y290),$D290)*$R290</f>
        <v>0</v>
      </c>
      <c r="AF290" s="168">
        <f>MIN((IFERROR(IF(AND($V290&lt;=AF$1,$W290&gt;=AF$1),INDEX(Reliability!K$23:K$50,MATCH($S290,Reliability!$C$23:$C$50,0)),0),0)*IF($T290="n/a",$D290*$Y290,$G290)+IFERROR(IF(AND($V290&lt;=AF$1,$W290&gt;=AF$1),INDEX(Reliability!K$23:K$50,MATCH($T290,Reliability!$C$23:$C$50,0)),0),0)*$H290*$X290*$Y290),$D290)*$R290</f>
        <v>0</v>
      </c>
      <c r="AG290" s="168">
        <f>MIN((IFERROR(IF(AND($V290&lt;=AG$1,$W290&gt;=AG$1),INDEX(Reliability!L$23:L$50,MATCH($S290,Reliability!$C$23:$C$50,0)),0),0)*IF($T290="n/a",$D290*$Y290,$G290)+IFERROR(IF(AND($V290&lt;=AG$1,$W290&gt;=AG$1),INDEX(Reliability!L$23:L$50,MATCH($T290,Reliability!$C$23:$C$50,0)),0),0)*$H290*$X290*$Y290),$D290)*$R290</f>
        <v>0</v>
      </c>
      <c r="AH290" s="168">
        <f>MIN((IFERROR(IF(AND($V290&lt;=AH$1,$W290&gt;=AH$1),INDEX(Reliability!M$23:M$50,MATCH($S290,Reliability!$C$23:$C$50,0)),0),0)*IF($T290="n/a",$D290*$Y290,$G290)+IFERROR(IF(AND($V290&lt;=AH$1,$W290&gt;=AH$1),INDEX(Reliability!M$23:M$50,MATCH($T290,Reliability!$C$23:$C$50,0)),0),0)*$H290*$X290*$Y290),$D290)*$R290</f>
        <v>0</v>
      </c>
      <c r="AI290" s="168">
        <f>MIN((IFERROR(IF(AND($V290&lt;=AI$1,$W290&gt;=AI$1),INDEX(Reliability!N$23:N$50,MATCH($S290,Reliability!$C$23:$C$50,0)),0),0)*IF($T290="n/a",$D290*$Y290,$G290)+IFERROR(IF(AND($V290&lt;=AI$1,$W290&gt;=AI$1),INDEX(Reliability!N$23:N$50,MATCH($T290,Reliability!$C$23:$C$50,0)),0),0)*$H290*$X290*$Y290),$D290)*$R290</f>
        <v>0</v>
      </c>
      <c r="AJ290" s="168">
        <f>MIN((IFERROR(IF(AND($V290&lt;=AJ$1,$W290&gt;=AJ$1),INDEX(Reliability!O$23:O$50,MATCH($S290,Reliability!$C$23:$C$50,0)),0),0)*IF($T290="n/a",$D290*$Y290,$G290)+IFERROR(IF(AND($V290&lt;=AJ$1,$W290&gt;=AJ$1),INDEX(Reliability!O$23:O$50,MATCH($T290,Reliability!$C$23:$C$50,0)),0),0)*$H290*$X290*$Y290),$D290)*$R290</f>
        <v>0</v>
      </c>
      <c r="AK290" s="168">
        <f>MIN((IFERROR(IF(AND($V290&lt;=AK$1,$W290&gt;=AK$1),INDEX(Reliability!P$23:P$50,MATCH($S290,Reliability!$C$23:$C$50,0)),0),0)*IF($T290="n/a",$D290*$Y290,$G290)+IFERROR(IF(AND($V290&lt;=AK$1,$W290&gt;=AK$1),INDEX(Reliability!P$23:P$50,MATCH($T290,Reliability!$C$23:$C$50,0)),0),0)*$H290*$X290*$Y290),$D290)*$R290</f>
        <v>0</v>
      </c>
      <c r="AM290" s="167">
        <f t="shared" si="47"/>
        <v>0</v>
      </c>
      <c r="AN290">
        <f>unique_contracts!C290</f>
        <v>0</v>
      </c>
    </row>
    <row r="291" spans="2:40" x14ac:dyDescent="0.25">
      <c r="B291" s="121">
        <f>unique_contracts!B291</f>
        <v>0</v>
      </c>
      <c r="C291" s="103">
        <f>unique_contracts!D291</f>
        <v>0</v>
      </c>
      <c r="D291" s="120">
        <f>unique_contracts!J291</f>
        <v>0</v>
      </c>
      <c r="E291" s="103">
        <f>unique_contracts!M291</f>
        <v>0</v>
      </c>
      <c r="F291" s="103">
        <f>unique_contracts!N291</f>
        <v>0</v>
      </c>
      <c r="G291" s="103">
        <f>unique_contracts!P291</f>
        <v>0</v>
      </c>
      <c r="H291" s="103">
        <f>unique_contracts!R291</f>
        <v>0</v>
      </c>
      <c r="I291" s="103">
        <f>unique_contracts!V291</f>
        <v>0</v>
      </c>
      <c r="J291" s="121">
        <f>unique_contracts!AB291</f>
        <v>0</v>
      </c>
      <c r="K291" s="103">
        <f>unique_contracts!AM291</f>
        <v>0</v>
      </c>
      <c r="L291" s="103">
        <f>unique_contracts!AN291</f>
        <v>0</v>
      </c>
      <c r="M291" s="103">
        <f>unique_contracts!AO291</f>
        <v>0</v>
      </c>
      <c r="N291" s="103">
        <f>unique_contracts!AP291</f>
        <v>0</v>
      </c>
      <c r="O291" s="103">
        <f>unique_contracts!AQ291</f>
        <v>0</v>
      </c>
      <c r="P291" s="103">
        <f>unique_contracts!AR291</f>
        <v>0</v>
      </c>
      <c r="Q291" s="103">
        <f>unique_contracts!BP291</f>
        <v>0</v>
      </c>
      <c r="R291" s="103">
        <f t="shared" si="40"/>
        <v>0</v>
      </c>
      <c r="S291" s="103" t="str">
        <f>IFERROR(IF(AND(I291&gt;0,E291="NotHybrid"),_xlfn.CONCAT(MAX(MIN(ROUNDDOWN(I291/D291,0),8),4),INDEX(resources!$G:$G,MATCH(B291,resources!$A:$A,0))),INDEX(resources!$G:$G,MATCH(B291,resources!$A:$A,0))),"n/a")</f>
        <v>n/a</v>
      </c>
      <c r="T291" s="103" t="str">
        <f t="shared" si="41"/>
        <v>n/a</v>
      </c>
      <c r="U291" s="103" t="str">
        <f t="shared" si="42"/>
        <v>n/a</v>
      </c>
      <c r="V291" s="103">
        <f t="shared" si="43"/>
        <v>0</v>
      </c>
      <c r="W291" s="103">
        <f t="shared" si="44"/>
        <v>0</v>
      </c>
      <c r="X291" s="119">
        <f t="shared" si="45"/>
        <v>1</v>
      </c>
      <c r="Y291" s="119">
        <f t="shared" si="46"/>
        <v>1</v>
      </c>
      <c r="Z291" s="168">
        <f>MIN((IFERROR(IF(AND($V291&lt;=Z$1,$W291&gt;=Z$1),INDEX(Reliability!E$23:E$50,MATCH($S291,Reliability!$C$23:$C$50,0)),0),0)*IF($T291="n/a",$D291*$Y291,$G291)+IFERROR(IF(AND($V291&lt;=Z$1,$W291&gt;=Z$1),INDEX(Reliability!E$23:E$50,MATCH($T291,Reliability!$C$23:$C$50,0)),0),0)*$H291*$X291*$Y291),$D291)*$R291</f>
        <v>0</v>
      </c>
      <c r="AA291" s="168">
        <f>MIN((IFERROR(IF(AND($V291&lt;=AA$1,$W291&gt;=AA$1),INDEX(Reliability!F$23:F$50,MATCH($S291,Reliability!$C$23:$C$50,0)),0),0)*IF($T291="n/a",$D291*$Y291,$G291)+IFERROR(IF(AND($V291&lt;=AA$1,$W291&gt;=AA$1),INDEX(Reliability!F$23:F$50,MATCH($T291,Reliability!$C$23:$C$50,0)),0),0)*$H291*$X291*$Y291),$D291)*$R291</f>
        <v>0</v>
      </c>
      <c r="AB291" s="168">
        <f>MIN((IFERROR(IF(AND($V291&lt;=AB$1,$W291&gt;=AB$1),INDEX(Reliability!G$23:G$50,MATCH($S291,Reliability!$C$23:$C$50,0)),0),0)*IF($T291="n/a",$D291*$Y291,$G291)+IFERROR(IF(AND($V291&lt;=AB$1,$W291&gt;=AB$1),INDEX(Reliability!G$23:G$50,MATCH($T291,Reliability!$C$23:$C$50,0)),0),0)*$H291*$X291*$Y291),$D291)*$R291</f>
        <v>0</v>
      </c>
      <c r="AC291" s="168">
        <f>MIN((IFERROR(IF(AND($V291&lt;=AC$1,$W291&gt;=AC$1),INDEX(Reliability!H$23:H$50,MATCH($S291,Reliability!$C$23:$C$50,0)),0),0)*IF($T291="n/a",$D291*$Y291,$G291)+IFERROR(IF(AND($V291&lt;=AC$1,$W291&gt;=AC$1),INDEX(Reliability!H$23:H$50,MATCH($T291,Reliability!$C$23:$C$50,0)),0),0)*$H291*$X291*$Y291),$D291)*$R291</f>
        <v>0</v>
      </c>
      <c r="AD291" s="168">
        <f>MIN((IFERROR(IF(AND($V291&lt;=AD$1,$W291&gt;=AD$1),INDEX(Reliability!I$23:I$50,MATCH($S291,Reliability!$C$23:$C$50,0)),0),0)*IF($T291="n/a",$D291*$Y291,$G291)+IFERROR(IF(AND($V291&lt;=AD$1,$W291&gt;=AD$1),INDEX(Reliability!I$23:I$50,MATCH($T291,Reliability!$C$23:$C$50,0)),0),0)*$H291*$X291*$Y291),$D291)*$R291</f>
        <v>0</v>
      </c>
      <c r="AE291" s="168">
        <f>MIN((IFERROR(IF(AND($V291&lt;=AE$1,$W291&gt;=AE$1),INDEX(Reliability!J$23:J$50,MATCH($S291,Reliability!$C$23:$C$50,0)),0),0)*IF($T291="n/a",$D291*$Y291,$G291)+IFERROR(IF(AND($V291&lt;=AE$1,$W291&gt;=AE$1),INDEX(Reliability!J$23:J$50,MATCH($T291,Reliability!$C$23:$C$50,0)),0),0)*$H291*$X291*$Y291),$D291)*$R291</f>
        <v>0</v>
      </c>
      <c r="AF291" s="168">
        <f>MIN((IFERROR(IF(AND($V291&lt;=AF$1,$W291&gt;=AF$1),INDEX(Reliability!K$23:K$50,MATCH($S291,Reliability!$C$23:$C$50,0)),0),0)*IF($T291="n/a",$D291*$Y291,$G291)+IFERROR(IF(AND($V291&lt;=AF$1,$W291&gt;=AF$1),INDEX(Reliability!K$23:K$50,MATCH($T291,Reliability!$C$23:$C$50,0)),0),0)*$H291*$X291*$Y291),$D291)*$R291</f>
        <v>0</v>
      </c>
      <c r="AG291" s="168">
        <f>MIN((IFERROR(IF(AND($V291&lt;=AG$1,$W291&gt;=AG$1),INDEX(Reliability!L$23:L$50,MATCH($S291,Reliability!$C$23:$C$50,0)),0),0)*IF($T291="n/a",$D291*$Y291,$G291)+IFERROR(IF(AND($V291&lt;=AG$1,$W291&gt;=AG$1),INDEX(Reliability!L$23:L$50,MATCH($T291,Reliability!$C$23:$C$50,0)),0),0)*$H291*$X291*$Y291),$D291)*$R291</f>
        <v>0</v>
      </c>
      <c r="AH291" s="168">
        <f>MIN((IFERROR(IF(AND($V291&lt;=AH$1,$W291&gt;=AH$1),INDEX(Reliability!M$23:M$50,MATCH($S291,Reliability!$C$23:$C$50,0)),0),0)*IF($T291="n/a",$D291*$Y291,$G291)+IFERROR(IF(AND($V291&lt;=AH$1,$W291&gt;=AH$1),INDEX(Reliability!M$23:M$50,MATCH($T291,Reliability!$C$23:$C$50,0)),0),0)*$H291*$X291*$Y291),$D291)*$R291</f>
        <v>0</v>
      </c>
      <c r="AI291" s="168">
        <f>MIN((IFERROR(IF(AND($V291&lt;=AI$1,$W291&gt;=AI$1),INDEX(Reliability!N$23:N$50,MATCH($S291,Reliability!$C$23:$C$50,0)),0),0)*IF($T291="n/a",$D291*$Y291,$G291)+IFERROR(IF(AND($V291&lt;=AI$1,$W291&gt;=AI$1),INDEX(Reliability!N$23:N$50,MATCH($T291,Reliability!$C$23:$C$50,0)),0),0)*$H291*$X291*$Y291),$D291)*$R291</f>
        <v>0</v>
      </c>
      <c r="AJ291" s="168">
        <f>MIN((IFERROR(IF(AND($V291&lt;=AJ$1,$W291&gt;=AJ$1),INDEX(Reliability!O$23:O$50,MATCH($S291,Reliability!$C$23:$C$50,0)),0),0)*IF($T291="n/a",$D291*$Y291,$G291)+IFERROR(IF(AND($V291&lt;=AJ$1,$W291&gt;=AJ$1),INDEX(Reliability!O$23:O$50,MATCH($T291,Reliability!$C$23:$C$50,0)),0),0)*$H291*$X291*$Y291),$D291)*$R291</f>
        <v>0</v>
      </c>
      <c r="AK291" s="168">
        <f>MIN((IFERROR(IF(AND($V291&lt;=AK$1,$W291&gt;=AK$1),INDEX(Reliability!P$23:P$50,MATCH($S291,Reliability!$C$23:$C$50,0)),0),0)*IF($T291="n/a",$D291*$Y291,$G291)+IFERROR(IF(AND($V291&lt;=AK$1,$W291&gt;=AK$1),INDEX(Reliability!P$23:P$50,MATCH($T291,Reliability!$C$23:$C$50,0)),0),0)*$H291*$X291*$Y291),$D291)*$R291</f>
        <v>0</v>
      </c>
      <c r="AM291" s="167">
        <f t="shared" si="47"/>
        <v>0</v>
      </c>
      <c r="AN291">
        <f>unique_contracts!C291</f>
        <v>0</v>
      </c>
    </row>
    <row r="292" spans="2:40" x14ac:dyDescent="0.25">
      <c r="B292" s="121">
        <f>unique_contracts!B292</f>
        <v>0</v>
      </c>
      <c r="C292" s="103">
        <f>unique_contracts!D292</f>
        <v>0</v>
      </c>
      <c r="D292" s="120">
        <f>unique_contracts!J292</f>
        <v>0</v>
      </c>
      <c r="E292" s="103">
        <f>unique_contracts!M292</f>
        <v>0</v>
      </c>
      <c r="F292" s="103">
        <f>unique_contracts!N292</f>
        <v>0</v>
      </c>
      <c r="G292" s="103">
        <f>unique_contracts!P292</f>
        <v>0</v>
      </c>
      <c r="H292" s="103">
        <f>unique_contracts!R292</f>
        <v>0</v>
      </c>
      <c r="I292" s="103">
        <f>unique_contracts!V292</f>
        <v>0</v>
      </c>
      <c r="J292" s="121">
        <f>unique_contracts!AB292</f>
        <v>0</v>
      </c>
      <c r="K292" s="103">
        <f>unique_contracts!AM292</f>
        <v>0</v>
      </c>
      <c r="L292" s="103">
        <f>unique_contracts!AN292</f>
        <v>0</v>
      </c>
      <c r="M292" s="103">
        <f>unique_contracts!AO292</f>
        <v>0</v>
      </c>
      <c r="N292" s="103">
        <f>unique_contracts!AP292</f>
        <v>0</v>
      </c>
      <c r="O292" s="103">
        <f>unique_contracts!AQ292</f>
        <v>0</v>
      </c>
      <c r="P292" s="103">
        <f>unique_contracts!AR292</f>
        <v>0</v>
      </c>
      <c r="Q292" s="103">
        <f>unique_contracts!BP292</f>
        <v>0</v>
      </c>
      <c r="R292" s="103">
        <f t="shared" si="40"/>
        <v>0</v>
      </c>
      <c r="S292" s="103" t="str">
        <f>IFERROR(IF(AND(I292&gt;0,E292="NotHybrid"),_xlfn.CONCAT(MAX(MIN(ROUNDDOWN(I292/D292,0),8),4),INDEX(resources!$G:$G,MATCH(B292,resources!$A:$A,0))),INDEX(resources!$G:$G,MATCH(B292,resources!$A:$A,0))),"n/a")</f>
        <v>n/a</v>
      </c>
      <c r="T292" s="103" t="str">
        <f t="shared" si="41"/>
        <v>n/a</v>
      </c>
      <c r="U292" s="103" t="str">
        <f t="shared" si="42"/>
        <v>n/a</v>
      </c>
      <c r="V292" s="103">
        <f t="shared" si="43"/>
        <v>0</v>
      </c>
      <c r="W292" s="103">
        <f t="shared" si="44"/>
        <v>0</v>
      </c>
      <c r="X292" s="119">
        <f t="shared" si="45"/>
        <v>1</v>
      </c>
      <c r="Y292" s="119">
        <f t="shared" si="46"/>
        <v>1</v>
      </c>
      <c r="Z292" s="168">
        <f>MIN((IFERROR(IF(AND($V292&lt;=Z$1,$W292&gt;=Z$1),INDEX(Reliability!E$23:E$50,MATCH($S292,Reliability!$C$23:$C$50,0)),0),0)*IF($T292="n/a",$D292*$Y292,$G292)+IFERROR(IF(AND($V292&lt;=Z$1,$W292&gt;=Z$1),INDEX(Reliability!E$23:E$50,MATCH($T292,Reliability!$C$23:$C$50,0)),0),0)*$H292*$X292*$Y292),$D292)*$R292</f>
        <v>0</v>
      </c>
      <c r="AA292" s="168">
        <f>MIN((IFERROR(IF(AND($V292&lt;=AA$1,$W292&gt;=AA$1),INDEX(Reliability!F$23:F$50,MATCH($S292,Reliability!$C$23:$C$50,0)),0),0)*IF($T292="n/a",$D292*$Y292,$G292)+IFERROR(IF(AND($V292&lt;=AA$1,$W292&gt;=AA$1),INDEX(Reliability!F$23:F$50,MATCH($T292,Reliability!$C$23:$C$50,0)),0),0)*$H292*$X292*$Y292),$D292)*$R292</f>
        <v>0</v>
      </c>
      <c r="AB292" s="168">
        <f>MIN((IFERROR(IF(AND($V292&lt;=AB$1,$W292&gt;=AB$1),INDEX(Reliability!G$23:G$50,MATCH($S292,Reliability!$C$23:$C$50,0)),0),0)*IF($T292="n/a",$D292*$Y292,$G292)+IFERROR(IF(AND($V292&lt;=AB$1,$W292&gt;=AB$1),INDEX(Reliability!G$23:G$50,MATCH($T292,Reliability!$C$23:$C$50,0)),0),0)*$H292*$X292*$Y292),$D292)*$R292</f>
        <v>0</v>
      </c>
      <c r="AC292" s="168">
        <f>MIN((IFERROR(IF(AND($V292&lt;=AC$1,$W292&gt;=AC$1),INDEX(Reliability!H$23:H$50,MATCH($S292,Reliability!$C$23:$C$50,0)),0),0)*IF($T292="n/a",$D292*$Y292,$G292)+IFERROR(IF(AND($V292&lt;=AC$1,$W292&gt;=AC$1),INDEX(Reliability!H$23:H$50,MATCH($T292,Reliability!$C$23:$C$50,0)),0),0)*$H292*$X292*$Y292),$D292)*$R292</f>
        <v>0</v>
      </c>
      <c r="AD292" s="168">
        <f>MIN((IFERROR(IF(AND($V292&lt;=AD$1,$W292&gt;=AD$1),INDEX(Reliability!I$23:I$50,MATCH($S292,Reliability!$C$23:$C$50,0)),0),0)*IF($T292="n/a",$D292*$Y292,$G292)+IFERROR(IF(AND($V292&lt;=AD$1,$W292&gt;=AD$1),INDEX(Reliability!I$23:I$50,MATCH($T292,Reliability!$C$23:$C$50,0)),0),0)*$H292*$X292*$Y292),$D292)*$R292</f>
        <v>0</v>
      </c>
      <c r="AE292" s="168">
        <f>MIN((IFERROR(IF(AND($V292&lt;=AE$1,$W292&gt;=AE$1),INDEX(Reliability!J$23:J$50,MATCH($S292,Reliability!$C$23:$C$50,0)),0),0)*IF($T292="n/a",$D292*$Y292,$G292)+IFERROR(IF(AND($V292&lt;=AE$1,$W292&gt;=AE$1),INDEX(Reliability!J$23:J$50,MATCH($T292,Reliability!$C$23:$C$50,0)),0),0)*$H292*$X292*$Y292),$D292)*$R292</f>
        <v>0</v>
      </c>
      <c r="AF292" s="168">
        <f>MIN((IFERROR(IF(AND($V292&lt;=AF$1,$W292&gt;=AF$1),INDEX(Reliability!K$23:K$50,MATCH($S292,Reliability!$C$23:$C$50,0)),0),0)*IF($T292="n/a",$D292*$Y292,$G292)+IFERROR(IF(AND($V292&lt;=AF$1,$W292&gt;=AF$1),INDEX(Reliability!K$23:K$50,MATCH($T292,Reliability!$C$23:$C$50,0)),0),0)*$H292*$X292*$Y292),$D292)*$R292</f>
        <v>0</v>
      </c>
      <c r="AG292" s="168">
        <f>MIN((IFERROR(IF(AND($V292&lt;=AG$1,$W292&gt;=AG$1),INDEX(Reliability!L$23:L$50,MATCH($S292,Reliability!$C$23:$C$50,0)),0),0)*IF($T292="n/a",$D292*$Y292,$G292)+IFERROR(IF(AND($V292&lt;=AG$1,$W292&gt;=AG$1),INDEX(Reliability!L$23:L$50,MATCH($T292,Reliability!$C$23:$C$50,0)),0),0)*$H292*$X292*$Y292),$D292)*$R292</f>
        <v>0</v>
      </c>
      <c r="AH292" s="168">
        <f>MIN((IFERROR(IF(AND($V292&lt;=AH$1,$W292&gt;=AH$1),INDEX(Reliability!M$23:M$50,MATCH($S292,Reliability!$C$23:$C$50,0)),0),0)*IF($T292="n/a",$D292*$Y292,$G292)+IFERROR(IF(AND($V292&lt;=AH$1,$W292&gt;=AH$1),INDEX(Reliability!M$23:M$50,MATCH($T292,Reliability!$C$23:$C$50,0)),0),0)*$H292*$X292*$Y292),$D292)*$R292</f>
        <v>0</v>
      </c>
      <c r="AI292" s="168">
        <f>MIN((IFERROR(IF(AND($V292&lt;=AI$1,$W292&gt;=AI$1),INDEX(Reliability!N$23:N$50,MATCH($S292,Reliability!$C$23:$C$50,0)),0),0)*IF($T292="n/a",$D292*$Y292,$G292)+IFERROR(IF(AND($V292&lt;=AI$1,$W292&gt;=AI$1),INDEX(Reliability!N$23:N$50,MATCH($T292,Reliability!$C$23:$C$50,0)),0),0)*$H292*$X292*$Y292),$D292)*$R292</f>
        <v>0</v>
      </c>
      <c r="AJ292" s="168">
        <f>MIN((IFERROR(IF(AND($V292&lt;=AJ$1,$W292&gt;=AJ$1),INDEX(Reliability!O$23:O$50,MATCH($S292,Reliability!$C$23:$C$50,0)),0),0)*IF($T292="n/a",$D292*$Y292,$G292)+IFERROR(IF(AND($V292&lt;=AJ$1,$W292&gt;=AJ$1),INDEX(Reliability!O$23:O$50,MATCH($T292,Reliability!$C$23:$C$50,0)),0),0)*$H292*$X292*$Y292),$D292)*$R292</f>
        <v>0</v>
      </c>
      <c r="AK292" s="168">
        <f>MIN((IFERROR(IF(AND($V292&lt;=AK$1,$W292&gt;=AK$1),INDEX(Reliability!P$23:P$50,MATCH($S292,Reliability!$C$23:$C$50,0)),0),0)*IF($T292="n/a",$D292*$Y292,$G292)+IFERROR(IF(AND($V292&lt;=AK$1,$W292&gt;=AK$1),INDEX(Reliability!P$23:P$50,MATCH($T292,Reliability!$C$23:$C$50,0)),0),0)*$H292*$X292*$Y292),$D292)*$R292</f>
        <v>0</v>
      </c>
      <c r="AM292" s="167">
        <f t="shared" si="47"/>
        <v>0</v>
      </c>
      <c r="AN292">
        <f>unique_contracts!C292</f>
        <v>0</v>
      </c>
    </row>
    <row r="293" spans="2:40" x14ac:dyDescent="0.25">
      <c r="B293" s="121">
        <f>unique_contracts!B293</f>
        <v>0</v>
      </c>
      <c r="C293" s="103">
        <f>unique_contracts!D293</f>
        <v>0</v>
      </c>
      <c r="D293" s="120">
        <f>unique_contracts!J293</f>
        <v>0</v>
      </c>
      <c r="E293" s="103">
        <f>unique_contracts!M293</f>
        <v>0</v>
      </c>
      <c r="F293" s="103">
        <f>unique_contracts!N293</f>
        <v>0</v>
      </c>
      <c r="G293" s="103">
        <f>unique_contracts!P293</f>
        <v>0</v>
      </c>
      <c r="H293" s="103">
        <f>unique_contracts!R293</f>
        <v>0</v>
      </c>
      <c r="I293" s="103">
        <f>unique_contracts!V293</f>
        <v>0</v>
      </c>
      <c r="J293" s="121">
        <f>unique_contracts!AB293</f>
        <v>0</v>
      </c>
      <c r="K293" s="103">
        <f>unique_contracts!AM293</f>
        <v>0</v>
      </c>
      <c r="L293" s="103">
        <f>unique_contracts!AN293</f>
        <v>0</v>
      </c>
      <c r="M293" s="103">
        <f>unique_contracts!AO293</f>
        <v>0</v>
      </c>
      <c r="N293" s="103">
        <f>unique_contracts!AP293</f>
        <v>0</v>
      </c>
      <c r="O293" s="103">
        <f>unique_contracts!AQ293</f>
        <v>0</v>
      </c>
      <c r="P293" s="103">
        <f>unique_contracts!AR293</f>
        <v>0</v>
      </c>
      <c r="Q293" s="103">
        <f>unique_contracts!BP293</f>
        <v>0</v>
      </c>
      <c r="R293" s="103">
        <f t="shared" si="40"/>
        <v>0</v>
      </c>
      <c r="S293" s="103" t="str">
        <f>IFERROR(IF(AND(I293&gt;0,E293="NotHybrid"),_xlfn.CONCAT(MAX(MIN(ROUNDDOWN(I293/D293,0),8),4),INDEX(resources!$G:$G,MATCH(B293,resources!$A:$A,0))),INDEX(resources!$G:$G,MATCH(B293,resources!$A:$A,0))),"n/a")</f>
        <v>n/a</v>
      </c>
      <c r="T293" s="103" t="str">
        <f t="shared" si="41"/>
        <v>n/a</v>
      </c>
      <c r="U293" s="103" t="str">
        <f t="shared" si="42"/>
        <v>n/a</v>
      </c>
      <c r="V293" s="103">
        <f t="shared" si="43"/>
        <v>0</v>
      </c>
      <c r="W293" s="103">
        <f t="shared" si="44"/>
        <v>0</v>
      </c>
      <c r="X293" s="119">
        <f t="shared" si="45"/>
        <v>1</v>
      </c>
      <c r="Y293" s="119">
        <f t="shared" si="46"/>
        <v>1</v>
      </c>
      <c r="Z293" s="168">
        <f>MIN((IFERROR(IF(AND($V293&lt;=Z$1,$W293&gt;=Z$1),INDEX(Reliability!E$23:E$50,MATCH($S293,Reliability!$C$23:$C$50,0)),0),0)*IF($T293="n/a",$D293*$Y293,$G293)+IFERROR(IF(AND($V293&lt;=Z$1,$W293&gt;=Z$1),INDEX(Reliability!E$23:E$50,MATCH($T293,Reliability!$C$23:$C$50,0)),0),0)*$H293*$X293*$Y293),$D293)*$R293</f>
        <v>0</v>
      </c>
      <c r="AA293" s="168">
        <f>MIN((IFERROR(IF(AND($V293&lt;=AA$1,$W293&gt;=AA$1),INDEX(Reliability!F$23:F$50,MATCH($S293,Reliability!$C$23:$C$50,0)),0),0)*IF($T293="n/a",$D293*$Y293,$G293)+IFERROR(IF(AND($V293&lt;=AA$1,$W293&gt;=AA$1),INDEX(Reliability!F$23:F$50,MATCH($T293,Reliability!$C$23:$C$50,0)),0),0)*$H293*$X293*$Y293),$D293)*$R293</f>
        <v>0</v>
      </c>
      <c r="AB293" s="168">
        <f>MIN((IFERROR(IF(AND($V293&lt;=AB$1,$W293&gt;=AB$1),INDEX(Reliability!G$23:G$50,MATCH($S293,Reliability!$C$23:$C$50,0)),0),0)*IF($T293="n/a",$D293*$Y293,$G293)+IFERROR(IF(AND($V293&lt;=AB$1,$W293&gt;=AB$1),INDEX(Reliability!G$23:G$50,MATCH($T293,Reliability!$C$23:$C$50,0)),0),0)*$H293*$X293*$Y293),$D293)*$R293</f>
        <v>0</v>
      </c>
      <c r="AC293" s="168">
        <f>MIN((IFERROR(IF(AND($V293&lt;=AC$1,$W293&gt;=AC$1),INDEX(Reliability!H$23:H$50,MATCH($S293,Reliability!$C$23:$C$50,0)),0),0)*IF($T293="n/a",$D293*$Y293,$G293)+IFERROR(IF(AND($V293&lt;=AC$1,$W293&gt;=AC$1),INDEX(Reliability!H$23:H$50,MATCH($T293,Reliability!$C$23:$C$50,0)),0),0)*$H293*$X293*$Y293),$D293)*$R293</f>
        <v>0</v>
      </c>
      <c r="AD293" s="168">
        <f>MIN((IFERROR(IF(AND($V293&lt;=AD$1,$W293&gt;=AD$1),INDEX(Reliability!I$23:I$50,MATCH($S293,Reliability!$C$23:$C$50,0)),0),0)*IF($T293="n/a",$D293*$Y293,$G293)+IFERROR(IF(AND($V293&lt;=AD$1,$W293&gt;=AD$1),INDEX(Reliability!I$23:I$50,MATCH($T293,Reliability!$C$23:$C$50,0)),0),0)*$H293*$X293*$Y293),$D293)*$R293</f>
        <v>0</v>
      </c>
      <c r="AE293" s="168">
        <f>MIN((IFERROR(IF(AND($V293&lt;=AE$1,$W293&gt;=AE$1),INDEX(Reliability!J$23:J$50,MATCH($S293,Reliability!$C$23:$C$50,0)),0),0)*IF($T293="n/a",$D293*$Y293,$G293)+IFERROR(IF(AND($V293&lt;=AE$1,$W293&gt;=AE$1),INDEX(Reliability!J$23:J$50,MATCH($T293,Reliability!$C$23:$C$50,0)),0),0)*$H293*$X293*$Y293),$D293)*$R293</f>
        <v>0</v>
      </c>
      <c r="AF293" s="168">
        <f>MIN((IFERROR(IF(AND($V293&lt;=AF$1,$W293&gt;=AF$1),INDEX(Reliability!K$23:K$50,MATCH($S293,Reliability!$C$23:$C$50,0)),0),0)*IF($T293="n/a",$D293*$Y293,$G293)+IFERROR(IF(AND($V293&lt;=AF$1,$W293&gt;=AF$1),INDEX(Reliability!K$23:K$50,MATCH($T293,Reliability!$C$23:$C$50,0)),0),0)*$H293*$X293*$Y293),$D293)*$R293</f>
        <v>0</v>
      </c>
      <c r="AG293" s="168">
        <f>MIN((IFERROR(IF(AND($V293&lt;=AG$1,$W293&gt;=AG$1),INDEX(Reliability!L$23:L$50,MATCH($S293,Reliability!$C$23:$C$50,0)),0),0)*IF($T293="n/a",$D293*$Y293,$G293)+IFERROR(IF(AND($V293&lt;=AG$1,$W293&gt;=AG$1),INDEX(Reliability!L$23:L$50,MATCH($T293,Reliability!$C$23:$C$50,0)),0),0)*$H293*$X293*$Y293),$D293)*$R293</f>
        <v>0</v>
      </c>
      <c r="AH293" s="168">
        <f>MIN((IFERROR(IF(AND($V293&lt;=AH$1,$W293&gt;=AH$1),INDEX(Reliability!M$23:M$50,MATCH($S293,Reliability!$C$23:$C$50,0)),0),0)*IF($T293="n/a",$D293*$Y293,$G293)+IFERROR(IF(AND($V293&lt;=AH$1,$W293&gt;=AH$1),INDEX(Reliability!M$23:M$50,MATCH($T293,Reliability!$C$23:$C$50,0)),0),0)*$H293*$X293*$Y293),$D293)*$R293</f>
        <v>0</v>
      </c>
      <c r="AI293" s="168">
        <f>MIN((IFERROR(IF(AND($V293&lt;=AI$1,$W293&gt;=AI$1),INDEX(Reliability!N$23:N$50,MATCH($S293,Reliability!$C$23:$C$50,0)),0),0)*IF($T293="n/a",$D293*$Y293,$G293)+IFERROR(IF(AND($V293&lt;=AI$1,$W293&gt;=AI$1),INDEX(Reliability!N$23:N$50,MATCH($T293,Reliability!$C$23:$C$50,0)),0),0)*$H293*$X293*$Y293),$D293)*$R293</f>
        <v>0</v>
      </c>
      <c r="AJ293" s="168">
        <f>MIN((IFERROR(IF(AND($V293&lt;=AJ$1,$W293&gt;=AJ$1),INDEX(Reliability!O$23:O$50,MATCH($S293,Reliability!$C$23:$C$50,0)),0),0)*IF($T293="n/a",$D293*$Y293,$G293)+IFERROR(IF(AND($V293&lt;=AJ$1,$W293&gt;=AJ$1),INDEX(Reliability!O$23:O$50,MATCH($T293,Reliability!$C$23:$C$50,0)),0),0)*$H293*$X293*$Y293),$D293)*$R293</f>
        <v>0</v>
      </c>
      <c r="AK293" s="168">
        <f>MIN((IFERROR(IF(AND($V293&lt;=AK$1,$W293&gt;=AK$1),INDEX(Reliability!P$23:P$50,MATCH($S293,Reliability!$C$23:$C$50,0)),0),0)*IF($T293="n/a",$D293*$Y293,$G293)+IFERROR(IF(AND($V293&lt;=AK$1,$W293&gt;=AK$1),INDEX(Reliability!P$23:P$50,MATCH($T293,Reliability!$C$23:$C$50,0)),0),0)*$H293*$X293*$Y293),$D293)*$R293</f>
        <v>0</v>
      </c>
      <c r="AM293" s="167">
        <f t="shared" si="47"/>
        <v>0</v>
      </c>
      <c r="AN293">
        <f>unique_contracts!C293</f>
        <v>0</v>
      </c>
    </row>
    <row r="294" spans="2:40" x14ac:dyDescent="0.25">
      <c r="B294" s="121">
        <f>unique_contracts!B294</f>
        <v>0</v>
      </c>
      <c r="C294" s="103">
        <f>unique_contracts!D294</f>
        <v>0</v>
      </c>
      <c r="D294" s="120">
        <f>unique_contracts!J294</f>
        <v>0</v>
      </c>
      <c r="E294" s="103">
        <f>unique_contracts!M294</f>
        <v>0</v>
      </c>
      <c r="F294" s="103">
        <f>unique_contracts!N294</f>
        <v>0</v>
      </c>
      <c r="G294" s="103">
        <f>unique_contracts!P294</f>
        <v>0</v>
      </c>
      <c r="H294" s="103">
        <f>unique_contracts!R294</f>
        <v>0</v>
      </c>
      <c r="I294" s="103">
        <f>unique_contracts!V294</f>
        <v>0</v>
      </c>
      <c r="J294" s="121">
        <f>unique_contracts!AB294</f>
        <v>0</v>
      </c>
      <c r="K294" s="103">
        <f>unique_contracts!AM294</f>
        <v>0</v>
      </c>
      <c r="L294" s="103">
        <f>unique_contracts!AN294</f>
        <v>0</v>
      </c>
      <c r="M294" s="103">
        <f>unique_contracts!AO294</f>
        <v>0</v>
      </c>
      <c r="N294" s="103">
        <f>unique_contracts!AP294</f>
        <v>0</v>
      </c>
      <c r="O294" s="103">
        <f>unique_contracts!AQ294</f>
        <v>0</v>
      </c>
      <c r="P294" s="103">
        <f>unique_contracts!AR294</f>
        <v>0</v>
      </c>
      <c r="Q294" s="103">
        <f>unique_contracts!BP294</f>
        <v>0</v>
      </c>
      <c r="R294" s="103">
        <f t="shared" si="40"/>
        <v>0</v>
      </c>
      <c r="S294" s="103" t="str">
        <f>IFERROR(IF(AND(I294&gt;0,E294="NotHybrid"),_xlfn.CONCAT(MAX(MIN(ROUNDDOWN(I294/D294,0),8),4),INDEX(resources!$G:$G,MATCH(B294,resources!$A:$A,0))),INDEX(resources!$G:$G,MATCH(B294,resources!$A:$A,0))),"n/a")</f>
        <v>n/a</v>
      </c>
      <c r="T294" s="103" t="str">
        <f t="shared" si="41"/>
        <v>n/a</v>
      </c>
      <c r="U294" s="103" t="str">
        <f t="shared" si="42"/>
        <v>n/a</v>
      </c>
      <c r="V294" s="103">
        <f t="shared" si="43"/>
        <v>0</v>
      </c>
      <c r="W294" s="103">
        <f t="shared" si="44"/>
        <v>0</v>
      </c>
      <c r="X294" s="119">
        <f t="shared" si="45"/>
        <v>1</v>
      </c>
      <c r="Y294" s="119">
        <f t="shared" si="46"/>
        <v>1</v>
      </c>
      <c r="Z294" s="168">
        <f>MIN((IFERROR(IF(AND($V294&lt;=Z$1,$W294&gt;=Z$1),INDEX(Reliability!E$23:E$50,MATCH($S294,Reliability!$C$23:$C$50,0)),0),0)*IF($T294="n/a",$D294*$Y294,$G294)+IFERROR(IF(AND($V294&lt;=Z$1,$W294&gt;=Z$1),INDEX(Reliability!E$23:E$50,MATCH($T294,Reliability!$C$23:$C$50,0)),0),0)*$H294*$X294*$Y294),$D294)*$R294</f>
        <v>0</v>
      </c>
      <c r="AA294" s="168">
        <f>MIN((IFERROR(IF(AND($V294&lt;=AA$1,$W294&gt;=AA$1),INDEX(Reliability!F$23:F$50,MATCH($S294,Reliability!$C$23:$C$50,0)),0),0)*IF($T294="n/a",$D294*$Y294,$G294)+IFERROR(IF(AND($V294&lt;=AA$1,$W294&gt;=AA$1),INDEX(Reliability!F$23:F$50,MATCH($T294,Reliability!$C$23:$C$50,0)),0),0)*$H294*$X294*$Y294),$D294)*$R294</f>
        <v>0</v>
      </c>
      <c r="AB294" s="168">
        <f>MIN((IFERROR(IF(AND($V294&lt;=AB$1,$W294&gt;=AB$1),INDEX(Reliability!G$23:G$50,MATCH($S294,Reliability!$C$23:$C$50,0)),0),0)*IF($T294="n/a",$D294*$Y294,$G294)+IFERROR(IF(AND($V294&lt;=AB$1,$W294&gt;=AB$1),INDEX(Reliability!G$23:G$50,MATCH($T294,Reliability!$C$23:$C$50,0)),0),0)*$H294*$X294*$Y294),$D294)*$R294</f>
        <v>0</v>
      </c>
      <c r="AC294" s="168">
        <f>MIN((IFERROR(IF(AND($V294&lt;=AC$1,$W294&gt;=AC$1),INDEX(Reliability!H$23:H$50,MATCH($S294,Reliability!$C$23:$C$50,0)),0),0)*IF($T294="n/a",$D294*$Y294,$G294)+IFERROR(IF(AND($V294&lt;=AC$1,$W294&gt;=AC$1),INDEX(Reliability!H$23:H$50,MATCH($T294,Reliability!$C$23:$C$50,0)),0),0)*$H294*$X294*$Y294),$D294)*$R294</f>
        <v>0</v>
      </c>
      <c r="AD294" s="168">
        <f>MIN((IFERROR(IF(AND($V294&lt;=AD$1,$W294&gt;=AD$1),INDEX(Reliability!I$23:I$50,MATCH($S294,Reliability!$C$23:$C$50,0)),0),0)*IF($T294="n/a",$D294*$Y294,$G294)+IFERROR(IF(AND($V294&lt;=AD$1,$W294&gt;=AD$1),INDEX(Reliability!I$23:I$50,MATCH($T294,Reliability!$C$23:$C$50,0)),0),0)*$H294*$X294*$Y294),$D294)*$R294</f>
        <v>0</v>
      </c>
      <c r="AE294" s="168">
        <f>MIN((IFERROR(IF(AND($V294&lt;=AE$1,$W294&gt;=AE$1),INDEX(Reliability!J$23:J$50,MATCH($S294,Reliability!$C$23:$C$50,0)),0),0)*IF($T294="n/a",$D294*$Y294,$G294)+IFERROR(IF(AND($V294&lt;=AE$1,$W294&gt;=AE$1),INDEX(Reliability!J$23:J$50,MATCH($T294,Reliability!$C$23:$C$50,0)),0),0)*$H294*$X294*$Y294),$D294)*$R294</f>
        <v>0</v>
      </c>
      <c r="AF294" s="168">
        <f>MIN((IFERROR(IF(AND($V294&lt;=AF$1,$W294&gt;=AF$1),INDEX(Reliability!K$23:K$50,MATCH($S294,Reliability!$C$23:$C$50,0)),0),0)*IF($T294="n/a",$D294*$Y294,$G294)+IFERROR(IF(AND($V294&lt;=AF$1,$W294&gt;=AF$1),INDEX(Reliability!K$23:K$50,MATCH($T294,Reliability!$C$23:$C$50,0)),0),0)*$H294*$X294*$Y294),$D294)*$R294</f>
        <v>0</v>
      </c>
      <c r="AG294" s="168">
        <f>MIN((IFERROR(IF(AND($V294&lt;=AG$1,$W294&gt;=AG$1),INDEX(Reliability!L$23:L$50,MATCH($S294,Reliability!$C$23:$C$50,0)),0),0)*IF($T294="n/a",$D294*$Y294,$G294)+IFERROR(IF(AND($V294&lt;=AG$1,$W294&gt;=AG$1),INDEX(Reliability!L$23:L$50,MATCH($T294,Reliability!$C$23:$C$50,0)),0),0)*$H294*$X294*$Y294),$D294)*$R294</f>
        <v>0</v>
      </c>
      <c r="AH294" s="168">
        <f>MIN((IFERROR(IF(AND($V294&lt;=AH$1,$W294&gt;=AH$1),INDEX(Reliability!M$23:M$50,MATCH($S294,Reliability!$C$23:$C$50,0)),0),0)*IF($T294="n/a",$D294*$Y294,$G294)+IFERROR(IF(AND($V294&lt;=AH$1,$W294&gt;=AH$1),INDEX(Reliability!M$23:M$50,MATCH($T294,Reliability!$C$23:$C$50,0)),0),0)*$H294*$X294*$Y294),$D294)*$R294</f>
        <v>0</v>
      </c>
      <c r="AI294" s="168">
        <f>MIN((IFERROR(IF(AND($V294&lt;=AI$1,$W294&gt;=AI$1),INDEX(Reliability!N$23:N$50,MATCH($S294,Reliability!$C$23:$C$50,0)),0),0)*IF($T294="n/a",$D294*$Y294,$G294)+IFERROR(IF(AND($V294&lt;=AI$1,$W294&gt;=AI$1),INDEX(Reliability!N$23:N$50,MATCH($T294,Reliability!$C$23:$C$50,0)),0),0)*$H294*$X294*$Y294),$D294)*$R294</f>
        <v>0</v>
      </c>
      <c r="AJ294" s="168">
        <f>MIN((IFERROR(IF(AND($V294&lt;=AJ$1,$W294&gt;=AJ$1),INDEX(Reliability!O$23:O$50,MATCH($S294,Reliability!$C$23:$C$50,0)),0),0)*IF($T294="n/a",$D294*$Y294,$G294)+IFERROR(IF(AND($V294&lt;=AJ$1,$W294&gt;=AJ$1),INDEX(Reliability!O$23:O$50,MATCH($T294,Reliability!$C$23:$C$50,0)),0),0)*$H294*$X294*$Y294),$D294)*$R294</f>
        <v>0</v>
      </c>
      <c r="AK294" s="168">
        <f>MIN((IFERROR(IF(AND($V294&lt;=AK$1,$W294&gt;=AK$1),INDEX(Reliability!P$23:P$50,MATCH($S294,Reliability!$C$23:$C$50,0)),0),0)*IF($T294="n/a",$D294*$Y294,$G294)+IFERROR(IF(AND($V294&lt;=AK$1,$W294&gt;=AK$1),INDEX(Reliability!P$23:P$50,MATCH($T294,Reliability!$C$23:$C$50,0)),0),0)*$H294*$X294*$Y294),$D294)*$R294</f>
        <v>0</v>
      </c>
      <c r="AM294" s="167">
        <f t="shared" si="47"/>
        <v>0</v>
      </c>
      <c r="AN294">
        <f>unique_contracts!C294</f>
        <v>0</v>
      </c>
    </row>
    <row r="295" spans="2:40" x14ac:dyDescent="0.25">
      <c r="B295" s="121">
        <f>unique_contracts!B295</f>
        <v>0</v>
      </c>
      <c r="C295" s="103">
        <f>unique_contracts!D295</f>
        <v>0</v>
      </c>
      <c r="D295" s="120">
        <f>unique_contracts!J295</f>
        <v>0</v>
      </c>
      <c r="E295" s="103">
        <f>unique_contracts!M295</f>
        <v>0</v>
      </c>
      <c r="F295" s="103">
        <f>unique_contracts!N295</f>
        <v>0</v>
      </c>
      <c r="G295" s="103">
        <f>unique_contracts!P295</f>
        <v>0</v>
      </c>
      <c r="H295" s="103">
        <f>unique_contracts!R295</f>
        <v>0</v>
      </c>
      <c r="I295" s="103">
        <f>unique_contracts!V295</f>
        <v>0</v>
      </c>
      <c r="J295" s="121">
        <f>unique_contracts!AB295</f>
        <v>0</v>
      </c>
      <c r="K295" s="103">
        <f>unique_contracts!AM295</f>
        <v>0</v>
      </c>
      <c r="L295" s="103">
        <f>unique_contracts!AN295</f>
        <v>0</v>
      </c>
      <c r="M295" s="103">
        <f>unique_contracts!AO295</f>
        <v>0</v>
      </c>
      <c r="N295" s="103">
        <f>unique_contracts!AP295</f>
        <v>0</v>
      </c>
      <c r="O295" s="103">
        <f>unique_contracts!AQ295</f>
        <v>0</v>
      </c>
      <c r="P295" s="103">
        <f>unique_contracts!AR295</f>
        <v>0</v>
      </c>
      <c r="Q295" s="103">
        <f>unique_contracts!BP295</f>
        <v>0</v>
      </c>
      <c r="R295" s="103">
        <f t="shared" si="40"/>
        <v>0</v>
      </c>
      <c r="S295" s="103" t="str">
        <f>IFERROR(IF(AND(I295&gt;0,E295="NotHybrid"),_xlfn.CONCAT(MAX(MIN(ROUNDDOWN(I295/D295,0),8),4),INDEX(resources!$G:$G,MATCH(B295,resources!$A:$A,0))),INDEX(resources!$G:$G,MATCH(B295,resources!$A:$A,0))),"n/a")</f>
        <v>n/a</v>
      </c>
      <c r="T295" s="103" t="str">
        <f t="shared" si="41"/>
        <v>n/a</v>
      </c>
      <c r="U295" s="103" t="str">
        <f t="shared" si="42"/>
        <v>n/a</v>
      </c>
      <c r="V295" s="103">
        <f t="shared" si="43"/>
        <v>0</v>
      </c>
      <c r="W295" s="103">
        <f t="shared" si="44"/>
        <v>0</v>
      </c>
      <c r="X295" s="119">
        <f t="shared" si="45"/>
        <v>1</v>
      </c>
      <c r="Y295" s="119">
        <f t="shared" si="46"/>
        <v>1</v>
      </c>
      <c r="Z295" s="168">
        <f>MIN((IFERROR(IF(AND($V295&lt;=Z$1,$W295&gt;=Z$1),INDEX(Reliability!E$23:E$50,MATCH($S295,Reliability!$C$23:$C$50,0)),0),0)*IF($T295="n/a",$D295*$Y295,$G295)+IFERROR(IF(AND($V295&lt;=Z$1,$W295&gt;=Z$1),INDEX(Reliability!E$23:E$50,MATCH($T295,Reliability!$C$23:$C$50,0)),0),0)*$H295*$X295*$Y295),$D295)*$R295</f>
        <v>0</v>
      </c>
      <c r="AA295" s="168">
        <f>MIN((IFERROR(IF(AND($V295&lt;=AA$1,$W295&gt;=AA$1),INDEX(Reliability!F$23:F$50,MATCH($S295,Reliability!$C$23:$C$50,0)),0),0)*IF($T295="n/a",$D295*$Y295,$G295)+IFERROR(IF(AND($V295&lt;=AA$1,$W295&gt;=AA$1),INDEX(Reliability!F$23:F$50,MATCH($T295,Reliability!$C$23:$C$50,0)),0),0)*$H295*$X295*$Y295),$D295)*$R295</f>
        <v>0</v>
      </c>
      <c r="AB295" s="168">
        <f>MIN((IFERROR(IF(AND($V295&lt;=AB$1,$W295&gt;=AB$1),INDEX(Reliability!G$23:G$50,MATCH($S295,Reliability!$C$23:$C$50,0)),0),0)*IF($T295="n/a",$D295*$Y295,$G295)+IFERROR(IF(AND($V295&lt;=AB$1,$W295&gt;=AB$1),INDEX(Reliability!G$23:G$50,MATCH($T295,Reliability!$C$23:$C$50,0)),0),0)*$H295*$X295*$Y295),$D295)*$R295</f>
        <v>0</v>
      </c>
      <c r="AC295" s="168">
        <f>MIN((IFERROR(IF(AND($V295&lt;=AC$1,$W295&gt;=AC$1),INDEX(Reliability!H$23:H$50,MATCH($S295,Reliability!$C$23:$C$50,0)),0),0)*IF($T295="n/a",$D295*$Y295,$G295)+IFERROR(IF(AND($V295&lt;=AC$1,$W295&gt;=AC$1),INDEX(Reliability!H$23:H$50,MATCH($T295,Reliability!$C$23:$C$50,0)),0),0)*$H295*$X295*$Y295),$D295)*$R295</f>
        <v>0</v>
      </c>
      <c r="AD295" s="168">
        <f>MIN((IFERROR(IF(AND($V295&lt;=AD$1,$W295&gt;=AD$1),INDEX(Reliability!I$23:I$50,MATCH($S295,Reliability!$C$23:$C$50,0)),0),0)*IF($T295="n/a",$D295*$Y295,$G295)+IFERROR(IF(AND($V295&lt;=AD$1,$W295&gt;=AD$1),INDEX(Reliability!I$23:I$50,MATCH($T295,Reliability!$C$23:$C$50,0)),0),0)*$H295*$X295*$Y295),$D295)*$R295</f>
        <v>0</v>
      </c>
      <c r="AE295" s="168">
        <f>MIN((IFERROR(IF(AND($V295&lt;=AE$1,$W295&gt;=AE$1),INDEX(Reliability!J$23:J$50,MATCH($S295,Reliability!$C$23:$C$50,0)),0),0)*IF($T295="n/a",$D295*$Y295,$G295)+IFERROR(IF(AND($V295&lt;=AE$1,$W295&gt;=AE$1),INDEX(Reliability!J$23:J$50,MATCH($T295,Reliability!$C$23:$C$50,0)),0),0)*$H295*$X295*$Y295),$D295)*$R295</f>
        <v>0</v>
      </c>
      <c r="AF295" s="168">
        <f>MIN((IFERROR(IF(AND($V295&lt;=AF$1,$W295&gt;=AF$1),INDEX(Reliability!K$23:K$50,MATCH($S295,Reliability!$C$23:$C$50,0)),0),0)*IF($T295="n/a",$D295*$Y295,$G295)+IFERROR(IF(AND($V295&lt;=AF$1,$W295&gt;=AF$1),INDEX(Reliability!K$23:K$50,MATCH($T295,Reliability!$C$23:$C$50,0)),0),0)*$H295*$X295*$Y295),$D295)*$R295</f>
        <v>0</v>
      </c>
      <c r="AG295" s="168">
        <f>MIN((IFERROR(IF(AND($V295&lt;=AG$1,$W295&gt;=AG$1),INDEX(Reliability!L$23:L$50,MATCH($S295,Reliability!$C$23:$C$50,0)),0),0)*IF($T295="n/a",$D295*$Y295,$G295)+IFERROR(IF(AND($V295&lt;=AG$1,$W295&gt;=AG$1),INDEX(Reliability!L$23:L$50,MATCH($T295,Reliability!$C$23:$C$50,0)),0),0)*$H295*$X295*$Y295),$D295)*$R295</f>
        <v>0</v>
      </c>
      <c r="AH295" s="168">
        <f>MIN((IFERROR(IF(AND($V295&lt;=AH$1,$W295&gt;=AH$1),INDEX(Reliability!M$23:M$50,MATCH($S295,Reliability!$C$23:$C$50,0)),0),0)*IF($T295="n/a",$D295*$Y295,$G295)+IFERROR(IF(AND($V295&lt;=AH$1,$W295&gt;=AH$1),INDEX(Reliability!M$23:M$50,MATCH($T295,Reliability!$C$23:$C$50,0)),0),0)*$H295*$X295*$Y295),$D295)*$R295</f>
        <v>0</v>
      </c>
      <c r="AI295" s="168">
        <f>MIN((IFERROR(IF(AND($V295&lt;=AI$1,$W295&gt;=AI$1),INDEX(Reliability!N$23:N$50,MATCH($S295,Reliability!$C$23:$C$50,0)),0),0)*IF($T295="n/a",$D295*$Y295,$G295)+IFERROR(IF(AND($V295&lt;=AI$1,$W295&gt;=AI$1),INDEX(Reliability!N$23:N$50,MATCH($T295,Reliability!$C$23:$C$50,0)),0),0)*$H295*$X295*$Y295),$D295)*$R295</f>
        <v>0</v>
      </c>
      <c r="AJ295" s="168">
        <f>MIN((IFERROR(IF(AND($V295&lt;=AJ$1,$W295&gt;=AJ$1),INDEX(Reliability!O$23:O$50,MATCH($S295,Reliability!$C$23:$C$50,0)),0),0)*IF($T295="n/a",$D295*$Y295,$G295)+IFERROR(IF(AND($V295&lt;=AJ$1,$W295&gt;=AJ$1),INDEX(Reliability!O$23:O$50,MATCH($T295,Reliability!$C$23:$C$50,0)),0),0)*$H295*$X295*$Y295),$D295)*$R295</f>
        <v>0</v>
      </c>
      <c r="AK295" s="168">
        <f>MIN((IFERROR(IF(AND($V295&lt;=AK$1,$W295&gt;=AK$1),INDEX(Reliability!P$23:P$50,MATCH($S295,Reliability!$C$23:$C$50,0)),0),0)*IF($T295="n/a",$D295*$Y295,$G295)+IFERROR(IF(AND($V295&lt;=AK$1,$W295&gt;=AK$1),INDEX(Reliability!P$23:P$50,MATCH($T295,Reliability!$C$23:$C$50,0)),0),0)*$H295*$X295*$Y295),$D295)*$R295</f>
        <v>0</v>
      </c>
      <c r="AM295" s="167">
        <f t="shared" si="47"/>
        <v>0</v>
      </c>
      <c r="AN295">
        <f>unique_contracts!C295</f>
        <v>0</v>
      </c>
    </row>
    <row r="296" spans="2:40" x14ac:dyDescent="0.25">
      <c r="B296" s="121">
        <f>unique_contracts!B296</f>
        <v>0</v>
      </c>
      <c r="C296" s="103">
        <f>unique_contracts!D296</f>
        <v>0</v>
      </c>
      <c r="D296" s="120">
        <f>unique_contracts!J296</f>
        <v>0</v>
      </c>
      <c r="E296" s="103">
        <f>unique_contracts!M296</f>
        <v>0</v>
      </c>
      <c r="F296" s="103">
        <f>unique_contracts!N296</f>
        <v>0</v>
      </c>
      <c r="G296" s="103">
        <f>unique_contracts!P296</f>
        <v>0</v>
      </c>
      <c r="H296" s="103">
        <f>unique_contracts!R296</f>
        <v>0</v>
      </c>
      <c r="I296" s="103">
        <f>unique_contracts!V296</f>
        <v>0</v>
      </c>
      <c r="J296" s="121">
        <f>unique_contracts!AB296</f>
        <v>0</v>
      </c>
      <c r="K296" s="103">
        <f>unique_contracts!AM296</f>
        <v>0</v>
      </c>
      <c r="L296" s="103">
        <f>unique_contracts!AN296</f>
        <v>0</v>
      </c>
      <c r="M296" s="103">
        <f>unique_contracts!AO296</f>
        <v>0</v>
      </c>
      <c r="N296" s="103">
        <f>unique_contracts!AP296</f>
        <v>0</v>
      </c>
      <c r="O296" s="103">
        <f>unique_contracts!AQ296</f>
        <v>0</v>
      </c>
      <c r="P296" s="103">
        <f>unique_contracts!AR296</f>
        <v>0</v>
      </c>
      <c r="Q296" s="103">
        <f>unique_contracts!BP296</f>
        <v>0</v>
      </c>
      <c r="R296" s="103">
        <f t="shared" si="40"/>
        <v>0</v>
      </c>
      <c r="S296" s="103" t="str">
        <f>IFERROR(IF(AND(I296&gt;0,E296="NotHybrid"),_xlfn.CONCAT(MAX(MIN(ROUNDDOWN(I296/D296,0),8),4),INDEX(resources!$G:$G,MATCH(B296,resources!$A:$A,0))),INDEX(resources!$G:$G,MATCH(B296,resources!$A:$A,0))),"n/a")</f>
        <v>n/a</v>
      </c>
      <c r="T296" s="103" t="str">
        <f t="shared" si="41"/>
        <v>n/a</v>
      </c>
      <c r="U296" s="103" t="str">
        <f t="shared" si="42"/>
        <v>n/a</v>
      </c>
      <c r="V296" s="103">
        <f t="shared" si="43"/>
        <v>0</v>
      </c>
      <c r="W296" s="103">
        <f t="shared" si="44"/>
        <v>0</v>
      </c>
      <c r="X296" s="119">
        <f t="shared" si="45"/>
        <v>1</v>
      </c>
      <c r="Y296" s="119">
        <f t="shared" si="46"/>
        <v>1</v>
      </c>
      <c r="Z296" s="168">
        <f>MIN((IFERROR(IF(AND($V296&lt;=Z$1,$W296&gt;=Z$1),INDEX(Reliability!E$23:E$50,MATCH($S296,Reliability!$C$23:$C$50,0)),0),0)*IF($T296="n/a",$D296*$Y296,$G296)+IFERROR(IF(AND($V296&lt;=Z$1,$W296&gt;=Z$1),INDEX(Reliability!E$23:E$50,MATCH($T296,Reliability!$C$23:$C$50,0)),0),0)*$H296*$X296*$Y296),$D296)*$R296</f>
        <v>0</v>
      </c>
      <c r="AA296" s="168">
        <f>MIN((IFERROR(IF(AND($V296&lt;=AA$1,$W296&gt;=AA$1),INDEX(Reliability!F$23:F$50,MATCH($S296,Reliability!$C$23:$C$50,0)),0),0)*IF($T296="n/a",$D296*$Y296,$G296)+IFERROR(IF(AND($V296&lt;=AA$1,$W296&gt;=AA$1),INDEX(Reliability!F$23:F$50,MATCH($T296,Reliability!$C$23:$C$50,0)),0),0)*$H296*$X296*$Y296),$D296)*$R296</f>
        <v>0</v>
      </c>
      <c r="AB296" s="168">
        <f>MIN((IFERROR(IF(AND($V296&lt;=AB$1,$W296&gt;=AB$1),INDEX(Reliability!G$23:G$50,MATCH($S296,Reliability!$C$23:$C$50,0)),0),0)*IF($T296="n/a",$D296*$Y296,$G296)+IFERROR(IF(AND($V296&lt;=AB$1,$W296&gt;=AB$1),INDEX(Reliability!G$23:G$50,MATCH($T296,Reliability!$C$23:$C$50,0)),0),0)*$H296*$X296*$Y296),$D296)*$R296</f>
        <v>0</v>
      </c>
      <c r="AC296" s="168">
        <f>MIN((IFERROR(IF(AND($V296&lt;=AC$1,$W296&gt;=AC$1),INDEX(Reliability!H$23:H$50,MATCH($S296,Reliability!$C$23:$C$50,0)),0),0)*IF($T296="n/a",$D296*$Y296,$G296)+IFERROR(IF(AND($V296&lt;=AC$1,$W296&gt;=AC$1),INDEX(Reliability!H$23:H$50,MATCH($T296,Reliability!$C$23:$C$50,0)),0),0)*$H296*$X296*$Y296),$D296)*$R296</f>
        <v>0</v>
      </c>
      <c r="AD296" s="168">
        <f>MIN((IFERROR(IF(AND($V296&lt;=AD$1,$W296&gt;=AD$1),INDEX(Reliability!I$23:I$50,MATCH($S296,Reliability!$C$23:$C$50,0)),0),0)*IF($T296="n/a",$D296*$Y296,$G296)+IFERROR(IF(AND($V296&lt;=AD$1,$W296&gt;=AD$1),INDEX(Reliability!I$23:I$50,MATCH($T296,Reliability!$C$23:$C$50,0)),0),0)*$H296*$X296*$Y296),$D296)*$R296</f>
        <v>0</v>
      </c>
      <c r="AE296" s="168">
        <f>MIN((IFERROR(IF(AND($V296&lt;=AE$1,$W296&gt;=AE$1),INDEX(Reliability!J$23:J$50,MATCH($S296,Reliability!$C$23:$C$50,0)),0),0)*IF($T296="n/a",$D296*$Y296,$G296)+IFERROR(IF(AND($V296&lt;=AE$1,$W296&gt;=AE$1),INDEX(Reliability!J$23:J$50,MATCH($T296,Reliability!$C$23:$C$50,0)),0),0)*$H296*$X296*$Y296),$D296)*$R296</f>
        <v>0</v>
      </c>
      <c r="AF296" s="168">
        <f>MIN((IFERROR(IF(AND($V296&lt;=AF$1,$W296&gt;=AF$1),INDEX(Reliability!K$23:K$50,MATCH($S296,Reliability!$C$23:$C$50,0)),0),0)*IF($T296="n/a",$D296*$Y296,$G296)+IFERROR(IF(AND($V296&lt;=AF$1,$W296&gt;=AF$1),INDEX(Reliability!K$23:K$50,MATCH($T296,Reliability!$C$23:$C$50,0)),0),0)*$H296*$X296*$Y296),$D296)*$R296</f>
        <v>0</v>
      </c>
      <c r="AG296" s="168">
        <f>MIN((IFERROR(IF(AND($V296&lt;=AG$1,$W296&gt;=AG$1),INDEX(Reliability!L$23:L$50,MATCH($S296,Reliability!$C$23:$C$50,0)),0),0)*IF($T296="n/a",$D296*$Y296,$G296)+IFERROR(IF(AND($V296&lt;=AG$1,$W296&gt;=AG$1),INDEX(Reliability!L$23:L$50,MATCH($T296,Reliability!$C$23:$C$50,0)),0),0)*$H296*$X296*$Y296),$D296)*$R296</f>
        <v>0</v>
      </c>
      <c r="AH296" s="168">
        <f>MIN((IFERROR(IF(AND($V296&lt;=AH$1,$W296&gt;=AH$1),INDEX(Reliability!M$23:M$50,MATCH($S296,Reliability!$C$23:$C$50,0)),0),0)*IF($T296="n/a",$D296*$Y296,$G296)+IFERROR(IF(AND($V296&lt;=AH$1,$W296&gt;=AH$1),INDEX(Reliability!M$23:M$50,MATCH($T296,Reliability!$C$23:$C$50,0)),0),0)*$H296*$X296*$Y296),$D296)*$R296</f>
        <v>0</v>
      </c>
      <c r="AI296" s="168">
        <f>MIN((IFERROR(IF(AND($V296&lt;=AI$1,$W296&gt;=AI$1),INDEX(Reliability!N$23:N$50,MATCH($S296,Reliability!$C$23:$C$50,0)),0),0)*IF($T296="n/a",$D296*$Y296,$G296)+IFERROR(IF(AND($V296&lt;=AI$1,$W296&gt;=AI$1),INDEX(Reliability!N$23:N$50,MATCH($T296,Reliability!$C$23:$C$50,0)),0),0)*$H296*$X296*$Y296),$D296)*$R296</f>
        <v>0</v>
      </c>
      <c r="AJ296" s="168">
        <f>MIN((IFERROR(IF(AND($V296&lt;=AJ$1,$W296&gt;=AJ$1),INDEX(Reliability!O$23:O$50,MATCH($S296,Reliability!$C$23:$C$50,0)),0),0)*IF($T296="n/a",$D296*$Y296,$G296)+IFERROR(IF(AND($V296&lt;=AJ$1,$W296&gt;=AJ$1),INDEX(Reliability!O$23:O$50,MATCH($T296,Reliability!$C$23:$C$50,0)),0),0)*$H296*$X296*$Y296),$D296)*$R296</f>
        <v>0</v>
      </c>
      <c r="AK296" s="168">
        <f>MIN((IFERROR(IF(AND($V296&lt;=AK$1,$W296&gt;=AK$1),INDEX(Reliability!P$23:P$50,MATCH($S296,Reliability!$C$23:$C$50,0)),0),0)*IF($T296="n/a",$D296*$Y296,$G296)+IFERROR(IF(AND($V296&lt;=AK$1,$W296&gt;=AK$1),INDEX(Reliability!P$23:P$50,MATCH($T296,Reliability!$C$23:$C$50,0)),0),0)*$H296*$X296*$Y296),$D296)*$R296</f>
        <v>0</v>
      </c>
      <c r="AM296" s="167">
        <f t="shared" si="47"/>
        <v>0</v>
      </c>
      <c r="AN296">
        <f>unique_contracts!C296</f>
        <v>0</v>
      </c>
    </row>
    <row r="297" spans="2:40" x14ac:dyDescent="0.25">
      <c r="B297" s="121">
        <f>unique_contracts!B297</f>
        <v>0</v>
      </c>
      <c r="C297" s="103">
        <f>unique_contracts!D297</f>
        <v>0</v>
      </c>
      <c r="D297" s="120">
        <f>unique_contracts!J297</f>
        <v>0</v>
      </c>
      <c r="E297" s="103">
        <f>unique_contracts!M297</f>
        <v>0</v>
      </c>
      <c r="F297" s="103">
        <f>unique_contracts!N297</f>
        <v>0</v>
      </c>
      <c r="G297" s="103">
        <f>unique_contracts!P297</f>
        <v>0</v>
      </c>
      <c r="H297" s="103">
        <f>unique_contracts!R297</f>
        <v>0</v>
      </c>
      <c r="I297" s="103">
        <f>unique_contracts!V297</f>
        <v>0</v>
      </c>
      <c r="J297" s="121">
        <f>unique_contracts!AB297</f>
        <v>0</v>
      </c>
      <c r="K297" s="103">
        <f>unique_contracts!AM297</f>
        <v>0</v>
      </c>
      <c r="L297" s="103">
        <f>unique_contracts!AN297</f>
        <v>0</v>
      </c>
      <c r="M297" s="103">
        <f>unique_contracts!AO297</f>
        <v>0</v>
      </c>
      <c r="N297" s="103">
        <f>unique_contracts!AP297</f>
        <v>0</v>
      </c>
      <c r="O297" s="103">
        <f>unique_contracts!AQ297</f>
        <v>0</v>
      </c>
      <c r="P297" s="103">
        <f>unique_contracts!AR297</f>
        <v>0</v>
      </c>
      <c r="Q297" s="103">
        <f>unique_contracts!BP297</f>
        <v>0</v>
      </c>
      <c r="R297" s="103">
        <f t="shared" si="40"/>
        <v>0</v>
      </c>
      <c r="S297" s="103" t="str">
        <f>IFERROR(IF(AND(I297&gt;0,E297="NotHybrid"),_xlfn.CONCAT(MAX(MIN(ROUNDDOWN(I297/D297,0),8),4),INDEX(resources!$G:$G,MATCH(B297,resources!$A:$A,0))),INDEX(resources!$G:$G,MATCH(B297,resources!$A:$A,0))),"n/a")</f>
        <v>n/a</v>
      </c>
      <c r="T297" s="103" t="str">
        <f t="shared" si="41"/>
        <v>n/a</v>
      </c>
      <c r="U297" s="103" t="str">
        <f t="shared" si="42"/>
        <v>n/a</v>
      </c>
      <c r="V297" s="103">
        <f t="shared" si="43"/>
        <v>0</v>
      </c>
      <c r="W297" s="103">
        <f t="shared" si="44"/>
        <v>0</v>
      </c>
      <c r="X297" s="119">
        <f t="shared" si="45"/>
        <v>1</v>
      </c>
      <c r="Y297" s="119">
        <f t="shared" si="46"/>
        <v>1</v>
      </c>
      <c r="Z297" s="168">
        <f>MIN((IFERROR(IF(AND($V297&lt;=Z$1,$W297&gt;=Z$1),INDEX(Reliability!E$23:E$50,MATCH($S297,Reliability!$C$23:$C$50,0)),0),0)*IF($T297="n/a",$D297*$Y297,$G297)+IFERROR(IF(AND($V297&lt;=Z$1,$W297&gt;=Z$1),INDEX(Reliability!E$23:E$50,MATCH($T297,Reliability!$C$23:$C$50,0)),0),0)*$H297*$X297*$Y297),$D297)*$R297</f>
        <v>0</v>
      </c>
      <c r="AA297" s="168">
        <f>MIN((IFERROR(IF(AND($V297&lt;=AA$1,$W297&gt;=AA$1),INDEX(Reliability!F$23:F$50,MATCH($S297,Reliability!$C$23:$C$50,0)),0),0)*IF($T297="n/a",$D297*$Y297,$G297)+IFERROR(IF(AND($V297&lt;=AA$1,$W297&gt;=AA$1),INDEX(Reliability!F$23:F$50,MATCH($T297,Reliability!$C$23:$C$50,0)),0),0)*$H297*$X297*$Y297),$D297)*$R297</f>
        <v>0</v>
      </c>
      <c r="AB297" s="168">
        <f>MIN((IFERROR(IF(AND($V297&lt;=AB$1,$W297&gt;=AB$1),INDEX(Reliability!G$23:G$50,MATCH($S297,Reliability!$C$23:$C$50,0)),0),0)*IF($T297="n/a",$D297*$Y297,$G297)+IFERROR(IF(AND($V297&lt;=AB$1,$W297&gt;=AB$1),INDEX(Reliability!G$23:G$50,MATCH($T297,Reliability!$C$23:$C$50,0)),0),0)*$H297*$X297*$Y297),$D297)*$R297</f>
        <v>0</v>
      </c>
      <c r="AC297" s="168">
        <f>MIN((IFERROR(IF(AND($V297&lt;=AC$1,$W297&gt;=AC$1),INDEX(Reliability!H$23:H$50,MATCH($S297,Reliability!$C$23:$C$50,0)),0),0)*IF($T297="n/a",$D297*$Y297,$G297)+IFERROR(IF(AND($V297&lt;=AC$1,$W297&gt;=AC$1),INDEX(Reliability!H$23:H$50,MATCH($T297,Reliability!$C$23:$C$50,0)),0),0)*$H297*$X297*$Y297),$D297)*$R297</f>
        <v>0</v>
      </c>
      <c r="AD297" s="168">
        <f>MIN((IFERROR(IF(AND($V297&lt;=AD$1,$W297&gt;=AD$1),INDEX(Reliability!I$23:I$50,MATCH($S297,Reliability!$C$23:$C$50,0)),0),0)*IF($T297="n/a",$D297*$Y297,$G297)+IFERROR(IF(AND($V297&lt;=AD$1,$W297&gt;=AD$1),INDEX(Reliability!I$23:I$50,MATCH($T297,Reliability!$C$23:$C$50,0)),0),0)*$H297*$X297*$Y297),$D297)*$R297</f>
        <v>0</v>
      </c>
      <c r="AE297" s="168">
        <f>MIN((IFERROR(IF(AND($V297&lt;=AE$1,$W297&gt;=AE$1),INDEX(Reliability!J$23:J$50,MATCH($S297,Reliability!$C$23:$C$50,0)),0),0)*IF($T297="n/a",$D297*$Y297,$G297)+IFERROR(IF(AND($V297&lt;=AE$1,$W297&gt;=AE$1),INDEX(Reliability!J$23:J$50,MATCH($T297,Reliability!$C$23:$C$50,0)),0),0)*$H297*$X297*$Y297),$D297)*$R297</f>
        <v>0</v>
      </c>
      <c r="AF297" s="168">
        <f>MIN((IFERROR(IF(AND($V297&lt;=AF$1,$W297&gt;=AF$1),INDEX(Reliability!K$23:K$50,MATCH($S297,Reliability!$C$23:$C$50,0)),0),0)*IF($T297="n/a",$D297*$Y297,$G297)+IFERROR(IF(AND($V297&lt;=AF$1,$W297&gt;=AF$1),INDEX(Reliability!K$23:K$50,MATCH($T297,Reliability!$C$23:$C$50,0)),0),0)*$H297*$X297*$Y297),$D297)*$R297</f>
        <v>0</v>
      </c>
      <c r="AG297" s="168">
        <f>MIN((IFERROR(IF(AND($V297&lt;=AG$1,$W297&gt;=AG$1),INDEX(Reliability!L$23:L$50,MATCH($S297,Reliability!$C$23:$C$50,0)),0),0)*IF($T297="n/a",$D297*$Y297,$G297)+IFERROR(IF(AND($V297&lt;=AG$1,$W297&gt;=AG$1),INDEX(Reliability!L$23:L$50,MATCH($T297,Reliability!$C$23:$C$50,0)),0),0)*$H297*$X297*$Y297),$D297)*$R297</f>
        <v>0</v>
      </c>
      <c r="AH297" s="168">
        <f>MIN((IFERROR(IF(AND($V297&lt;=AH$1,$W297&gt;=AH$1),INDEX(Reliability!M$23:M$50,MATCH($S297,Reliability!$C$23:$C$50,0)),0),0)*IF($T297="n/a",$D297*$Y297,$G297)+IFERROR(IF(AND($V297&lt;=AH$1,$W297&gt;=AH$1),INDEX(Reliability!M$23:M$50,MATCH($T297,Reliability!$C$23:$C$50,0)),0),0)*$H297*$X297*$Y297),$D297)*$R297</f>
        <v>0</v>
      </c>
      <c r="AI297" s="168">
        <f>MIN((IFERROR(IF(AND($V297&lt;=AI$1,$W297&gt;=AI$1),INDEX(Reliability!N$23:N$50,MATCH($S297,Reliability!$C$23:$C$50,0)),0),0)*IF($T297="n/a",$D297*$Y297,$G297)+IFERROR(IF(AND($V297&lt;=AI$1,$W297&gt;=AI$1),INDEX(Reliability!N$23:N$50,MATCH($T297,Reliability!$C$23:$C$50,0)),0),0)*$H297*$X297*$Y297),$D297)*$R297</f>
        <v>0</v>
      </c>
      <c r="AJ297" s="168">
        <f>MIN((IFERROR(IF(AND($V297&lt;=AJ$1,$W297&gt;=AJ$1),INDEX(Reliability!O$23:O$50,MATCH($S297,Reliability!$C$23:$C$50,0)),0),0)*IF($T297="n/a",$D297*$Y297,$G297)+IFERROR(IF(AND($V297&lt;=AJ$1,$W297&gt;=AJ$1),INDEX(Reliability!O$23:O$50,MATCH($T297,Reliability!$C$23:$C$50,0)),0),0)*$H297*$X297*$Y297),$D297)*$R297</f>
        <v>0</v>
      </c>
      <c r="AK297" s="168">
        <f>MIN((IFERROR(IF(AND($V297&lt;=AK$1,$W297&gt;=AK$1),INDEX(Reliability!P$23:P$50,MATCH($S297,Reliability!$C$23:$C$50,0)),0),0)*IF($T297="n/a",$D297*$Y297,$G297)+IFERROR(IF(AND($V297&lt;=AK$1,$W297&gt;=AK$1),INDEX(Reliability!P$23:P$50,MATCH($T297,Reliability!$C$23:$C$50,0)),0),0)*$H297*$X297*$Y297),$D297)*$R297</f>
        <v>0</v>
      </c>
      <c r="AM297" s="167">
        <f t="shared" si="47"/>
        <v>0</v>
      </c>
      <c r="AN297">
        <f>unique_contracts!C297</f>
        <v>0</v>
      </c>
    </row>
    <row r="298" spans="2:40" x14ac:dyDescent="0.25">
      <c r="B298" s="121">
        <f>unique_contracts!B298</f>
        <v>0</v>
      </c>
      <c r="C298" s="103">
        <f>unique_contracts!D298</f>
        <v>0</v>
      </c>
      <c r="D298" s="120">
        <f>unique_contracts!J298</f>
        <v>0</v>
      </c>
      <c r="E298" s="103">
        <f>unique_contracts!M298</f>
        <v>0</v>
      </c>
      <c r="F298" s="103">
        <f>unique_contracts!N298</f>
        <v>0</v>
      </c>
      <c r="G298" s="103">
        <f>unique_contracts!P298</f>
        <v>0</v>
      </c>
      <c r="H298" s="103">
        <f>unique_contracts!R298</f>
        <v>0</v>
      </c>
      <c r="I298" s="103">
        <f>unique_contracts!V298</f>
        <v>0</v>
      </c>
      <c r="J298" s="121">
        <f>unique_contracts!AB298</f>
        <v>0</v>
      </c>
      <c r="K298" s="103">
        <f>unique_contracts!AM298</f>
        <v>0</v>
      </c>
      <c r="L298" s="103">
        <f>unique_contracts!AN298</f>
        <v>0</v>
      </c>
      <c r="M298" s="103">
        <f>unique_contracts!AO298</f>
        <v>0</v>
      </c>
      <c r="N298" s="103">
        <f>unique_contracts!AP298</f>
        <v>0</v>
      </c>
      <c r="O298" s="103">
        <f>unique_contracts!AQ298</f>
        <v>0</v>
      </c>
      <c r="P298" s="103">
        <f>unique_contracts!AR298</f>
        <v>0</v>
      </c>
      <c r="Q298" s="103">
        <f>unique_contracts!BP298</f>
        <v>0</v>
      </c>
      <c r="R298" s="103">
        <f t="shared" si="40"/>
        <v>0</v>
      </c>
      <c r="S298" s="103" t="str">
        <f>IFERROR(IF(AND(I298&gt;0,E298="NotHybrid"),_xlfn.CONCAT(MAX(MIN(ROUNDDOWN(I298/D298,0),8),4),INDEX(resources!$G:$G,MATCH(B298,resources!$A:$A,0))),INDEX(resources!$G:$G,MATCH(B298,resources!$A:$A,0))),"n/a")</f>
        <v>n/a</v>
      </c>
      <c r="T298" s="103" t="str">
        <f t="shared" si="41"/>
        <v>n/a</v>
      </c>
      <c r="U298" s="103" t="str">
        <f t="shared" si="42"/>
        <v>n/a</v>
      </c>
      <c r="V298" s="103">
        <f t="shared" si="43"/>
        <v>0</v>
      </c>
      <c r="W298" s="103">
        <f t="shared" si="44"/>
        <v>0</v>
      </c>
      <c r="X298" s="119">
        <f t="shared" si="45"/>
        <v>1</v>
      </c>
      <c r="Y298" s="119">
        <f t="shared" si="46"/>
        <v>1</v>
      </c>
      <c r="Z298" s="168">
        <f>MIN((IFERROR(IF(AND($V298&lt;=Z$1,$W298&gt;=Z$1),INDEX(Reliability!E$23:E$50,MATCH($S298,Reliability!$C$23:$C$50,0)),0),0)*IF($T298="n/a",$D298*$Y298,$G298)+IFERROR(IF(AND($V298&lt;=Z$1,$W298&gt;=Z$1),INDEX(Reliability!E$23:E$50,MATCH($T298,Reliability!$C$23:$C$50,0)),0),0)*$H298*$X298*$Y298),$D298)*$R298</f>
        <v>0</v>
      </c>
      <c r="AA298" s="168">
        <f>MIN((IFERROR(IF(AND($V298&lt;=AA$1,$W298&gt;=AA$1),INDEX(Reliability!F$23:F$50,MATCH($S298,Reliability!$C$23:$C$50,0)),0),0)*IF($T298="n/a",$D298*$Y298,$G298)+IFERROR(IF(AND($V298&lt;=AA$1,$W298&gt;=AA$1),INDEX(Reliability!F$23:F$50,MATCH($T298,Reliability!$C$23:$C$50,0)),0),0)*$H298*$X298*$Y298),$D298)*$R298</f>
        <v>0</v>
      </c>
      <c r="AB298" s="168">
        <f>MIN((IFERROR(IF(AND($V298&lt;=AB$1,$W298&gt;=AB$1),INDEX(Reliability!G$23:G$50,MATCH($S298,Reliability!$C$23:$C$50,0)),0),0)*IF($T298="n/a",$D298*$Y298,$G298)+IFERROR(IF(AND($V298&lt;=AB$1,$W298&gt;=AB$1),INDEX(Reliability!G$23:G$50,MATCH($T298,Reliability!$C$23:$C$50,0)),0),0)*$H298*$X298*$Y298),$D298)*$R298</f>
        <v>0</v>
      </c>
      <c r="AC298" s="168">
        <f>MIN((IFERROR(IF(AND($V298&lt;=AC$1,$W298&gt;=AC$1),INDEX(Reliability!H$23:H$50,MATCH($S298,Reliability!$C$23:$C$50,0)),0),0)*IF($T298="n/a",$D298*$Y298,$G298)+IFERROR(IF(AND($V298&lt;=AC$1,$W298&gt;=AC$1),INDEX(Reliability!H$23:H$50,MATCH($T298,Reliability!$C$23:$C$50,0)),0),0)*$H298*$X298*$Y298),$D298)*$R298</f>
        <v>0</v>
      </c>
      <c r="AD298" s="168">
        <f>MIN((IFERROR(IF(AND($V298&lt;=AD$1,$W298&gt;=AD$1),INDEX(Reliability!I$23:I$50,MATCH($S298,Reliability!$C$23:$C$50,0)),0),0)*IF($T298="n/a",$D298*$Y298,$G298)+IFERROR(IF(AND($V298&lt;=AD$1,$W298&gt;=AD$1),INDEX(Reliability!I$23:I$50,MATCH($T298,Reliability!$C$23:$C$50,0)),0),0)*$H298*$X298*$Y298),$D298)*$R298</f>
        <v>0</v>
      </c>
      <c r="AE298" s="168">
        <f>MIN((IFERROR(IF(AND($V298&lt;=AE$1,$W298&gt;=AE$1),INDEX(Reliability!J$23:J$50,MATCH($S298,Reliability!$C$23:$C$50,0)),0),0)*IF($T298="n/a",$D298*$Y298,$G298)+IFERROR(IF(AND($V298&lt;=AE$1,$W298&gt;=AE$1),INDEX(Reliability!J$23:J$50,MATCH($T298,Reliability!$C$23:$C$50,0)),0),0)*$H298*$X298*$Y298),$D298)*$R298</f>
        <v>0</v>
      </c>
      <c r="AF298" s="168">
        <f>MIN((IFERROR(IF(AND($V298&lt;=AF$1,$W298&gt;=AF$1),INDEX(Reliability!K$23:K$50,MATCH($S298,Reliability!$C$23:$C$50,0)),0),0)*IF($T298="n/a",$D298*$Y298,$G298)+IFERROR(IF(AND($V298&lt;=AF$1,$W298&gt;=AF$1),INDEX(Reliability!K$23:K$50,MATCH($T298,Reliability!$C$23:$C$50,0)),0),0)*$H298*$X298*$Y298),$D298)*$R298</f>
        <v>0</v>
      </c>
      <c r="AG298" s="168">
        <f>MIN((IFERROR(IF(AND($V298&lt;=AG$1,$W298&gt;=AG$1),INDEX(Reliability!L$23:L$50,MATCH($S298,Reliability!$C$23:$C$50,0)),0),0)*IF($T298="n/a",$D298*$Y298,$G298)+IFERROR(IF(AND($V298&lt;=AG$1,$W298&gt;=AG$1),INDEX(Reliability!L$23:L$50,MATCH($T298,Reliability!$C$23:$C$50,0)),0),0)*$H298*$X298*$Y298),$D298)*$R298</f>
        <v>0</v>
      </c>
      <c r="AH298" s="168">
        <f>MIN((IFERROR(IF(AND($V298&lt;=AH$1,$W298&gt;=AH$1),INDEX(Reliability!M$23:M$50,MATCH($S298,Reliability!$C$23:$C$50,0)),0),0)*IF($T298="n/a",$D298*$Y298,$G298)+IFERROR(IF(AND($V298&lt;=AH$1,$W298&gt;=AH$1),INDEX(Reliability!M$23:M$50,MATCH($T298,Reliability!$C$23:$C$50,0)),0),0)*$H298*$X298*$Y298),$D298)*$R298</f>
        <v>0</v>
      </c>
      <c r="AI298" s="168">
        <f>MIN((IFERROR(IF(AND($V298&lt;=AI$1,$W298&gt;=AI$1),INDEX(Reliability!N$23:N$50,MATCH($S298,Reliability!$C$23:$C$50,0)),0),0)*IF($T298="n/a",$D298*$Y298,$G298)+IFERROR(IF(AND($V298&lt;=AI$1,$W298&gt;=AI$1),INDEX(Reliability!N$23:N$50,MATCH($T298,Reliability!$C$23:$C$50,0)),0),0)*$H298*$X298*$Y298),$D298)*$R298</f>
        <v>0</v>
      </c>
      <c r="AJ298" s="168">
        <f>MIN((IFERROR(IF(AND($V298&lt;=AJ$1,$W298&gt;=AJ$1),INDEX(Reliability!O$23:O$50,MATCH($S298,Reliability!$C$23:$C$50,0)),0),0)*IF($T298="n/a",$D298*$Y298,$G298)+IFERROR(IF(AND($V298&lt;=AJ$1,$W298&gt;=AJ$1),INDEX(Reliability!O$23:O$50,MATCH($T298,Reliability!$C$23:$C$50,0)),0),0)*$H298*$X298*$Y298),$D298)*$R298</f>
        <v>0</v>
      </c>
      <c r="AK298" s="168">
        <f>MIN((IFERROR(IF(AND($V298&lt;=AK$1,$W298&gt;=AK$1),INDEX(Reliability!P$23:P$50,MATCH($S298,Reliability!$C$23:$C$50,0)),0),0)*IF($T298="n/a",$D298*$Y298,$G298)+IFERROR(IF(AND($V298&lt;=AK$1,$W298&gt;=AK$1),INDEX(Reliability!P$23:P$50,MATCH($T298,Reliability!$C$23:$C$50,0)),0),0)*$H298*$X298*$Y298),$D298)*$R298</f>
        <v>0</v>
      </c>
      <c r="AM298" s="167">
        <f t="shared" si="47"/>
        <v>0</v>
      </c>
      <c r="AN298">
        <f>unique_contracts!C298</f>
        <v>0</v>
      </c>
    </row>
    <row r="299" spans="2:40" x14ac:dyDescent="0.25">
      <c r="B299" s="121">
        <f>unique_contracts!B299</f>
        <v>0</v>
      </c>
      <c r="C299" s="103">
        <f>unique_contracts!D299</f>
        <v>0</v>
      </c>
      <c r="D299" s="120">
        <f>unique_contracts!J299</f>
        <v>0</v>
      </c>
      <c r="E299" s="103">
        <f>unique_contracts!M299</f>
        <v>0</v>
      </c>
      <c r="F299" s="103">
        <f>unique_contracts!N299</f>
        <v>0</v>
      </c>
      <c r="G299" s="103">
        <f>unique_contracts!P299</f>
        <v>0</v>
      </c>
      <c r="H299" s="103">
        <f>unique_contracts!R299</f>
        <v>0</v>
      </c>
      <c r="I299" s="103">
        <f>unique_contracts!V299</f>
        <v>0</v>
      </c>
      <c r="J299" s="121">
        <f>unique_contracts!AB299</f>
        <v>0</v>
      </c>
      <c r="K299" s="103">
        <f>unique_contracts!AM299</f>
        <v>0</v>
      </c>
      <c r="L299" s="103">
        <f>unique_contracts!AN299</f>
        <v>0</v>
      </c>
      <c r="M299" s="103">
        <f>unique_contracts!AO299</f>
        <v>0</v>
      </c>
      <c r="N299" s="103">
        <f>unique_contracts!AP299</f>
        <v>0</v>
      </c>
      <c r="O299" s="103">
        <f>unique_contracts!AQ299</f>
        <v>0</v>
      </c>
      <c r="P299" s="103">
        <f>unique_contracts!AR299</f>
        <v>0</v>
      </c>
      <c r="Q299" s="103">
        <f>unique_contracts!BP299</f>
        <v>0</v>
      </c>
      <c r="R299" s="103">
        <f t="shared" si="40"/>
        <v>0</v>
      </c>
      <c r="S299" s="103" t="str">
        <f>IFERROR(IF(AND(I299&gt;0,E299="NotHybrid"),_xlfn.CONCAT(MAX(MIN(ROUNDDOWN(I299/D299,0),8),4),INDEX(resources!$G:$G,MATCH(B299,resources!$A:$A,0))),INDEX(resources!$G:$G,MATCH(B299,resources!$A:$A,0))),"n/a")</f>
        <v>n/a</v>
      </c>
      <c r="T299" s="103" t="str">
        <f t="shared" si="41"/>
        <v>n/a</v>
      </c>
      <c r="U299" s="103" t="str">
        <f t="shared" si="42"/>
        <v>n/a</v>
      </c>
      <c r="V299" s="103">
        <f t="shared" si="43"/>
        <v>0</v>
      </c>
      <c r="W299" s="103">
        <f t="shared" si="44"/>
        <v>0</v>
      </c>
      <c r="X299" s="119">
        <f t="shared" si="45"/>
        <v>1</v>
      </c>
      <c r="Y299" s="119">
        <f t="shared" si="46"/>
        <v>1</v>
      </c>
      <c r="Z299" s="168">
        <f>MIN((IFERROR(IF(AND($V299&lt;=Z$1,$W299&gt;=Z$1),INDEX(Reliability!E$23:E$50,MATCH($S299,Reliability!$C$23:$C$50,0)),0),0)*IF($T299="n/a",$D299*$Y299,$G299)+IFERROR(IF(AND($V299&lt;=Z$1,$W299&gt;=Z$1),INDEX(Reliability!E$23:E$50,MATCH($T299,Reliability!$C$23:$C$50,0)),0),0)*$H299*$X299*$Y299),$D299)*$R299</f>
        <v>0</v>
      </c>
      <c r="AA299" s="168">
        <f>MIN((IFERROR(IF(AND($V299&lt;=AA$1,$W299&gt;=AA$1),INDEX(Reliability!F$23:F$50,MATCH($S299,Reliability!$C$23:$C$50,0)),0),0)*IF($T299="n/a",$D299*$Y299,$G299)+IFERROR(IF(AND($V299&lt;=AA$1,$W299&gt;=AA$1),INDEX(Reliability!F$23:F$50,MATCH($T299,Reliability!$C$23:$C$50,0)),0),0)*$H299*$X299*$Y299),$D299)*$R299</f>
        <v>0</v>
      </c>
      <c r="AB299" s="168">
        <f>MIN((IFERROR(IF(AND($V299&lt;=AB$1,$W299&gt;=AB$1),INDEX(Reliability!G$23:G$50,MATCH($S299,Reliability!$C$23:$C$50,0)),0),0)*IF($T299="n/a",$D299*$Y299,$G299)+IFERROR(IF(AND($V299&lt;=AB$1,$W299&gt;=AB$1),INDEX(Reliability!G$23:G$50,MATCH($T299,Reliability!$C$23:$C$50,0)),0),0)*$H299*$X299*$Y299),$D299)*$R299</f>
        <v>0</v>
      </c>
      <c r="AC299" s="168">
        <f>MIN((IFERROR(IF(AND($V299&lt;=AC$1,$W299&gt;=AC$1),INDEX(Reliability!H$23:H$50,MATCH($S299,Reliability!$C$23:$C$50,0)),0),0)*IF($T299="n/a",$D299*$Y299,$G299)+IFERROR(IF(AND($V299&lt;=AC$1,$W299&gt;=AC$1),INDEX(Reliability!H$23:H$50,MATCH($T299,Reliability!$C$23:$C$50,0)),0),0)*$H299*$X299*$Y299),$D299)*$R299</f>
        <v>0</v>
      </c>
      <c r="AD299" s="168">
        <f>MIN((IFERROR(IF(AND($V299&lt;=AD$1,$W299&gt;=AD$1),INDEX(Reliability!I$23:I$50,MATCH($S299,Reliability!$C$23:$C$50,0)),0),0)*IF($T299="n/a",$D299*$Y299,$G299)+IFERROR(IF(AND($V299&lt;=AD$1,$W299&gt;=AD$1),INDEX(Reliability!I$23:I$50,MATCH($T299,Reliability!$C$23:$C$50,0)),0),0)*$H299*$X299*$Y299),$D299)*$R299</f>
        <v>0</v>
      </c>
      <c r="AE299" s="168">
        <f>MIN((IFERROR(IF(AND($V299&lt;=AE$1,$W299&gt;=AE$1),INDEX(Reliability!J$23:J$50,MATCH($S299,Reliability!$C$23:$C$50,0)),0),0)*IF($T299="n/a",$D299*$Y299,$G299)+IFERROR(IF(AND($V299&lt;=AE$1,$W299&gt;=AE$1),INDEX(Reliability!J$23:J$50,MATCH($T299,Reliability!$C$23:$C$50,0)),0),0)*$H299*$X299*$Y299),$D299)*$R299</f>
        <v>0</v>
      </c>
      <c r="AF299" s="168">
        <f>MIN((IFERROR(IF(AND($V299&lt;=AF$1,$W299&gt;=AF$1),INDEX(Reliability!K$23:K$50,MATCH($S299,Reliability!$C$23:$C$50,0)),0),0)*IF($T299="n/a",$D299*$Y299,$G299)+IFERROR(IF(AND($V299&lt;=AF$1,$W299&gt;=AF$1),INDEX(Reliability!K$23:K$50,MATCH($T299,Reliability!$C$23:$C$50,0)),0),0)*$H299*$X299*$Y299),$D299)*$R299</f>
        <v>0</v>
      </c>
      <c r="AG299" s="168">
        <f>MIN((IFERROR(IF(AND($V299&lt;=AG$1,$W299&gt;=AG$1),INDEX(Reliability!L$23:L$50,MATCH($S299,Reliability!$C$23:$C$50,0)),0),0)*IF($T299="n/a",$D299*$Y299,$G299)+IFERROR(IF(AND($V299&lt;=AG$1,$W299&gt;=AG$1),INDEX(Reliability!L$23:L$50,MATCH($T299,Reliability!$C$23:$C$50,0)),0),0)*$H299*$X299*$Y299),$D299)*$R299</f>
        <v>0</v>
      </c>
      <c r="AH299" s="168">
        <f>MIN((IFERROR(IF(AND($V299&lt;=AH$1,$W299&gt;=AH$1),INDEX(Reliability!M$23:M$50,MATCH($S299,Reliability!$C$23:$C$50,0)),0),0)*IF($T299="n/a",$D299*$Y299,$G299)+IFERROR(IF(AND($V299&lt;=AH$1,$W299&gt;=AH$1),INDEX(Reliability!M$23:M$50,MATCH($T299,Reliability!$C$23:$C$50,0)),0),0)*$H299*$X299*$Y299),$D299)*$R299</f>
        <v>0</v>
      </c>
      <c r="AI299" s="168">
        <f>MIN((IFERROR(IF(AND($V299&lt;=AI$1,$W299&gt;=AI$1),INDEX(Reliability!N$23:N$50,MATCH($S299,Reliability!$C$23:$C$50,0)),0),0)*IF($T299="n/a",$D299*$Y299,$G299)+IFERROR(IF(AND($V299&lt;=AI$1,$W299&gt;=AI$1),INDEX(Reliability!N$23:N$50,MATCH($T299,Reliability!$C$23:$C$50,0)),0),0)*$H299*$X299*$Y299),$D299)*$R299</f>
        <v>0</v>
      </c>
      <c r="AJ299" s="168">
        <f>MIN((IFERROR(IF(AND($V299&lt;=AJ$1,$W299&gt;=AJ$1),INDEX(Reliability!O$23:O$50,MATCH($S299,Reliability!$C$23:$C$50,0)),0),0)*IF($T299="n/a",$D299*$Y299,$G299)+IFERROR(IF(AND($V299&lt;=AJ$1,$W299&gt;=AJ$1),INDEX(Reliability!O$23:O$50,MATCH($T299,Reliability!$C$23:$C$50,0)),0),0)*$H299*$X299*$Y299),$D299)*$R299</f>
        <v>0</v>
      </c>
      <c r="AK299" s="168">
        <f>MIN((IFERROR(IF(AND($V299&lt;=AK$1,$W299&gt;=AK$1),INDEX(Reliability!P$23:P$50,MATCH($S299,Reliability!$C$23:$C$50,0)),0),0)*IF($T299="n/a",$D299*$Y299,$G299)+IFERROR(IF(AND($V299&lt;=AK$1,$W299&gt;=AK$1),INDEX(Reliability!P$23:P$50,MATCH($T299,Reliability!$C$23:$C$50,0)),0),0)*$H299*$X299*$Y299),$D299)*$R299</f>
        <v>0</v>
      </c>
      <c r="AM299" s="167">
        <f t="shared" si="47"/>
        <v>0</v>
      </c>
      <c r="AN299">
        <f>unique_contracts!C299</f>
        <v>0</v>
      </c>
    </row>
    <row r="300" spans="2:40" x14ac:dyDescent="0.25">
      <c r="B300" s="121">
        <f>unique_contracts!B300</f>
        <v>0</v>
      </c>
      <c r="C300" s="103">
        <f>unique_contracts!D300</f>
        <v>0</v>
      </c>
      <c r="D300" s="120">
        <f>unique_contracts!J300</f>
        <v>0</v>
      </c>
      <c r="E300" s="103">
        <f>unique_contracts!M300</f>
        <v>0</v>
      </c>
      <c r="F300" s="103">
        <f>unique_contracts!N300</f>
        <v>0</v>
      </c>
      <c r="G300" s="103">
        <f>unique_contracts!P300</f>
        <v>0</v>
      </c>
      <c r="H300" s="103">
        <f>unique_contracts!R300</f>
        <v>0</v>
      </c>
      <c r="I300" s="103">
        <f>unique_contracts!V300</f>
        <v>0</v>
      </c>
      <c r="J300" s="121">
        <f>unique_contracts!AB300</f>
        <v>0</v>
      </c>
      <c r="K300" s="103">
        <f>unique_contracts!AM300</f>
        <v>0</v>
      </c>
      <c r="L300" s="103">
        <f>unique_contracts!AN300</f>
        <v>0</v>
      </c>
      <c r="M300" s="103">
        <f>unique_contracts!AO300</f>
        <v>0</v>
      </c>
      <c r="N300" s="103">
        <f>unique_contracts!AP300</f>
        <v>0</v>
      </c>
      <c r="O300" s="103">
        <f>unique_contracts!AQ300</f>
        <v>0</v>
      </c>
      <c r="P300" s="103">
        <f>unique_contracts!AR300</f>
        <v>0</v>
      </c>
      <c r="Q300" s="103">
        <f>unique_contracts!BP300</f>
        <v>0</v>
      </c>
      <c r="R300" s="103">
        <f t="shared" si="40"/>
        <v>0</v>
      </c>
      <c r="S300" s="103" t="str">
        <f>IFERROR(IF(AND(I300&gt;0,E300="NotHybrid"),_xlfn.CONCAT(MAX(MIN(ROUNDDOWN(I300/D300,0),8),4),INDEX(resources!$G:$G,MATCH(B300,resources!$A:$A,0))),INDEX(resources!$G:$G,MATCH(B300,resources!$A:$A,0))),"n/a")</f>
        <v>n/a</v>
      </c>
      <c r="T300" s="103" t="str">
        <f t="shared" si="41"/>
        <v>n/a</v>
      </c>
      <c r="U300" s="103" t="str">
        <f t="shared" si="42"/>
        <v>n/a</v>
      </c>
      <c r="V300" s="103">
        <f t="shared" si="43"/>
        <v>0</v>
      </c>
      <c r="W300" s="103">
        <f t="shared" si="44"/>
        <v>0</v>
      </c>
      <c r="X300" s="119">
        <f t="shared" si="45"/>
        <v>1</v>
      </c>
      <c r="Y300" s="119">
        <f t="shared" si="46"/>
        <v>1</v>
      </c>
      <c r="Z300" s="168">
        <f>MIN((IFERROR(IF(AND($V300&lt;=Z$1,$W300&gt;=Z$1),INDEX(Reliability!E$23:E$50,MATCH($S300,Reliability!$C$23:$C$50,0)),0),0)*IF($T300="n/a",$D300*$Y300,$G300)+IFERROR(IF(AND($V300&lt;=Z$1,$W300&gt;=Z$1),INDEX(Reliability!E$23:E$50,MATCH($T300,Reliability!$C$23:$C$50,0)),0),0)*$H300*$X300*$Y300),$D300)*$R300</f>
        <v>0</v>
      </c>
      <c r="AA300" s="168">
        <f>MIN((IFERROR(IF(AND($V300&lt;=AA$1,$W300&gt;=AA$1),INDEX(Reliability!F$23:F$50,MATCH($S300,Reliability!$C$23:$C$50,0)),0),0)*IF($T300="n/a",$D300*$Y300,$G300)+IFERROR(IF(AND($V300&lt;=AA$1,$W300&gt;=AA$1),INDEX(Reliability!F$23:F$50,MATCH($T300,Reliability!$C$23:$C$50,0)),0),0)*$H300*$X300*$Y300),$D300)*$R300</f>
        <v>0</v>
      </c>
      <c r="AB300" s="168">
        <f>MIN((IFERROR(IF(AND($V300&lt;=AB$1,$W300&gt;=AB$1),INDEX(Reliability!G$23:G$50,MATCH($S300,Reliability!$C$23:$C$50,0)),0),0)*IF($T300="n/a",$D300*$Y300,$G300)+IFERROR(IF(AND($V300&lt;=AB$1,$W300&gt;=AB$1),INDEX(Reliability!G$23:G$50,MATCH($T300,Reliability!$C$23:$C$50,0)),0),0)*$H300*$X300*$Y300),$D300)*$R300</f>
        <v>0</v>
      </c>
      <c r="AC300" s="168">
        <f>MIN((IFERROR(IF(AND($V300&lt;=AC$1,$W300&gt;=AC$1),INDEX(Reliability!H$23:H$50,MATCH($S300,Reliability!$C$23:$C$50,0)),0),0)*IF($T300="n/a",$D300*$Y300,$G300)+IFERROR(IF(AND($V300&lt;=AC$1,$W300&gt;=AC$1),INDEX(Reliability!H$23:H$50,MATCH($T300,Reliability!$C$23:$C$50,0)),0),0)*$H300*$X300*$Y300),$D300)*$R300</f>
        <v>0</v>
      </c>
      <c r="AD300" s="168">
        <f>MIN((IFERROR(IF(AND($V300&lt;=AD$1,$W300&gt;=AD$1),INDEX(Reliability!I$23:I$50,MATCH($S300,Reliability!$C$23:$C$50,0)),0),0)*IF($T300="n/a",$D300*$Y300,$G300)+IFERROR(IF(AND($V300&lt;=AD$1,$W300&gt;=AD$1),INDEX(Reliability!I$23:I$50,MATCH($T300,Reliability!$C$23:$C$50,0)),0),0)*$H300*$X300*$Y300),$D300)*$R300</f>
        <v>0</v>
      </c>
      <c r="AE300" s="168">
        <f>MIN((IFERROR(IF(AND($V300&lt;=AE$1,$W300&gt;=AE$1),INDEX(Reliability!J$23:J$50,MATCH($S300,Reliability!$C$23:$C$50,0)),0),0)*IF($T300="n/a",$D300*$Y300,$G300)+IFERROR(IF(AND($V300&lt;=AE$1,$W300&gt;=AE$1),INDEX(Reliability!J$23:J$50,MATCH($T300,Reliability!$C$23:$C$50,0)),0),0)*$H300*$X300*$Y300),$D300)*$R300</f>
        <v>0</v>
      </c>
      <c r="AF300" s="168">
        <f>MIN((IFERROR(IF(AND($V300&lt;=AF$1,$W300&gt;=AF$1),INDEX(Reliability!K$23:K$50,MATCH($S300,Reliability!$C$23:$C$50,0)),0),0)*IF($T300="n/a",$D300*$Y300,$G300)+IFERROR(IF(AND($V300&lt;=AF$1,$W300&gt;=AF$1),INDEX(Reliability!K$23:K$50,MATCH($T300,Reliability!$C$23:$C$50,0)),0),0)*$H300*$X300*$Y300),$D300)*$R300</f>
        <v>0</v>
      </c>
      <c r="AG300" s="168">
        <f>MIN((IFERROR(IF(AND($V300&lt;=AG$1,$W300&gt;=AG$1),INDEX(Reliability!L$23:L$50,MATCH($S300,Reliability!$C$23:$C$50,0)),0),0)*IF($T300="n/a",$D300*$Y300,$G300)+IFERROR(IF(AND($V300&lt;=AG$1,$W300&gt;=AG$1),INDEX(Reliability!L$23:L$50,MATCH($T300,Reliability!$C$23:$C$50,0)),0),0)*$H300*$X300*$Y300),$D300)*$R300</f>
        <v>0</v>
      </c>
      <c r="AH300" s="168">
        <f>MIN((IFERROR(IF(AND($V300&lt;=AH$1,$W300&gt;=AH$1),INDEX(Reliability!M$23:M$50,MATCH($S300,Reliability!$C$23:$C$50,0)),0),0)*IF($T300="n/a",$D300*$Y300,$G300)+IFERROR(IF(AND($V300&lt;=AH$1,$W300&gt;=AH$1),INDEX(Reliability!M$23:M$50,MATCH($T300,Reliability!$C$23:$C$50,0)),0),0)*$H300*$X300*$Y300),$D300)*$R300</f>
        <v>0</v>
      </c>
      <c r="AI300" s="168">
        <f>MIN((IFERROR(IF(AND($V300&lt;=AI$1,$W300&gt;=AI$1),INDEX(Reliability!N$23:N$50,MATCH($S300,Reliability!$C$23:$C$50,0)),0),0)*IF($T300="n/a",$D300*$Y300,$G300)+IFERROR(IF(AND($V300&lt;=AI$1,$W300&gt;=AI$1),INDEX(Reliability!N$23:N$50,MATCH($T300,Reliability!$C$23:$C$50,0)),0),0)*$H300*$X300*$Y300),$D300)*$R300</f>
        <v>0</v>
      </c>
      <c r="AJ300" s="168">
        <f>MIN((IFERROR(IF(AND($V300&lt;=AJ$1,$W300&gt;=AJ$1),INDEX(Reliability!O$23:O$50,MATCH($S300,Reliability!$C$23:$C$50,0)),0),0)*IF($T300="n/a",$D300*$Y300,$G300)+IFERROR(IF(AND($V300&lt;=AJ$1,$W300&gt;=AJ$1),INDEX(Reliability!O$23:O$50,MATCH($T300,Reliability!$C$23:$C$50,0)),0),0)*$H300*$X300*$Y300),$D300)*$R300</f>
        <v>0</v>
      </c>
      <c r="AK300" s="168">
        <f>MIN((IFERROR(IF(AND($V300&lt;=AK$1,$W300&gt;=AK$1),INDEX(Reliability!P$23:P$50,MATCH($S300,Reliability!$C$23:$C$50,0)),0),0)*IF($T300="n/a",$D300*$Y300,$G300)+IFERROR(IF(AND($V300&lt;=AK$1,$W300&gt;=AK$1),INDEX(Reliability!P$23:P$50,MATCH($T300,Reliability!$C$23:$C$50,0)),0),0)*$H300*$X300*$Y300),$D300)*$R300</f>
        <v>0</v>
      </c>
      <c r="AM300" s="167">
        <f t="shared" si="47"/>
        <v>0</v>
      </c>
      <c r="AN300">
        <f>unique_contracts!C300</f>
        <v>0</v>
      </c>
    </row>
    <row r="301" spans="2:40" x14ac:dyDescent="0.25">
      <c r="B301" s="121">
        <f>unique_contracts!B301</f>
        <v>0</v>
      </c>
      <c r="C301" s="103">
        <f>unique_contracts!D301</f>
        <v>0</v>
      </c>
      <c r="D301" s="120">
        <f>unique_contracts!J301</f>
        <v>0</v>
      </c>
      <c r="E301" s="103">
        <f>unique_contracts!M301</f>
        <v>0</v>
      </c>
      <c r="F301" s="103">
        <f>unique_contracts!N301</f>
        <v>0</v>
      </c>
      <c r="G301" s="103">
        <f>unique_contracts!P301</f>
        <v>0</v>
      </c>
      <c r="H301" s="103">
        <f>unique_contracts!R301</f>
        <v>0</v>
      </c>
      <c r="I301" s="103">
        <f>unique_contracts!V301</f>
        <v>0</v>
      </c>
      <c r="J301" s="121">
        <f>unique_contracts!AB301</f>
        <v>0</v>
      </c>
      <c r="K301" s="103">
        <f>unique_contracts!AM301</f>
        <v>0</v>
      </c>
      <c r="L301" s="103">
        <f>unique_contracts!AN301</f>
        <v>0</v>
      </c>
      <c r="M301" s="103">
        <f>unique_contracts!AO301</f>
        <v>0</v>
      </c>
      <c r="N301" s="103">
        <f>unique_contracts!AP301</f>
        <v>0</v>
      </c>
      <c r="O301" s="103">
        <f>unique_contracts!AQ301</f>
        <v>0</v>
      </c>
      <c r="P301" s="103">
        <f>unique_contracts!AR301</f>
        <v>0</v>
      </c>
      <c r="Q301" s="103">
        <f>unique_contracts!BP301</f>
        <v>0</v>
      </c>
      <c r="R301" s="103">
        <f t="shared" si="40"/>
        <v>0</v>
      </c>
      <c r="S301" s="103" t="str">
        <f>IFERROR(IF(AND(I301&gt;0,E301="NotHybrid"),_xlfn.CONCAT(MAX(MIN(ROUNDDOWN(I301/D301,0),8),4),INDEX(resources!$G:$G,MATCH(B301,resources!$A:$A,0))),INDEX(resources!$G:$G,MATCH(B301,resources!$A:$A,0))),"n/a")</f>
        <v>n/a</v>
      </c>
      <c r="T301" s="103" t="str">
        <f t="shared" si="41"/>
        <v>n/a</v>
      </c>
      <c r="U301" s="103" t="str">
        <f t="shared" si="42"/>
        <v>n/a</v>
      </c>
      <c r="V301" s="103">
        <f t="shared" si="43"/>
        <v>0</v>
      </c>
      <c r="W301" s="103">
        <f t="shared" si="44"/>
        <v>0</v>
      </c>
      <c r="X301" s="119">
        <f t="shared" si="45"/>
        <v>1</v>
      </c>
      <c r="Y301" s="119">
        <f t="shared" si="46"/>
        <v>1</v>
      </c>
      <c r="Z301" s="168">
        <f>MIN((IFERROR(IF(AND($V301&lt;=Z$1,$W301&gt;=Z$1),INDEX(Reliability!E$23:E$50,MATCH($S301,Reliability!$C$23:$C$50,0)),0),0)*IF($T301="n/a",$D301*$Y301,$G301)+IFERROR(IF(AND($V301&lt;=Z$1,$W301&gt;=Z$1),INDEX(Reliability!E$23:E$50,MATCH($T301,Reliability!$C$23:$C$50,0)),0),0)*$H301*$X301*$Y301),$D301)*$R301</f>
        <v>0</v>
      </c>
      <c r="AA301" s="168">
        <f>MIN((IFERROR(IF(AND($V301&lt;=AA$1,$W301&gt;=AA$1),INDEX(Reliability!F$23:F$50,MATCH($S301,Reliability!$C$23:$C$50,0)),0),0)*IF($T301="n/a",$D301*$Y301,$G301)+IFERROR(IF(AND($V301&lt;=AA$1,$W301&gt;=AA$1),INDEX(Reliability!F$23:F$50,MATCH($T301,Reliability!$C$23:$C$50,0)),0),0)*$H301*$X301*$Y301),$D301)*$R301</f>
        <v>0</v>
      </c>
      <c r="AB301" s="168">
        <f>MIN((IFERROR(IF(AND($V301&lt;=AB$1,$W301&gt;=AB$1),INDEX(Reliability!G$23:G$50,MATCH($S301,Reliability!$C$23:$C$50,0)),0),0)*IF($T301="n/a",$D301*$Y301,$G301)+IFERROR(IF(AND($V301&lt;=AB$1,$W301&gt;=AB$1),INDEX(Reliability!G$23:G$50,MATCH($T301,Reliability!$C$23:$C$50,0)),0),0)*$H301*$X301*$Y301),$D301)*$R301</f>
        <v>0</v>
      </c>
      <c r="AC301" s="168">
        <f>MIN((IFERROR(IF(AND($V301&lt;=AC$1,$W301&gt;=AC$1),INDEX(Reliability!H$23:H$50,MATCH($S301,Reliability!$C$23:$C$50,0)),0),0)*IF($T301="n/a",$D301*$Y301,$G301)+IFERROR(IF(AND($V301&lt;=AC$1,$W301&gt;=AC$1),INDEX(Reliability!H$23:H$50,MATCH($T301,Reliability!$C$23:$C$50,0)),0),0)*$H301*$X301*$Y301),$D301)*$R301</f>
        <v>0</v>
      </c>
      <c r="AD301" s="168">
        <f>MIN((IFERROR(IF(AND($V301&lt;=AD$1,$W301&gt;=AD$1),INDEX(Reliability!I$23:I$50,MATCH($S301,Reliability!$C$23:$C$50,0)),0),0)*IF($T301="n/a",$D301*$Y301,$G301)+IFERROR(IF(AND($V301&lt;=AD$1,$W301&gt;=AD$1),INDEX(Reliability!I$23:I$50,MATCH($T301,Reliability!$C$23:$C$50,0)),0),0)*$H301*$X301*$Y301),$D301)*$R301</f>
        <v>0</v>
      </c>
      <c r="AE301" s="168">
        <f>MIN((IFERROR(IF(AND($V301&lt;=AE$1,$W301&gt;=AE$1),INDEX(Reliability!J$23:J$50,MATCH($S301,Reliability!$C$23:$C$50,0)),0),0)*IF($T301="n/a",$D301*$Y301,$G301)+IFERROR(IF(AND($V301&lt;=AE$1,$W301&gt;=AE$1),INDEX(Reliability!J$23:J$50,MATCH($T301,Reliability!$C$23:$C$50,0)),0),0)*$H301*$X301*$Y301),$D301)*$R301</f>
        <v>0</v>
      </c>
      <c r="AF301" s="168">
        <f>MIN((IFERROR(IF(AND($V301&lt;=AF$1,$W301&gt;=AF$1),INDEX(Reliability!K$23:K$50,MATCH($S301,Reliability!$C$23:$C$50,0)),0),0)*IF($T301="n/a",$D301*$Y301,$G301)+IFERROR(IF(AND($V301&lt;=AF$1,$W301&gt;=AF$1),INDEX(Reliability!K$23:K$50,MATCH($T301,Reliability!$C$23:$C$50,0)),0),0)*$H301*$X301*$Y301),$D301)*$R301</f>
        <v>0</v>
      </c>
      <c r="AG301" s="168">
        <f>MIN((IFERROR(IF(AND($V301&lt;=AG$1,$W301&gt;=AG$1),INDEX(Reliability!L$23:L$50,MATCH($S301,Reliability!$C$23:$C$50,0)),0),0)*IF($T301="n/a",$D301*$Y301,$G301)+IFERROR(IF(AND($V301&lt;=AG$1,$W301&gt;=AG$1),INDEX(Reliability!L$23:L$50,MATCH($T301,Reliability!$C$23:$C$50,0)),0),0)*$H301*$X301*$Y301),$D301)*$R301</f>
        <v>0</v>
      </c>
      <c r="AH301" s="168">
        <f>MIN((IFERROR(IF(AND($V301&lt;=AH$1,$W301&gt;=AH$1),INDEX(Reliability!M$23:M$50,MATCH($S301,Reliability!$C$23:$C$50,0)),0),0)*IF($T301="n/a",$D301*$Y301,$G301)+IFERROR(IF(AND($V301&lt;=AH$1,$W301&gt;=AH$1),INDEX(Reliability!M$23:M$50,MATCH($T301,Reliability!$C$23:$C$50,0)),0),0)*$H301*$X301*$Y301),$D301)*$R301</f>
        <v>0</v>
      </c>
      <c r="AI301" s="168">
        <f>MIN((IFERROR(IF(AND($V301&lt;=AI$1,$W301&gt;=AI$1),INDEX(Reliability!N$23:N$50,MATCH($S301,Reliability!$C$23:$C$50,0)),0),0)*IF($T301="n/a",$D301*$Y301,$G301)+IFERROR(IF(AND($V301&lt;=AI$1,$W301&gt;=AI$1),INDEX(Reliability!N$23:N$50,MATCH($T301,Reliability!$C$23:$C$50,0)),0),0)*$H301*$X301*$Y301),$D301)*$R301</f>
        <v>0</v>
      </c>
      <c r="AJ301" s="168">
        <f>MIN((IFERROR(IF(AND($V301&lt;=AJ$1,$W301&gt;=AJ$1),INDEX(Reliability!O$23:O$50,MATCH($S301,Reliability!$C$23:$C$50,0)),0),0)*IF($T301="n/a",$D301*$Y301,$G301)+IFERROR(IF(AND($V301&lt;=AJ$1,$W301&gt;=AJ$1),INDEX(Reliability!O$23:O$50,MATCH($T301,Reliability!$C$23:$C$50,0)),0),0)*$H301*$X301*$Y301),$D301)*$R301</f>
        <v>0</v>
      </c>
      <c r="AK301" s="168">
        <f>MIN((IFERROR(IF(AND($V301&lt;=AK$1,$W301&gt;=AK$1),INDEX(Reliability!P$23:P$50,MATCH($S301,Reliability!$C$23:$C$50,0)),0),0)*IF($T301="n/a",$D301*$Y301,$G301)+IFERROR(IF(AND($V301&lt;=AK$1,$W301&gt;=AK$1),INDEX(Reliability!P$23:P$50,MATCH($T301,Reliability!$C$23:$C$50,0)),0),0)*$H301*$X301*$Y301),$D301)*$R301</f>
        <v>0</v>
      </c>
      <c r="AM301" s="167">
        <f t="shared" si="47"/>
        <v>0</v>
      </c>
      <c r="AN301">
        <f>unique_contracts!C301</f>
        <v>0</v>
      </c>
    </row>
    <row r="302" spans="2:40" x14ac:dyDescent="0.25">
      <c r="B302" s="121">
        <f>unique_contracts!B302</f>
        <v>0</v>
      </c>
      <c r="C302" s="103">
        <f>unique_contracts!D302</f>
        <v>0</v>
      </c>
      <c r="D302" s="120">
        <f>unique_contracts!J302</f>
        <v>0</v>
      </c>
      <c r="E302" s="103">
        <f>unique_contracts!M302</f>
        <v>0</v>
      </c>
      <c r="F302" s="103">
        <f>unique_contracts!N302</f>
        <v>0</v>
      </c>
      <c r="G302" s="103">
        <f>unique_contracts!P302</f>
        <v>0</v>
      </c>
      <c r="H302" s="103">
        <f>unique_contracts!R302</f>
        <v>0</v>
      </c>
      <c r="I302" s="103">
        <f>unique_contracts!V302</f>
        <v>0</v>
      </c>
      <c r="J302" s="121">
        <f>unique_contracts!AB302</f>
        <v>0</v>
      </c>
      <c r="K302" s="103">
        <f>unique_contracts!AM302</f>
        <v>0</v>
      </c>
      <c r="L302" s="103">
        <f>unique_contracts!AN302</f>
        <v>0</v>
      </c>
      <c r="M302" s="103">
        <f>unique_contracts!AO302</f>
        <v>0</v>
      </c>
      <c r="N302" s="103">
        <f>unique_contracts!AP302</f>
        <v>0</v>
      </c>
      <c r="O302" s="103">
        <f>unique_contracts!AQ302</f>
        <v>0</v>
      </c>
      <c r="P302" s="103">
        <f>unique_contracts!AR302</f>
        <v>0</v>
      </c>
      <c r="Q302" s="103">
        <f>unique_contracts!BP302</f>
        <v>0</v>
      </c>
      <c r="R302" s="103">
        <f t="shared" si="40"/>
        <v>0</v>
      </c>
      <c r="S302" s="103" t="str">
        <f>IFERROR(IF(AND(I302&gt;0,E302="NotHybrid"),_xlfn.CONCAT(MAX(MIN(ROUNDDOWN(I302/D302,0),8),4),INDEX(resources!$G:$G,MATCH(B302,resources!$A:$A,0))),INDEX(resources!$G:$G,MATCH(B302,resources!$A:$A,0))),"n/a")</f>
        <v>n/a</v>
      </c>
      <c r="T302" s="103" t="str">
        <f t="shared" si="41"/>
        <v>n/a</v>
      </c>
      <c r="U302" s="103" t="str">
        <f t="shared" si="42"/>
        <v>n/a</v>
      </c>
      <c r="V302" s="103">
        <f t="shared" si="43"/>
        <v>0</v>
      </c>
      <c r="W302" s="103">
        <f t="shared" si="44"/>
        <v>0</v>
      </c>
      <c r="X302" s="119">
        <f t="shared" si="45"/>
        <v>1</v>
      </c>
      <c r="Y302" s="119">
        <f t="shared" si="46"/>
        <v>1</v>
      </c>
      <c r="Z302" s="168">
        <f>MIN((IFERROR(IF(AND($V302&lt;=Z$1,$W302&gt;=Z$1),INDEX(Reliability!E$23:E$50,MATCH($S302,Reliability!$C$23:$C$50,0)),0),0)*IF($T302="n/a",$D302*$Y302,$G302)+IFERROR(IF(AND($V302&lt;=Z$1,$W302&gt;=Z$1),INDEX(Reliability!E$23:E$50,MATCH($T302,Reliability!$C$23:$C$50,0)),0),0)*$H302*$X302*$Y302),$D302)*$R302</f>
        <v>0</v>
      </c>
      <c r="AA302" s="168">
        <f>MIN((IFERROR(IF(AND($V302&lt;=AA$1,$W302&gt;=AA$1),INDEX(Reliability!F$23:F$50,MATCH($S302,Reliability!$C$23:$C$50,0)),0),0)*IF($T302="n/a",$D302*$Y302,$G302)+IFERROR(IF(AND($V302&lt;=AA$1,$W302&gt;=AA$1),INDEX(Reliability!F$23:F$50,MATCH($T302,Reliability!$C$23:$C$50,0)),0),0)*$H302*$X302*$Y302),$D302)*$R302</f>
        <v>0</v>
      </c>
      <c r="AB302" s="168">
        <f>MIN((IFERROR(IF(AND($V302&lt;=AB$1,$W302&gt;=AB$1),INDEX(Reliability!G$23:G$50,MATCH($S302,Reliability!$C$23:$C$50,0)),0),0)*IF($T302="n/a",$D302*$Y302,$G302)+IFERROR(IF(AND($V302&lt;=AB$1,$W302&gt;=AB$1),INDEX(Reliability!G$23:G$50,MATCH($T302,Reliability!$C$23:$C$50,0)),0),0)*$H302*$X302*$Y302),$D302)*$R302</f>
        <v>0</v>
      </c>
      <c r="AC302" s="168">
        <f>MIN((IFERROR(IF(AND($V302&lt;=AC$1,$W302&gt;=AC$1),INDEX(Reliability!H$23:H$50,MATCH($S302,Reliability!$C$23:$C$50,0)),0),0)*IF($T302="n/a",$D302*$Y302,$G302)+IFERROR(IF(AND($V302&lt;=AC$1,$W302&gt;=AC$1),INDEX(Reliability!H$23:H$50,MATCH($T302,Reliability!$C$23:$C$50,0)),0),0)*$H302*$X302*$Y302),$D302)*$R302</f>
        <v>0</v>
      </c>
      <c r="AD302" s="168">
        <f>MIN((IFERROR(IF(AND($V302&lt;=AD$1,$W302&gt;=AD$1),INDEX(Reliability!I$23:I$50,MATCH($S302,Reliability!$C$23:$C$50,0)),0),0)*IF($T302="n/a",$D302*$Y302,$G302)+IFERROR(IF(AND($V302&lt;=AD$1,$W302&gt;=AD$1),INDEX(Reliability!I$23:I$50,MATCH($T302,Reliability!$C$23:$C$50,0)),0),0)*$H302*$X302*$Y302),$D302)*$R302</f>
        <v>0</v>
      </c>
      <c r="AE302" s="168">
        <f>MIN((IFERROR(IF(AND($V302&lt;=AE$1,$W302&gt;=AE$1),INDEX(Reliability!J$23:J$50,MATCH($S302,Reliability!$C$23:$C$50,0)),0),0)*IF($T302="n/a",$D302*$Y302,$G302)+IFERROR(IF(AND($V302&lt;=AE$1,$W302&gt;=AE$1),INDEX(Reliability!J$23:J$50,MATCH($T302,Reliability!$C$23:$C$50,0)),0),0)*$H302*$X302*$Y302),$D302)*$R302</f>
        <v>0</v>
      </c>
      <c r="AF302" s="168">
        <f>MIN((IFERROR(IF(AND($V302&lt;=AF$1,$W302&gt;=AF$1),INDEX(Reliability!K$23:K$50,MATCH($S302,Reliability!$C$23:$C$50,0)),0),0)*IF($T302="n/a",$D302*$Y302,$G302)+IFERROR(IF(AND($V302&lt;=AF$1,$W302&gt;=AF$1),INDEX(Reliability!K$23:K$50,MATCH($T302,Reliability!$C$23:$C$50,0)),0),0)*$H302*$X302*$Y302),$D302)*$R302</f>
        <v>0</v>
      </c>
      <c r="AG302" s="168">
        <f>MIN((IFERROR(IF(AND($V302&lt;=AG$1,$W302&gt;=AG$1),INDEX(Reliability!L$23:L$50,MATCH($S302,Reliability!$C$23:$C$50,0)),0),0)*IF($T302="n/a",$D302*$Y302,$G302)+IFERROR(IF(AND($V302&lt;=AG$1,$W302&gt;=AG$1),INDEX(Reliability!L$23:L$50,MATCH($T302,Reliability!$C$23:$C$50,0)),0),0)*$H302*$X302*$Y302),$D302)*$R302</f>
        <v>0</v>
      </c>
      <c r="AH302" s="168">
        <f>MIN((IFERROR(IF(AND($V302&lt;=AH$1,$W302&gt;=AH$1),INDEX(Reliability!M$23:M$50,MATCH($S302,Reliability!$C$23:$C$50,0)),0),0)*IF($T302="n/a",$D302*$Y302,$G302)+IFERROR(IF(AND($V302&lt;=AH$1,$W302&gt;=AH$1),INDEX(Reliability!M$23:M$50,MATCH($T302,Reliability!$C$23:$C$50,0)),0),0)*$H302*$X302*$Y302),$D302)*$R302</f>
        <v>0</v>
      </c>
      <c r="AI302" s="168">
        <f>MIN((IFERROR(IF(AND($V302&lt;=AI$1,$W302&gt;=AI$1),INDEX(Reliability!N$23:N$50,MATCH($S302,Reliability!$C$23:$C$50,0)),0),0)*IF($T302="n/a",$D302*$Y302,$G302)+IFERROR(IF(AND($V302&lt;=AI$1,$W302&gt;=AI$1),INDEX(Reliability!N$23:N$50,MATCH($T302,Reliability!$C$23:$C$50,0)),0),0)*$H302*$X302*$Y302),$D302)*$R302</f>
        <v>0</v>
      </c>
      <c r="AJ302" s="168">
        <f>MIN((IFERROR(IF(AND($V302&lt;=AJ$1,$W302&gt;=AJ$1),INDEX(Reliability!O$23:O$50,MATCH($S302,Reliability!$C$23:$C$50,0)),0),0)*IF($T302="n/a",$D302*$Y302,$G302)+IFERROR(IF(AND($V302&lt;=AJ$1,$W302&gt;=AJ$1),INDEX(Reliability!O$23:O$50,MATCH($T302,Reliability!$C$23:$C$50,0)),0),0)*$H302*$X302*$Y302),$D302)*$R302</f>
        <v>0</v>
      </c>
      <c r="AK302" s="168">
        <f>MIN((IFERROR(IF(AND($V302&lt;=AK$1,$W302&gt;=AK$1),INDEX(Reliability!P$23:P$50,MATCH($S302,Reliability!$C$23:$C$50,0)),0),0)*IF($T302="n/a",$D302*$Y302,$G302)+IFERROR(IF(AND($V302&lt;=AK$1,$W302&gt;=AK$1),INDEX(Reliability!P$23:P$50,MATCH($T302,Reliability!$C$23:$C$50,0)),0),0)*$H302*$X302*$Y302),$D302)*$R302</f>
        <v>0</v>
      </c>
      <c r="AM302" s="167">
        <f t="shared" si="47"/>
        <v>0</v>
      </c>
      <c r="AN302">
        <f>unique_contracts!C302</f>
        <v>0</v>
      </c>
    </row>
    <row r="303" spans="2:40" x14ac:dyDescent="0.25">
      <c r="B303" s="121">
        <f>unique_contracts!B303</f>
        <v>0</v>
      </c>
      <c r="C303" s="103">
        <f>unique_contracts!D303</f>
        <v>0</v>
      </c>
      <c r="D303" s="120">
        <f>unique_contracts!J303</f>
        <v>0</v>
      </c>
      <c r="E303" s="103">
        <f>unique_contracts!M303</f>
        <v>0</v>
      </c>
      <c r="F303" s="103">
        <f>unique_contracts!N303</f>
        <v>0</v>
      </c>
      <c r="G303" s="103">
        <f>unique_contracts!P303</f>
        <v>0</v>
      </c>
      <c r="H303" s="103">
        <f>unique_contracts!R303</f>
        <v>0</v>
      </c>
      <c r="I303" s="103">
        <f>unique_contracts!V303</f>
        <v>0</v>
      </c>
      <c r="J303" s="121">
        <f>unique_contracts!AB303</f>
        <v>0</v>
      </c>
      <c r="K303" s="103">
        <f>unique_contracts!AM303</f>
        <v>0</v>
      </c>
      <c r="L303" s="103">
        <f>unique_contracts!AN303</f>
        <v>0</v>
      </c>
      <c r="M303" s="103">
        <f>unique_contracts!AO303</f>
        <v>0</v>
      </c>
      <c r="N303" s="103">
        <f>unique_contracts!AP303</f>
        <v>0</v>
      </c>
      <c r="O303" s="103">
        <f>unique_contracts!AQ303</f>
        <v>0</v>
      </c>
      <c r="P303" s="103">
        <f>unique_contracts!AR303</f>
        <v>0</v>
      </c>
      <c r="Q303" s="103">
        <f>unique_contracts!BP303</f>
        <v>0</v>
      </c>
      <c r="R303" s="103">
        <f t="shared" si="40"/>
        <v>0</v>
      </c>
      <c r="S303" s="103" t="str">
        <f>IFERROR(IF(AND(I303&gt;0,E303="NotHybrid"),_xlfn.CONCAT(MAX(MIN(ROUNDDOWN(I303/D303,0),8),4),INDEX(resources!$G:$G,MATCH(B303,resources!$A:$A,0))),INDEX(resources!$G:$G,MATCH(B303,resources!$A:$A,0))),"n/a")</f>
        <v>n/a</v>
      </c>
      <c r="T303" s="103" t="str">
        <f t="shared" si="41"/>
        <v>n/a</v>
      </c>
      <c r="U303" s="103" t="str">
        <f t="shared" si="42"/>
        <v>n/a</v>
      </c>
      <c r="V303" s="103">
        <f t="shared" si="43"/>
        <v>0</v>
      </c>
      <c r="W303" s="103">
        <f t="shared" si="44"/>
        <v>0</v>
      </c>
      <c r="X303" s="119">
        <f t="shared" si="45"/>
        <v>1</v>
      </c>
      <c r="Y303" s="119">
        <f t="shared" si="46"/>
        <v>1</v>
      </c>
      <c r="Z303" s="168">
        <f>MIN((IFERROR(IF(AND($V303&lt;=Z$1,$W303&gt;=Z$1),INDEX(Reliability!E$23:E$50,MATCH($S303,Reliability!$C$23:$C$50,0)),0),0)*IF($T303="n/a",$D303*$Y303,$G303)+IFERROR(IF(AND($V303&lt;=Z$1,$W303&gt;=Z$1),INDEX(Reliability!E$23:E$50,MATCH($T303,Reliability!$C$23:$C$50,0)),0),0)*$H303*$X303*$Y303),$D303)*$R303</f>
        <v>0</v>
      </c>
      <c r="AA303" s="168">
        <f>MIN((IFERROR(IF(AND($V303&lt;=AA$1,$W303&gt;=AA$1),INDEX(Reliability!F$23:F$50,MATCH($S303,Reliability!$C$23:$C$50,0)),0),0)*IF($T303="n/a",$D303*$Y303,$G303)+IFERROR(IF(AND($V303&lt;=AA$1,$W303&gt;=AA$1),INDEX(Reliability!F$23:F$50,MATCH($T303,Reliability!$C$23:$C$50,0)),0),0)*$H303*$X303*$Y303),$D303)*$R303</f>
        <v>0</v>
      </c>
      <c r="AB303" s="168">
        <f>MIN((IFERROR(IF(AND($V303&lt;=AB$1,$W303&gt;=AB$1),INDEX(Reliability!G$23:G$50,MATCH($S303,Reliability!$C$23:$C$50,0)),0),0)*IF($T303="n/a",$D303*$Y303,$G303)+IFERROR(IF(AND($V303&lt;=AB$1,$W303&gt;=AB$1),INDEX(Reliability!G$23:G$50,MATCH($T303,Reliability!$C$23:$C$50,0)),0),0)*$H303*$X303*$Y303),$D303)*$R303</f>
        <v>0</v>
      </c>
      <c r="AC303" s="168">
        <f>MIN((IFERROR(IF(AND($V303&lt;=AC$1,$W303&gt;=AC$1),INDEX(Reliability!H$23:H$50,MATCH($S303,Reliability!$C$23:$C$50,0)),0),0)*IF($T303="n/a",$D303*$Y303,$G303)+IFERROR(IF(AND($V303&lt;=AC$1,$W303&gt;=AC$1),INDEX(Reliability!H$23:H$50,MATCH($T303,Reliability!$C$23:$C$50,0)),0),0)*$H303*$X303*$Y303),$D303)*$R303</f>
        <v>0</v>
      </c>
      <c r="AD303" s="168">
        <f>MIN((IFERROR(IF(AND($V303&lt;=AD$1,$W303&gt;=AD$1),INDEX(Reliability!I$23:I$50,MATCH($S303,Reliability!$C$23:$C$50,0)),0),0)*IF($T303="n/a",$D303*$Y303,$G303)+IFERROR(IF(AND($V303&lt;=AD$1,$W303&gt;=AD$1),INDEX(Reliability!I$23:I$50,MATCH($T303,Reliability!$C$23:$C$50,0)),0),0)*$H303*$X303*$Y303),$D303)*$R303</f>
        <v>0</v>
      </c>
      <c r="AE303" s="168">
        <f>MIN((IFERROR(IF(AND($V303&lt;=AE$1,$W303&gt;=AE$1),INDEX(Reliability!J$23:J$50,MATCH($S303,Reliability!$C$23:$C$50,0)),0),0)*IF($T303="n/a",$D303*$Y303,$G303)+IFERROR(IF(AND($V303&lt;=AE$1,$W303&gt;=AE$1),INDEX(Reliability!J$23:J$50,MATCH($T303,Reliability!$C$23:$C$50,0)),0),0)*$H303*$X303*$Y303),$D303)*$R303</f>
        <v>0</v>
      </c>
      <c r="AF303" s="168">
        <f>MIN((IFERROR(IF(AND($V303&lt;=AF$1,$W303&gt;=AF$1),INDEX(Reliability!K$23:K$50,MATCH($S303,Reliability!$C$23:$C$50,0)),0),0)*IF($T303="n/a",$D303*$Y303,$G303)+IFERROR(IF(AND($V303&lt;=AF$1,$W303&gt;=AF$1),INDEX(Reliability!K$23:K$50,MATCH($T303,Reliability!$C$23:$C$50,0)),0),0)*$H303*$X303*$Y303),$D303)*$R303</f>
        <v>0</v>
      </c>
      <c r="AG303" s="168">
        <f>MIN((IFERROR(IF(AND($V303&lt;=AG$1,$W303&gt;=AG$1),INDEX(Reliability!L$23:L$50,MATCH($S303,Reliability!$C$23:$C$50,0)),0),0)*IF($T303="n/a",$D303*$Y303,$G303)+IFERROR(IF(AND($V303&lt;=AG$1,$W303&gt;=AG$1),INDEX(Reliability!L$23:L$50,MATCH($T303,Reliability!$C$23:$C$50,0)),0),0)*$H303*$X303*$Y303),$D303)*$R303</f>
        <v>0</v>
      </c>
      <c r="AH303" s="168">
        <f>MIN((IFERROR(IF(AND($V303&lt;=AH$1,$W303&gt;=AH$1),INDEX(Reliability!M$23:M$50,MATCH($S303,Reliability!$C$23:$C$50,0)),0),0)*IF($T303="n/a",$D303*$Y303,$G303)+IFERROR(IF(AND($V303&lt;=AH$1,$W303&gt;=AH$1),INDEX(Reliability!M$23:M$50,MATCH($T303,Reliability!$C$23:$C$50,0)),0),0)*$H303*$X303*$Y303),$D303)*$R303</f>
        <v>0</v>
      </c>
      <c r="AI303" s="168">
        <f>MIN((IFERROR(IF(AND($V303&lt;=AI$1,$W303&gt;=AI$1),INDEX(Reliability!N$23:N$50,MATCH($S303,Reliability!$C$23:$C$50,0)),0),0)*IF($T303="n/a",$D303*$Y303,$G303)+IFERROR(IF(AND($V303&lt;=AI$1,$W303&gt;=AI$1),INDEX(Reliability!N$23:N$50,MATCH($T303,Reliability!$C$23:$C$50,0)),0),0)*$H303*$X303*$Y303),$D303)*$R303</f>
        <v>0</v>
      </c>
      <c r="AJ303" s="168">
        <f>MIN((IFERROR(IF(AND($V303&lt;=AJ$1,$W303&gt;=AJ$1),INDEX(Reliability!O$23:O$50,MATCH($S303,Reliability!$C$23:$C$50,0)),0),0)*IF($T303="n/a",$D303*$Y303,$G303)+IFERROR(IF(AND($V303&lt;=AJ$1,$W303&gt;=AJ$1),INDEX(Reliability!O$23:O$50,MATCH($T303,Reliability!$C$23:$C$50,0)),0),0)*$H303*$X303*$Y303),$D303)*$R303</f>
        <v>0</v>
      </c>
      <c r="AK303" s="168">
        <f>MIN((IFERROR(IF(AND($V303&lt;=AK$1,$W303&gt;=AK$1),INDEX(Reliability!P$23:P$50,MATCH($S303,Reliability!$C$23:$C$50,0)),0),0)*IF($T303="n/a",$D303*$Y303,$G303)+IFERROR(IF(AND($V303&lt;=AK$1,$W303&gt;=AK$1),INDEX(Reliability!P$23:P$50,MATCH($T303,Reliability!$C$23:$C$50,0)),0),0)*$H303*$X303*$Y303),$D303)*$R303</f>
        <v>0</v>
      </c>
      <c r="AM303" s="167">
        <f t="shared" si="47"/>
        <v>0</v>
      </c>
      <c r="AN303">
        <f>unique_contracts!C303</f>
        <v>0</v>
      </c>
    </row>
    <row r="304" spans="2:40" x14ac:dyDescent="0.25">
      <c r="B304" s="121">
        <f>unique_contracts!B304</f>
        <v>0</v>
      </c>
      <c r="C304" s="103">
        <f>unique_contracts!D304</f>
        <v>0</v>
      </c>
      <c r="D304" s="120">
        <f>unique_contracts!J304</f>
        <v>0</v>
      </c>
      <c r="E304" s="103">
        <f>unique_contracts!M304</f>
        <v>0</v>
      </c>
      <c r="F304" s="103">
        <f>unique_contracts!N304</f>
        <v>0</v>
      </c>
      <c r="G304" s="103">
        <f>unique_contracts!P304</f>
        <v>0</v>
      </c>
      <c r="H304" s="103">
        <f>unique_contracts!R304</f>
        <v>0</v>
      </c>
      <c r="I304" s="103">
        <f>unique_contracts!V304</f>
        <v>0</v>
      </c>
      <c r="J304" s="121">
        <f>unique_contracts!AB304</f>
        <v>0</v>
      </c>
      <c r="K304" s="103">
        <f>unique_contracts!AM304</f>
        <v>0</v>
      </c>
      <c r="L304" s="103">
        <f>unique_contracts!AN304</f>
        <v>0</v>
      </c>
      <c r="M304" s="103">
        <f>unique_contracts!AO304</f>
        <v>0</v>
      </c>
      <c r="N304" s="103">
        <f>unique_contracts!AP304</f>
        <v>0</v>
      </c>
      <c r="O304" s="103">
        <f>unique_contracts!AQ304</f>
        <v>0</v>
      </c>
      <c r="P304" s="103">
        <f>unique_contracts!AR304</f>
        <v>0</v>
      </c>
      <c r="Q304" s="103">
        <f>unique_contracts!BP304</f>
        <v>0</v>
      </c>
      <c r="R304" s="103">
        <f t="shared" si="40"/>
        <v>0</v>
      </c>
      <c r="S304" s="103" t="str">
        <f>IFERROR(IF(AND(I304&gt;0,E304="NotHybrid"),_xlfn.CONCAT(MAX(MIN(ROUNDDOWN(I304/D304,0),8),4),INDEX(resources!$G:$G,MATCH(B304,resources!$A:$A,0))),INDEX(resources!$G:$G,MATCH(B304,resources!$A:$A,0))),"n/a")</f>
        <v>n/a</v>
      </c>
      <c r="T304" s="103" t="str">
        <f t="shared" si="41"/>
        <v>n/a</v>
      </c>
      <c r="U304" s="103" t="str">
        <f t="shared" si="42"/>
        <v>n/a</v>
      </c>
      <c r="V304" s="103">
        <f t="shared" si="43"/>
        <v>0</v>
      </c>
      <c r="W304" s="103">
        <f t="shared" si="44"/>
        <v>0</v>
      </c>
      <c r="X304" s="119">
        <f t="shared" si="45"/>
        <v>1</v>
      </c>
      <c r="Y304" s="119">
        <f t="shared" si="46"/>
        <v>1</v>
      </c>
      <c r="Z304" s="168">
        <f>MIN((IFERROR(IF(AND($V304&lt;=Z$1,$W304&gt;=Z$1),INDEX(Reliability!E$23:E$50,MATCH($S304,Reliability!$C$23:$C$50,0)),0),0)*IF($T304="n/a",$D304*$Y304,$G304)+IFERROR(IF(AND($V304&lt;=Z$1,$W304&gt;=Z$1),INDEX(Reliability!E$23:E$50,MATCH($T304,Reliability!$C$23:$C$50,0)),0),0)*$H304*$X304*$Y304),$D304)*$R304</f>
        <v>0</v>
      </c>
      <c r="AA304" s="168">
        <f>MIN((IFERROR(IF(AND($V304&lt;=AA$1,$W304&gt;=AA$1),INDEX(Reliability!F$23:F$50,MATCH($S304,Reliability!$C$23:$C$50,0)),0),0)*IF($T304="n/a",$D304*$Y304,$G304)+IFERROR(IF(AND($V304&lt;=AA$1,$W304&gt;=AA$1),INDEX(Reliability!F$23:F$50,MATCH($T304,Reliability!$C$23:$C$50,0)),0),0)*$H304*$X304*$Y304),$D304)*$R304</f>
        <v>0</v>
      </c>
      <c r="AB304" s="168">
        <f>MIN((IFERROR(IF(AND($V304&lt;=AB$1,$W304&gt;=AB$1),INDEX(Reliability!G$23:G$50,MATCH($S304,Reliability!$C$23:$C$50,0)),0),0)*IF($T304="n/a",$D304*$Y304,$G304)+IFERROR(IF(AND($V304&lt;=AB$1,$W304&gt;=AB$1),INDEX(Reliability!G$23:G$50,MATCH($T304,Reliability!$C$23:$C$50,0)),0),0)*$H304*$X304*$Y304),$D304)*$R304</f>
        <v>0</v>
      </c>
      <c r="AC304" s="168">
        <f>MIN((IFERROR(IF(AND($V304&lt;=AC$1,$W304&gt;=AC$1),INDEX(Reliability!H$23:H$50,MATCH($S304,Reliability!$C$23:$C$50,0)),0),0)*IF($T304="n/a",$D304*$Y304,$G304)+IFERROR(IF(AND($V304&lt;=AC$1,$W304&gt;=AC$1),INDEX(Reliability!H$23:H$50,MATCH($T304,Reliability!$C$23:$C$50,0)),0),0)*$H304*$X304*$Y304),$D304)*$R304</f>
        <v>0</v>
      </c>
      <c r="AD304" s="168">
        <f>MIN((IFERROR(IF(AND($V304&lt;=AD$1,$W304&gt;=AD$1),INDEX(Reliability!I$23:I$50,MATCH($S304,Reliability!$C$23:$C$50,0)),0),0)*IF($T304="n/a",$D304*$Y304,$G304)+IFERROR(IF(AND($V304&lt;=AD$1,$W304&gt;=AD$1),INDEX(Reliability!I$23:I$50,MATCH($T304,Reliability!$C$23:$C$50,0)),0),0)*$H304*$X304*$Y304),$D304)*$R304</f>
        <v>0</v>
      </c>
      <c r="AE304" s="168">
        <f>MIN((IFERROR(IF(AND($V304&lt;=AE$1,$W304&gt;=AE$1),INDEX(Reliability!J$23:J$50,MATCH($S304,Reliability!$C$23:$C$50,0)),0),0)*IF($T304="n/a",$D304*$Y304,$G304)+IFERROR(IF(AND($V304&lt;=AE$1,$W304&gt;=AE$1),INDEX(Reliability!J$23:J$50,MATCH($T304,Reliability!$C$23:$C$50,0)),0),0)*$H304*$X304*$Y304),$D304)*$R304</f>
        <v>0</v>
      </c>
      <c r="AF304" s="168">
        <f>MIN((IFERROR(IF(AND($V304&lt;=AF$1,$W304&gt;=AF$1),INDEX(Reliability!K$23:K$50,MATCH($S304,Reliability!$C$23:$C$50,0)),0),0)*IF($T304="n/a",$D304*$Y304,$G304)+IFERROR(IF(AND($V304&lt;=AF$1,$W304&gt;=AF$1),INDEX(Reliability!K$23:K$50,MATCH($T304,Reliability!$C$23:$C$50,0)),0),0)*$H304*$X304*$Y304),$D304)*$R304</f>
        <v>0</v>
      </c>
      <c r="AG304" s="168">
        <f>MIN((IFERROR(IF(AND($V304&lt;=AG$1,$W304&gt;=AG$1),INDEX(Reliability!L$23:L$50,MATCH($S304,Reliability!$C$23:$C$50,0)),0),0)*IF($T304="n/a",$D304*$Y304,$G304)+IFERROR(IF(AND($V304&lt;=AG$1,$W304&gt;=AG$1),INDEX(Reliability!L$23:L$50,MATCH($T304,Reliability!$C$23:$C$50,0)),0),0)*$H304*$X304*$Y304),$D304)*$R304</f>
        <v>0</v>
      </c>
      <c r="AH304" s="168">
        <f>MIN((IFERROR(IF(AND($V304&lt;=AH$1,$W304&gt;=AH$1),INDEX(Reliability!M$23:M$50,MATCH($S304,Reliability!$C$23:$C$50,0)),0),0)*IF($T304="n/a",$D304*$Y304,$G304)+IFERROR(IF(AND($V304&lt;=AH$1,$W304&gt;=AH$1),INDEX(Reliability!M$23:M$50,MATCH($T304,Reliability!$C$23:$C$50,0)),0),0)*$H304*$X304*$Y304),$D304)*$R304</f>
        <v>0</v>
      </c>
      <c r="AI304" s="168">
        <f>MIN((IFERROR(IF(AND($V304&lt;=AI$1,$W304&gt;=AI$1),INDEX(Reliability!N$23:N$50,MATCH($S304,Reliability!$C$23:$C$50,0)),0),0)*IF($T304="n/a",$D304*$Y304,$G304)+IFERROR(IF(AND($V304&lt;=AI$1,$W304&gt;=AI$1),INDEX(Reliability!N$23:N$50,MATCH($T304,Reliability!$C$23:$C$50,0)),0),0)*$H304*$X304*$Y304),$D304)*$R304</f>
        <v>0</v>
      </c>
      <c r="AJ304" s="168">
        <f>MIN((IFERROR(IF(AND($V304&lt;=AJ$1,$W304&gt;=AJ$1),INDEX(Reliability!O$23:O$50,MATCH($S304,Reliability!$C$23:$C$50,0)),0),0)*IF($T304="n/a",$D304*$Y304,$G304)+IFERROR(IF(AND($V304&lt;=AJ$1,$W304&gt;=AJ$1),INDEX(Reliability!O$23:O$50,MATCH($T304,Reliability!$C$23:$C$50,0)),0),0)*$H304*$X304*$Y304),$D304)*$R304</f>
        <v>0</v>
      </c>
      <c r="AK304" s="168">
        <f>MIN((IFERROR(IF(AND($V304&lt;=AK$1,$W304&gt;=AK$1),INDEX(Reliability!P$23:P$50,MATCH($S304,Reliability!$C$23:$C$50,0)),0),0)*IF($T304="n/a",$D304*$Y304,$G304)+IFERROR(IF(AND($V304&lt;=AK$1,$W304&gt;=AK$1),INDEX(Reliability!P$23:P$50,MATCH($T304,Reliability!$C$23:$C$50,0)),0),0)*$H304*$X304*$Y304),$D304)*$R304</f>
        <v>0</v>
      </c>
      <c r="AM304" s="167">
        <f t="shared" si="47"/>
        <v>0</v>
      </c>
      <c r="AN304">
        <f>unique_contracts!C304</f>
        <v>0</v>
      </c>
    </row>
    <row r="305" spans="2:40" x14ac:dyDescent="0.25">
      <c r="B305" s="121">
        <f>unique_contracts!B305</f>
        <v>0</v>
      </c>
      <c r="C305" s="103">
        <f>unique_contracts!D305</f>
        <v>0</v>
      </c>
      <c r="D305" s="120">
        <f>unique_contracts!J305</f>
        <v>0</v>
      </c>
      <c r="E305" s="103">
        <f>unique_contracts!M305</f>
        <v>0</v>
      </c>
      <c r="F305" s="103">
        <f>unique_contracts!N305</f>
        <v>0</v>
      </c>
      <c r="G305" s="103">
        <f>unique_contracts!P305</f>
        <v>0</v>
      </c>
      <c r="H305" s="103">
        <f>unique_contracts!R305</f>
        <v>0</v>
      </c>
      <c r="I305" s="103">
        <f>unique_contracts!V305</f>
        <v>0</v>
      </c>
      <c r="J305" s="121">
        <f>unique_contracts!AB305</f>
        <v>0</v>
      </c>
      <c r="K305" s="103">
        <f>unique_contracts!AM305</f>
        <v>0</v>
      </c>
      <c r="L305" s="103">
        <f>unique_contracts!AN305</f>
        <v>0</v>
      </c>
      <c r="M305" s="103">
        <f>unique_contracts!AO305</f>
        <v>0</v>
      </c>
      <c r="N305" s="103">
        <f>unique_contracts!AP305</f>
        <v>0</v>
      </c>
      <c r="O305" s="103">
        <f>unique_contracts!AQ305</f>
        <v>0</v>
      </c>
      <c r="P305" s="103">
        <f>unique_contracts!AR305</f>
        <v>0</v>
      </c>
      <c r="Q305" s="103">
        <f>unique_contracts!BP305</f>
        <v>0</v>
      </c>
      <c r="R305" s="103">
        <f t="shared" si="40"/>
        <v>0</v>
      </c>
      <c r="S305" s="103" t="str">
        <f>IFERROR(IF(AND(I305&gt;0,E305="NotHybrid"),_xlfn.CONCAT(MAX(MIN(ROUNDDOWN(I305/D305,0),8),4),INDEX(resources!$G:$G,MATCH(B305,resources!$A:$A,0))),INDEX(resources!$G:$G,MATCH(B305,resources!$A:$A,0))),"n/a")</f>
        <v>n/a</v>
      </c>
      <c r="T305" s="103" t="str">
        <f t="shared" si="41"/>
        <v>n/a</v>
      </c>
      <c r="U305" s="103" t="str">
        <f t="shared" si="42"/>
        <v>n/a</v>
      </c>
      <c r="V305" s="103">
        <f t="shared" si="43"/>
        <v>0</v>
      </c>
      <c r="W305" s="103">
        <f t="shared" si="44"/>
        <v>0</v>
      </c>
      <c r="X305" s="119">
        <f t="shared" si="45"/>
        <v>1</v>
      </c>
      <c r="Y305" s="119">
        <f t="shared" si="46"/>
        <v>1</v>
      </c>
      <c r="Z305" s="168">
        <f>MIN((IFERROR(IF(AND($V305&lt;=Z$1,$W305&gt;=Z$1),INDEX(Reliability!E$23:E$50,MATCH($S305,Reliability!$C$23:$C$50,0)),0),0)*IF($T305="n/a",$D305*$Y305,$G305)+IFERROR(IF(AND($V305&lt;=Z$1,$W305&gt;=Z$1),INDEX(Reliability!E$23:E$50,MATCH($T305,Reliability!$C$23:$C$50,0)),0),0)*$H305*$X305*$Y305),$D305)*$R305</f>
        <v>0</v>
      </c>
      <c r="AA305" s="168">
        <f>MIN((IFERROR(IF(AND($V305&lt;=AA$1,$W305&gt;=AA$1),INDEX(Reliability!F$23:F$50,MATCH($S305,Reliability!$C$23:$C$50,0)),0),0)*IF($T305="n/a",$D305*$Y305,$G305)+IFERROR(IF(AND($V305&lt;=AA$1,$W305&gt;=AA$1),INDEX(Reliability!F$23:F$50,MATCH($T305,Reliability!$C$23:$C$50,0)),0),0)*$H305*$X305*$Y305),$D305)*$R305</f>
        <v>0</v>
      </c>
      <c r="AB305" s="168">
        <f>MIN((IFERROR(IF(AND($V305&lt;=AB$1,$W305&gt;=AB$1),INDEX(Reliability!G$23:G$50,MATCH($S305,Reliability!$C$23:$C$50,0)),0),0)*IF($T305="n/a",$D305*$Y305,$G305)+IFERROR(IF(AND($V305&lt;=AB$1,$W305&gt;=AB$1),INDEX(Reliability!G$23:G$50,MATCH($T305,Reliability!$C$23:$C$50,0)),0),0)*$H305*$X305*$Y305),$D305)*$R305</f>
        <v>0</v>
      </c>
      <c r="AC305" s="168">
        <f>MIN((IFERROR(IF(AND($V305&lt;=AC$1,$W305&gt;=AC$1),INDEX(Reliability!H$23:H$50,MATCH($S305,Reliability!$C$23:$C$50,0)),0),0)*IF($T305="n/a",$D305*$Y305,$G305)+IFERROR(IF(AND($V305&lt;=AC$1,$W305&gt;=AC$1),INDEX(Reliability!H$23:H$50,MATCH($T305,Reliability!$C$23:$C$50,0)),0),0)*$H305*$X305*$Y305),$D305)*$R305</f>
        <v>0</v>
      </c>
      <c r="AD305" s="168">
        <f>MIN((IFERROR(IF(AND($V305&lt;=AD$1,$W305&gt;=AD$1),INDEX(Reliability!I$23:I$50,MATCH($S305,Reliability!$C$23:$C$50,0)),0),0)*IF($T305="n/a",$D305*$Y305,$G305)+IFERROR(IF(AND($V305&lt;=AD$1,$W305&gt;=AD$1),INDEX(Reliability!I$23:I$50,MATCH($T305,Reliability!$C$23:$C$50,0)),0),0)*$H305*$X305*$Y305),$D305)*$R305</f>
        <v>0</v>
      </c>
      <c r="AE305" s="168">
        <f>MIN((IFERROR(IF(AND($V305&lt;=AE$1,$W305&gt;=AE$1),INDEX(Reliability!J$23:J$50,MATCH($S305,Reliability!$C$23:$C$50,0)),0),0)*IF($T305="n/a",$D305*$Y305,$G305)+IFERROR(IF(AND($V305&lt;=AE$1,$W305&gt;=AE$1),INDEX(Reliability!J$23:J$50,MATCH($T305,Reliability!$C$23:$C$50,0)),0),0)*$H305*$X305*$Y305),$D305)*$R305</f>
        <v>0</v>
      </c>
      <c r="AF305" s="168">
        <f>MIN((IFERROR(IF(AND($V305&lt;=AF$1,$W305&gt;=AF$1),INDEX(Reliability!K$23:K$50,MATCH($S305,Reliability!$C$23:$C$50,0)),0),0)*IF($T305="n/a",$D305*$Y305,$G305)+IFERROR(IF(AND($V305&lt;=AF$1,$W305&gt;=AF$1),INDEX(Reliability!K$23:K$50,MATCH($T305,Reliability!$C$23:$C$50,0)),0),0)*$H305*$X305*$Y305),$D305)*$R305</f>
        <v>0</v>
      </c>
      <c r="AG305" s="168">
        <f>MIN((IFERROR(IF(AND($V305&lt;=AG$1,$W305&gt;=AG$1),INDEX(Reliability!L$23:L$50,MATCH($S305,Reliability!$C$23:$C$50,0)),0),0)*IF($T305="n/a",$D305*$Y305,$G305)+IFERROR(IF(AND($V305&lt;=AG$1,$W305&gt;=AG$1),INDEX(Reliability!L$23:L$50,MATCH($T305,Reliability!$C$23:$C$50,0)),0),0)*$H305*$X305*$Y305),$D305)*$R305</f>
        <v>0</v>
      </c>
      <c r="AH305" s="168">
        <f>MIN((IFERROR(IF(AND($V305&lt;=AH$1,$W305&gt;=AH$1),INDEX(Reliability!M$23:M$50,MATCH($S305,Reliability!$C$23:$C$50,0)),0),0)*IF($T305="n/a",$D305*$Y305,$G305)+IFERROR(IF(AND($V305&lt;=AH$1,$W305&gt;=AH$1),INDEX(Reliability!M$23:M$50,MATCH($T305,Reliability!$C$23:$C$50,0)),0),0)*$H305*$X305*$Y305),$D305)*$R305</f>
        <v>0</v>
      </c>
      <c r="AI305" s="168">
        <f>MIN((IFERROR(IF(AND($V305&lt;=AI$1,$W305&gt;=AI$1),INDEX(Reliability!N$23:N$50,MATCH($S305,Reliability!$C$23:$C$50,0)),0),0)*IF($T305="n/a",$D305*$Y305,$G305)+IFERROR(IF(AND($V305&lt;=AI$1,$W305&gt;=AI$1),INDEX(Reliability!N$23:N$50,MATCH($T305,Reliability!$C$23:$C$50,0)),0),0)*$H305*$X305*$Y305),$D305)*$R305</f>
        <v>0</v>
      </c>
      <c r="AJ305" s="168">
        <f>MIN((IFERROR(IF(AND($V305&lt;=AJ$1,$W305&gt;=AJ$1),INDEX(Reliability!O$23:O$50,MATCH($S305,Reliability!$C$23:$C$50,0)),0),0)*IF($T305="n/a",$D305*$Y305,$G305)+IFERROR(IF(AND($V305&lt;=AJ$1,$W305&gt;=AJ$1),INDEX(Reliability!O$23:O$50,MATCH($T305,Reliability!$C$23:$C$50,0)),0),0)*$H305*$X305*$Y305),$D305)*$R305</f>
        <v>0</v>
      </c>
      <c r="AK305" s="168">
        <f>MIN((IFERROR(IF(AND($V305&lt;=AK$1,$W305&gt;=AK$1),INDEX(Reliability!P$23:P$50,MATCH($S305,Reliability!$C$23:$C$50,0)),0),0)*IF($T305="n/a",$D305*$Y305,$G305)+IFERROR(IF(AND($V305&lt;=AK$1,$W305&gt;=AK$1),INDEX(Reliability!P$23:P$50,MATCH($T305,Reliability!$C$23:$C$50,0)),0),0)*$H305*$X305*$Y305),$D305)*$R305</f>
        <v>0</v>
      </c>
      <c r="AM305" s="167">
        <f t="shared" si="47"/>
        <v>0</v>
      </c>
      <c r="AN305">
        <f>unique_contracts!C305</f>
        <v>0</v>
      </c>
    </row>
    <row r="306" spans="2:40" x14ac:dyDescent="0.25">
      <c r="B306" s="121">
        <f>unique_contracts!B306</f>
        <v>0</v>
      </c>
      <c r="C306" s="103">
        <f>unique_contracts!D306</f>
        <v>0</v>
      </c>
      <c r="D306" s="120">
        <f>unique_contracts!J306</f>
        <v>0</v>
      </c>
      <c r="E306" s="103">
        <f>unique_contracts!M306</f>
        <v>0</v>
      </c>
      <c r="F306" s="103">
        <f>unique_contracts!N306</f>
        <v>0</v>
      </c>
      <c r="G306" s="103">
        <f>unique_contracts!P306</f>
        <v>0</v>
      </c>
      <c r="H306" s="103">
        <f>unique_contracts!R306</f>
        <v>0</v>
      </c>
      <c r="I306" s="103">
        <f>unique_contracts!V306</f>
        <v>0</v>
      </c>
      <c r="J306" s="121">
        <f>unique_contracts!AB306</f>
        <v>0</v>
      </c>
      <c r="K306" s="103">
        <f>unique_contracts!AM306</f>
        <v>0</v>
      </c>
      <c r="L306" s="103">
        <f>unique_contracts!AN306</f>
        <v>0</v>
      </c>
      <c r="M306" s="103">
        <f>unique_contracts!AO306</f>
        <v>0</v>
      </c>
      <c r="N306" s="103">
        <f>unique_contracts!AP306</f>
        <v>0</v>
      </c>
      <c r="O306" s="103">
        <f>unique_contracts!AQ306</f>
        <v>0</v>
      </c>
      <c r="P306" s="103">
        <f>unique_contracts!AR306</f>
        <v>0</v>
      </c>
      <c r="Q306" s="103">
        <f>unique_contracts!BP306</f>
        <v>0</v>
      </c>
      <c r="R306" s="103">
        <f t="shared" si="40"/>
        <v>0</v>
      </c>
      <c r="S306" s="103" t="str">
        <f>IFERROR(IF(AND(I306&gt;0,E306="NotHybrid"),_xlfn.CONCAT(MAX(MIN(ROUNDDOWN(I306/D306,0),8),4),INDEX(resources!$G:$G,MATCH(B306,resources!$A:$A,0))),INDEX(resources!$G:$G,MATCH(B306,resources!$A:$A,0))),"n/a")</f>
        <v>n/a</v>
      </c>
      <c r="T306" s="103" t="str">
        <f t="shared" si="41"/>
        <v>n/a</v>
      </c>
      <c r="U306" s="103" t="str">
        <f t="shared" si="42"/>
        <v>n/a</v>
      </c>
      <c r="V306" s="103">
        <f t="shared" si="43"/>
        <v>0</v>
      </c>
      <c r="W306" s="103">
        <f t="shared" si="44"/>
        <v>0</v>
      </c>
      <c r="X306" s="119">
        <f t="shared" si="45"/>
        <v>1</v>
      </c>
      <c r="Y306" s="119">
        <f t="shared" si="46"/>
        <v>1</v>
      </c>
      <c r="Z306" s="168">
        <f>MIN((IFERROR(IF(AND($V306&lt;=Z$1,$W306&gt;=Z$1),INDEX(Reliability!E$23:E$50,MATCH($S306,Reliability!$C$23:$C$50,0)),0),0)*IF($T306="n/a",$D306*$Y306,$G306)+IFERROR(IF(AND($V306&lt;=Z$1,$W306&gt;=Z$1),INDEX(Reliability!E$23:E$50,MATCH($T306,Reliability!$C$23:$C$50,0)),0),0)*$H306*$X306*$Y306),$D306)*$R306</f>
        <v>0</v>
      </c>
      <c r="AA306" s="168">
        <f>MIN((IFERROR(IF(AND($V306&lt;=AA$1,$W306&gt;=AA$1),INDEX(Reliability!F$23:F$50,MATCH($S306,Reliability!$C$23:$C$50,0)),0),0)*IF($T306="n/a",$D306*$Y306,$G306)+IFERROR(IF(AND($V306&lt;=AA$1,$W306&gt;=AA$1),INDEX(Reliability!F$23:F$50,MATCH($T306,Reliability!$C$23:$C$50,0)),0),0)*$H306*$X306*$Y306),$D306)*$R306</f>
        <v>0</v>
      </c>
      <c r="AB306" s="168">
        <f>MIN((IFERROR(IF(AND($V306&lt;=AB$1,$W306&gt;=AB$1),INDEX(Reliability!G$23:G$50,MATCH($S306,Reliability!$C$23:$C$50,0)),0),0)*IF($T306="n/a",$D306*$Y306,$G306)+IFERROR(IF(AND($V306&lt;=AB$1,$W306&gt;=AB$1),INDEX(Reliability!G$23:G$50,MATCH($T306,Reliability!$C$23:$C$50,0)),0),0)*$H306*$X306*$Y306),$D306)*$R306</f>
        <v>0</v>
      </c>
      <c r="AC306" s="168">
        <f>MIN((IFERROR(IF(AND($V306&lt;=AC$1,$W306&gt;=AC$1),INDEX(Reliability!H$23:H$50,MATCH($S306,Reliability!$C$23:$C$50,0)),0),0)*IF($T306="n/a",$D306*$Y306,$G306)+IFERROR(IF(AND($V306&lt;=AC$1,$W306&gt;=AC$1),INDEX(Reliability!H$23:H$50,MATCH($T306,Reliability!$C$23:$C$50,0)),0),0)*$H306*$X306*$Y306),$D306)*$R306</f>
        <v>0</v>
      </c>
      <c r="AD306" s="168">
        <f>MIN((IFERROR(IF(AND($V306&lt;=AD$1,$W306&gt;=AD$1),INDEX(Reliability!I$23:I$50,MATCH($S306,Reliability!$C$23:$C$50,0)),0),0)*IF($T306="n/a",$D306*$Y306,$G306)+IFERROR(IF(AND($V306&lt;=AD$1,$W306&gt;=AD$1),INDEX(Reliability!I$23:I$50,MATCH($T306,Reliability!$C$23:$C$50,0)),0),0)*$H306*$X306*$Y306),$D306)*$R306</f>
        <v>0</v>
      </c>
      <c r="AE306" s="168">
        <f>MIN((IFERROR(IF(AND($V306&lt;=AE$1,$W306&gt;=AE$1),INDEX(Reliability!J$23:J$50,MATCH($S306,Reliability!$C$23:$C$50,0)),0),0)*IF($T306="n/a",$D306*$Y306,$G306)+IFERROR(IF(AND($V306&lt;=AE$1,$W306&gt;=AE$1),INDEX(Reliability!J$23:J$50,MATCH($T306,Reliability!$C$23:$C$50,0)),0),0)*$H306*$X306*$Y306),$D306)*$R306</f>
        <v>0</v>
      </c>
      <c r="AF306" s="168">
        <f>MIN((IFERROR(IF(AND($V306&lt;=AF$1,$W306&gt;=AF$1),INDEX(Reliability!K$23:K$50,MATCH($S306,Reliability!$C$23:$C$50,0)),0),0)*IF($T306="n/a",$D306*$Y306,$G306)+IFERROR(IF(AND($V306&lt;=AF$1,$W306&gt;=AF$1),INDEX(Reliability!K$23:K$50,MATCH($T306,Reliability!$C$23:$C$50,0)),0),0)*$H306*$X306*$Y306),$D306)*$R306</f>
        <v>0</v>
      </c>
      <c r="AG306" s="168">
        <f>MIN((IFERROR(IF(AND($V306&lt;=AG$1,$W306&gt;=AG$1),INDEX(Reliability!L$23:L$50,MATCH($S306,Reliability!$C$23:$C$50,0)),0),0)*IF($T306="n/a",$D306*$Y306,$G306)+IFERROR(IF(AND($V306&lt;=AG$1,$W306&gt;=AG$1),INDEX(Reliability!L$23:L$50,MATCH($T306,Reliability!$C$23:$C$50,0)),0),0)*$H306*$X306*$Y306),$D306)*$R306</f>
        <v>0</v>
      </c>
      <c r="AH306" s="168">
        <f>MIN((IFERROR(IF(AND($V306&lt;=AH$1,$W306&gt;=AH$1),INDEX(Reliability!M$23:M$50,MATCH($S306,Reliability!$C$23:$C$50,0)),0),0)*IF($T306="n/a",$D306*$Y306,$G306)+IFERROR(IF(AND($V306&lt;=AH$1,$W306&gt;=AH$1),INDEX(Reliability!M$23:M$50,MATCH($T306,Reliability!$C$23:$C$50,0)),0),0)*$H306*$X306*$Y306),$D306)*$R306</f>
        <v>0</v>
      </c>
      <c r="AI306" s="168">
        <f>MIN((IFERROR(IF(AND($V306&lt;=AI$1,$W306&gt;=AI$1),INDEX(Reliability!N$23:N$50,MATCH($S306,Reliability!$C$23:$C$50,0)),0),0)*IF($T306="n/a",$D306*$Y306,$G306)+IFERROR(IF(AND($V306&lt;=AI$1,$W306&gt;=AI$1),INDEX(Reliability!N$23:N$50,MATCH($T306,Reliability!$C$23:$C$50,0)),0),0)*$H306*$X306*$Y306),$D306)*$R306</f>
        <v>0</v>
      </c>
      <c r="AJ306" s="168">
        <f>MIN((IFERROR(IF(AND($V306&lt;=AJ$1,$W306&gt;=AJ$1),INDEX(Reliability!O$23:O$50,MATCH($S306,Reliability!$C$23:$C$50,0)),0),0)*IF($T306="n/a",$D306*$Y306,$G306)+IFERROR(IF(AND($V306&lt;=AJ$1,$W306&gt;=AJ$1),INDEX(Reliability!O$23:O$50,MATCH($T306,Reliability!$C$23:$C$50,0)),0),0)*$H306*$X306*$Y306),$D306)*$R306</f>
        <v>0</v>
      </c>
      <c r="AK306" s="168">
        <f>MIN((IFERROR(IF(AND($V306&lt;=AK$1,$W306&gt;=AK$1),INDEX(Reliability!P$23:P$50,MATCH($S306,Reliability!$C$23:$C$50,0)),0),0)*IF($T306="n/a",$D306*$Y306,$G306)+IFERROR(IF(AND($V306&lt;=AK$1,$W306&gt;=AK$1),INDEX(Reliability!P$23:P$50,MATCH($T306,Reliability!$C$23:$C$50,0)),0),0)*$H306*$X306*$Y306),$D306)*$R306</f>
        <v>0</v>
      </c>
      <c r="AM306" s="167">
        <f t="shared" si="47"/>
        <v>0</v>
      </c>
      <c r="AN306">
        <f>unique_contracts!C306</f>
        <v>0</v>
      </c>
    </row>
    <row r="307" spans="2:40" x14ac:dyDescent="0.25">
      <c r="B307" s="121">
        <f>unique_contracts!B307</f>
        <v>0</v>
      </c>
      <c r="C307" s="103">
        <f>unique_contracts!D307</f>
        <v>0</v>
      </c>
      <c r="D307" s="120">
        <f>unique_contracts!J307</f>
        <v>0</v>
      </c>
      <c r="E307" s="103">
        <f>unique_contracts!M307</f>
        <v>0</v>
      </c>
      <c r="F307" s="103">
        <f>unique_contracts!N307</f>
        <v>0</v>
      </c>
      <c r="G307" s="103">
        <f>unique_contracts!P307</f>
        <v>0</v>
      </c>
      <c r="H307" s="103">
        <f>unique_contracts!R307</f>
        <v>0</v>
      </c>
      <c r="I307" s="103">
        <f>unique_contracts!V307</f>
        <v>0</v>
      </c>
      <c r="J307" s="121">
        <f>unique_contracts!AB307</f>
        <v>0</v>
      </c>
      <c r="K307" s="103">
        <f>unique_contracts!AM307</f>
        <v>0</v>
      </c>
      <c r="L307" s="103">
        <f>unique_contracts!AN307</f>
        <v>0</v>
      </c>
      <c r="M307" s="103">
        <f>unique_contracts!AO307</f>
        <v>0</v>
      </c>
      <c r="N307" s="103">
        <f>unique_contracts!AP307</f>
        <v>0</v>
      </c>
      <c r="O307" s="103">
        <f>unique_contracts!AQ307</f>
        <v>0</v>
      </c>
      <c r="P307" s="103">
        <f>unique_contracts!AR307</f>
        <v>0</v>
      </c>
      <c r="Q307" s="103">
        <f>unique_contracts!BP307</f>
        <v>0</v>
      </c>
      <c r="R307" s="103">
        <f t="shared" si="40"/>
        <v>0</v>
      </c>
      <c r="S307" s="103" t="str">
        <f>IFERROR(IF(AND(I307&gt;0,E307="NotHybrid"),_xlfn.CONCAT(MAX(MIN(ROUNDDOWN(I307/D307,0),8),4),INDEX(resources!$G:$G,MATCH(B307,resources!$A:$A,0))),INDEX(resources!$G:$G,MATCH(B307,resources!$A:$A,0))),"n/a")</f>
        <v>n/a</v>
      </c>
      <c r="T307" s="103" t="str">
        <f t="shared" si="41"/>
        <v>n/a</v>
      </c>
      <c r="U307" s="103" t="str">
        <f t="shared" si="42"/>
        <v>n/a</v>
      </c>
      <c r="V307" s="103">
        <f t="shared" si="43"/>
        <v>0</v>
      </c>
      <c r="W307" s="103">
        <f t="shared" si="44"/>
        <v>0</v>
      </c>
      <c r="X307" s="119">
        <f t="shared" si="45"/>
        <v>1</v>
      </c>
      <c r="Y307" s="119">
        <f t="shared" si="46"/>
        <v>1</v>
      </c>
      <c r="Z307" s="168">
        <f>MIN((IFERROR(IF(AND($V307&lt;=Z$1,$W307&gt;=Z$1),INDEX(Reliability!E$23:E$50,MATCH($S307,Reliability!$C$23:$C$50,0)),0),0)*IF($T307="n/a",$D307*$Y307,$G307)+IFERROR(IF(AND($V307&lt;=Z$1,$W307&gt;=Z$1),INDEX(Reliability!E$23:E$50,MATCH($T307,Reliability!$C$23:$C$50,0)),0),0)*$H307*$X307*$Y307),$D307)*$R307</f>
        <v>0</v>
      </c>
      <c r="AA307" s="168">
        <f>MIN((IFERROR(IF(AND($V307&lt;=AA$1,$W307&gt;=AA$1),INDEX(Reliability!F$23:F$50,MATCH($S307,Reliability!$C$23:$C$50,0)),0),0)*IF($T307="n/a",$D307*$Y307,$G307)+IFERROR(IF(AND($V307&lt;=AA$1,$W307&gt;=AA$1),INDEX(Reliability!F$23:F$50,MATCH($T307,Reliability!$C$23:$C$50,0)),0),0)*$H307*$X307*$Y307),$D307)*$R307</f>
        <v>0</v>
      </c>
      <c r="AB307" s="168">
        <f>MIN((IFERROR(IF(AND($V307&lt;=AB$1,$W307&gt;=AB$1),INDEX(Reliability!G$23:G$50,MATCH($S307,Reliability!$C$23:$C$50,0)),0),0)*IF($T307="n/a",$D307*$Y307,$G307)+IFERROR(IF(AND($V307&lt;=AB$1,$W307&gt;=AB$1),INDEX(Reliability!G$23:G$50,MATCH($T307,Reliability!$C$23:$C$50,0)),0),0)*$H307*$X307*$Y307),$D307)*$R307</f>
        <v>0</v>
      </c>
      <c r="AC307" s="168">
        <f>MIN((IFERROR(IF(AND($V307&lt;=AC$1,$W307&gt;=AC$1),INDEX(Reliability!H$23:H$50,MATCH($S307,Reliability!$C$23:$C$50,0)),0),0)*IF($T307="n/a",$D307*$Y307,$G307)+IFERROR(IF(AND($V307&lt;=AC$1,$W307&gt;=AC$1),INDEX(Reliability!H$23:H$50,MATCH($T307,Reliability!$C$23:$C$50,0)),0),0)*$H307*$X307*$Y307),$D307)*$R307</f>
        <v>0</v>
      </c>
      <c r="AD307" s="168">
        <f>MIN((IFERROR(IF(AND($V307&lt;=AD$1,$W307&gt;=AD$1),INDEX(Reliability!I$23:I$50,MATCH($S307,Reliability!$C$23:$C$50,0)),0),0)*IF($T307="n/a",$D307*$Y307,$G307)+IFERROR(IF(AND($V307&lt;=AD$1,$W307&gt;=AD$1),INDEX(Reliability!I$23:I$50,MATCH($T307,Reliability!$C$23:$C$50,0)),0),0)*$H307*$X307*$Y307),$D307)*$R307</f>
        <v>0</v>
      </c>
      <c r="AE307" s="168">
        <f>MIN((IFERROR(IF(AND($V307&lt;=AE$1,$W307&gt;=AE$1),INDEX(Reliability!J$23:J$50,MATCH($S307,Reliability!$C$23:$C$50,0)),0),0)*IF($T307="n/a",$D307*$Y307,$G307)+IFERROR(IF(AND($V307&lt;=AE$1,$W307&gt;=AE$1),INDEX(Reliability!J$23:J$50,MATCH($T307,Reliability!$C$23:$C$50,0)),0),0)*$H307*$X307*$Y307),$D307)*$R307</f>
        <v>0</v>
      </c>
      <c r="AF307" s="168">
        <f>MIN((IFERROR(IF(AND($V307&lt;=AF$1,$W307&gt;=AF$1),INDEX(Reliability!K$23:K$50,MATCH($S307,Reliability!$C$23:$C$50,0)),0),0)*IF($T307="n/a",$D307*$Y307,$G307)+IFERROR(IF(AND($V307&lt;=AF$1,$W307&gt;=AF$1),INDEX(Reliability!K$23:K$50,MATCH($T307,Reliability!$C$23:$C$50,0)),0),0)*$H307*$X307*$Y307),$D307)*$R307</f>
        <v>0</v>
      </c>
      <c r="AG307" s="168">
        <f>MIN((IFERROR(IF(AND($V307&lt;=AG$1,$W307&gt;=AG$1),INDEX(Reliability!L$23:L$50,MATCH($S307,Reliability!$C$23:$C$50,0)),0),0)*IF($T307="n/a",$D307*$Y307,$G307)+IFERROR(IF(AND($V307&lt;=AG$1,$W307&gt;=AG$1),INDEX(Reliability!L$23:L$50,MATCH($T307,Reliability!$C$23:$C$50,0)),0),0)*$H307*$X307*$Y307),$D307)*$R307</f>
        <v>0</v>
      </c>
      <c r="AH307" s="168">
        <f>MIN((IFERROR(IF(AND($V307&lt;=AH$1,$W307&gt;=AH$1),INDEX(Reliability!M$23:M$50,MATCH($S307,Reliability!$C$23:$C$50,0)),0),0)*IF($T307="n/a",$D307*$Y307,$G307)+IFERROR(IF(AND($V307&lt;=AH$1,$W307&gt;=AH$1),INDEX(Reliability!M$23:M$50,MATCH($T307,Reliability!$C$23:$C$50,0)),0),0)*$H307*$X307*$Y307),$D307)*$R307</f>
        <v>0</v>
      </c>
      <c r="AI307" s="168">
        <f>MIN((IFERROR(IF(AND($V307&lt;=AI$1,$W307&gt;=AI$1),INDEX(Reliability!N$23:N$50,MATCH($S307,Reliability!$C$23:$C$50,0)),0),0)*IF($T307="n/a",$D307*$Y307,$G307)+IFERROR(IF(AND($V307&lt;=AI$1,$W307&gt;=AI$1),INDEX(Reliability!N$23:N$50,MATCH($T307,Reliability!$C$23:$C$50,0)),0),0)*$H307*$X307*$Y307),$D307)*$R307</f>
        <v>0</v>
      </c>
      <c r="AJ307" s="168">
        <f>MIN((IFERROR(IF(AND($V307&lt;=AJ$1,$W307&gt;=AJ$1),INDEX(Reliability!O$23:O$50,MATCH($S307,Reliability!$C$23:$C$50,0)),0),0)*IF($T307="n/a",$D307*$Y307,$G307)+IFERROR(IF(AND($V307&lt;=AJ$1,$W307&gt;=AJ$1),INDEX(Reliability!O$23:O$50,MATCH($T307,Reliability!$C$23:$C$50,0)),0),0)*$H307*$X307*$Y307),$D307)*$R307</f>
        <v>0</v>
      </c>
      <c r="AK307" s="168">
        <f>MIN((IFERROR(IF(AND($V307&lt;=AK$1,$W307&gt;=AK$1),INDEX(Reliability!P$23:P$50,MATCH($S307,Reliability!$C$23:$C$50,0)),0),0)*IF($T307="n/a",$D307*$Y307,$G307)+IFERROR(IF(AND($V307&lt;=AK$1,$W307&gt;=AK$1),INDEX(Reliability!P$23:P$50,MATCH($T307,Reliability!$C$23:$C$50,0)),0),0)*$H307*$X307*$Y307),$D307)*$R307</f>
        <v>0</v>
      </c>
      <c r="AM307" s="167">
        <f t="shared" si="47"/>
        <v>0</v>
      </c>
      <c r="AN307">
        <f>unique_contracts!C307</f>
        <v>0</v>
      </c>
    </row>
    <row r="308" spans="2:40" x14ac:dyDescent="0.25">
      <c r="B308" s="121">
        <f>unique_contracts!B308</f>
        <v>0</v>
      </c>
      <c r="C308" s="103">
        <f>unique_contracts!D308</f>
        <v>0</v>
      </c>
      <c r="D308" s="120">
        <f>unique_contracts!J308</f>
        <v>0</v>
      </c>
      <c r="E308" s="103">
        <f>unique_contracts!M308</f>
        <v>0</v>
      </c>
      <c r="F308" s="103">
        <f>unique_contracts!N308</f>
        <v>0</v>
      </c>
      <c r="G308" s="103">
        <f>unique_contracts!P308</f>
        <v>0</v>
      </c>
      <c r="H308" s="103">
        <f>unique_contracts!R308</f>
        <v>0</v>
      </c>
      <c r="I308" s="103">
        <f>unique_contracts!V308</f>
        <v>0</v>
      </c>
      <c r="J308" s="121">
        <f>unique_contracts!AB308</f>
        <v>0</v>
      </c>
      <c r="K308" s="103">
        <f>unique_contracts!AM308</f>
        <v>0</v>
      </c>
      <c r="L308" s="103">
        <f>unique_contracts!AN308</f>
        <v>0</v>
      </c>
      <c r="M308" s="103">
        <f>unique_contracts!AO308</f>
        <v>0</v>
      </c>
      <c r="N308" s="103">
        <f>unique_contracts!AP308</f>
        <v>0</v>
      </c>
      <c r="O308" s="103">
        <f>unique_contracts!AQ308</f>
        <v>0</v>
      </c>
      <c r="P308" s="103">
        <f>unique_contracts!AR308</f>
        <v>0</v>
      </c>
      <c r="Q308" s="103">
        <f>unique_contracts!BP308</f>
        <v>0</v>
      </c>
      <c r="R308" s="103">
        <f t="shared" si="40"/>
        <v>0</v>
      </c>
      <c r="S308" s="103" t="str">
        <f>IFERROR(IF(AND(I308&gt;0,E308="NotHybrid"),_xlfn.CONCAT(MAX(MIN(ROUNDDOWN(I308/D308,0),8),4),INDEX(resources!$G:$G,MATCH(B308,resources!$A:$A,0))),INDEX(resources!$G:$G,MATCH(B308,resources!$A:$A,0))),"n/a")</f>
        <v>n/a</v>
      </c>
      <c r="T308" s="103" t="str">
        <f t="shared" si="41"/>
        <v>n/a</v>
      </c>
      <c r="U308" s="103" t="str">
        <f t="shared" si="42"/>
        <v>n/a</v>
      </c>
      <c r="V308" s="103">
        <f t="shared" si="43"/>
        <v>0</v>
      </c>
      <c r="W308" s="103">
        <f t="shared" si="44"/>
        <v>0</v>
      </c>
      <c r="X308" s="119">
        <f t="shared" si="45"/>
        <v>1</v>
      </c>
      <c r="Y308" s="119">
        <f t="shared" si="46"/>
        <v>1</v>
      </c>
      <c r="Z308" s="168">
        <f>MIN((IFERROR(IF(AND($V308&lt;=Z$1,$W308&gt;=Z$1),INDEX(Reliability!E$23:E$50,MATCH($S308,Reliability!$C$23:$C$50,0)),0),0)*IF($T308="n/a",$D308*$Y308,$G308)+IFERROR(IF(AND($V308&lt;=Z$1,$W308&gt;=Z$1),INDEX(Reliability!E$23:E$50,MATCH($T308,Reliability!$C$23:$C$50,0)),0),0)*$H308*$X308*$Y308),$D308)*$R308</f>
        <v>0</v>
      </c>
      <c r="AA308" s="168">
        <f>MIN((IFERROR(IF(AND($V308&lt;=AA$1,$W308&gt;=AA$1),INDEX(Reliability!F$23:F$50,MATCH($S308,Reliability!$C$23:$C$50,0)),0),0)*IF($T308="n/a",$D308*$Y308,$G308)+IFERROR(IF(AND($V308&lt;=AA$1,$W308&gt;=AA$1),INDEX(Reliability!F$23:F$50,MATCH($T308,Reliability!$C$23:$C$50,0)),0),0)*$H308*$X308*$Y308),$D308)*$R308</f>
        <v>0</v>
      </c>
      <c r="AB308" s="168">
        <f>MIN((IFERROR(IF(AND($V308&lt;=AB$1,$W308&gt;=AB$1),INDEX(Reliability!G$23:G$50,MATCH($S308,Reliability!$C$23:$C$50,0)),0),0)*IF($T308="n/a",$D308*$Y308,$G308)+IFERROR(IF(AND($V308&lt;=AB$1,$W308&gt;=AB$1),INDEX(Reliability!G$23:G$50,MATCH($T308,Reliability!$C$23:$C$50,0)),0),0)*$H308*$X308*$Y308),$D308)*$R308</f>
        <v>0</v>
      </c>
      <c r="AC308" s="168">
        <f>MIN((IFERROR(IF(AND($V308&lt;=AC$1,$W308&gt;=AC$1),INDEX(Reliability!H$23:H$50,MATCH($S308,Reliability!$C$23:$C$50,0)),0),0)*IF($T308="n/a",$D308*$Y308,$G308)+IFERROR(IF(AND($V308&lt;=AC$1,$W308&gt;=AC$1),INDEX(Reliability!H$23:H$50,MATCH($T308,Reliability!$C$23:$C$50,0)),0),0)*$H308*$X308*$Y308),$D308)*$R308</f>
        <v>0</v>
      </c>
      <c r="AD308" s="168">
        <f>MIN((IFERROR(IF(AND($V308&lt;=AD$1,$W308&gt;=AD$1),INDEX(Reliability!I$23:I$50,MATCH($S308,Reliability!$C$23:$C$50,0)),0),0)*IF($T308="n/a",$D308*$Y308,$G308)+IFERROR(IF(AND($V308&lt;=AD$1,$W308&gt;=AD$1),INDEX(Reliability!I$23:I$50,MATCH($T308,Reliability!$C$23:$C$50,0)),0),0)*$H308*$X308*$Y308),$D308)*$R308</f>
        <v>0</v>
      </c>
      <c r="AE308" s="168">
        <f>MIN((IFERROR(IF(AND($V308&lt;=AE$1,$W308&gt;=AE$1),INDEX(Reliability!J$23:J$50,MATCH($S308,Reliability!$C$23:$C$50,0)),0),0)*IF($T308="n/a",$D308*$Y308,$G308)+IFERROR(IF(AND($V308&lt;=AE$1,$W308&gt;=AE$1),INDEX(Reliability!J$23:J$50,MATCH($T308,Reliability!$C$23:$C$50,0)),0),0)*$H308*$X308*$Y308),$D308)*$R308</f>
        <v>0</v>
      </c>
      <c r="AF308" s="168">
        <f>MIN((IFERROR(IF(AND($V308&lt;=AF$1,$W308&gt;=AF$1),INDEX(Reliability!K$23:K$50,MATCH($S308,Reliability!$C$23:$C$50,0)),0),0)*IF($T308="n/a",$D308*$Y308,$G308)+IFERROR(IF(AND($V308&lt;=AF$1,$W308&gt;=AF$1),INDEX(Reliability!K$23:K$50,MATCH($T308,Reliability!$C$23:$C$50,0)),0),0)*$H308*$X308*$Y308),$D308)*$R308</f>
        <v>0</v>
      </c>
      <c r="AG308" s="168">
        <f>MIN((IFERROR(IF(AND($V308&lt;=AG$1,$W308&gt;=AG$1),INDEX(Reliability!L$23:L$50,MATCH($S308,Reliability!$C$23:$C$50,0)),0),0)*IF($T308="n/a",$D308*$Y308,$G308)+IFERROR(IF(AND($V308&lt;=AG$1,$W308&gt;=AG$1),INDEX(Reliability!L$23:L$50,MATCH($T308,Reliability!$C$23:$C$50,0)),0),0)*$H308*$X308*$Y308),$D308)*$R308</f>
        <v>0</v>
      </c>
      <c r="AH308" s="168">
        <f>MIN((IFERROR(IF(AND($V308&lt;=AH$1,$W308&gt;=AH$1),INDEX(Reliability!M$23:M$50,MATCH($S308,Reliability!$C$23:$C$50,0)),0),0)*IF($T308="n/a",$D308*$Y308,$G308)+IFERROR(IF(AND($V308&lt;=AH$1,$W308&gt;=AH$1),INDEX(Reliability!M$23:M$50,MATCH($T308,Reliability!$C$23:$C$50,0)),0),0)*$H308*$X308*$Y308),$D308)*$R308</f>
        <v>0</v>
      </c>
      <c r="AI308" s="168">
        <f>MIN((IFERROR(IF(AND($V308&lt;=AI$1,$W308&gt;=AI$1),INDEX(Reliability!N$23:N$50,MATCH($S308,Reliability!$C$23:$C$50,0)),0),0)*IF($T308="n/a",$D308*$Y308,$G308)+IFERROR(IF(AND($V308&lt;=AI$1,$W308&gt;=AI$1),INDEX(Reliability!N$23:N$50,MATCH($T308,Reliability!$C$23:$C$50,0)),0),0)*$H308*$X308*$Y308),$D308)*$R308</f>
        <v>0</v>
      </c>
      <c r="AJ308" s="168">
        <f>MIN((IFERROR(IF(AND($V308&lt;=AJ$1,$W308&gt;=AJ$1),INDEX(Reliability!O$23:O$50,MATCH($S308,Reliability!$C$23:$C$50,0)),0),0)*IF($T308="n/a",$D308*$Y308,$G308)+IFERROR(IF(AND($V308&lt;=AJ$1,$W308&gt;=AJ$1),INDEX(Reliability!O$23:O$50,MATCH($T308,Reliability!$C$23:$C$50,0)),0),0)*$H308*$X308*$Y308),$D308)*$R308</f>
        <v>0</v>
      </c>
      <c r="AK308" s="168">
        <f>MIN((IFERROR(IF(AND($V308&lt;=AK$1,$W308&gt;=AK$1),INDEX(Reliability!P$23:P$50,MATCH($S308,Reliability!$C$23:$C$50,0)),0),0)*IF($T308="n/a",$D308*$Y308,$G308)+IFERROR(IF(AND($V308&lt;=AK$1,$W308&gt;=AK$1),INDEX(Reliability!P$23:P$50,MATCH($T308,Reliability!$C$23:$C$50,0)),0),0)*$H308*$X308*$Y308),$D308)*$R308</f>
        <v>0</v>
      </c>
      <c r="AM308" s="167">
        <f t="shared" si="47"/>
        <v>0</v>
      </c>
      <c r="AN308">
        <f>unique_contracts!C308</f>
        <v>0</v>
      </c>
    </row>
    <row r="309" spans="2:40" x14ac:dyDescent="0.25">
      <c r="B309" s="121">
        <f>unique_contracts!B309</f>
        <v>0</v>
      </c>
      <c r="C309" s="103">
        <f>unique_contracts!D309</f>
        <v>0</v>
      </c>
      <c r="D309" s="120">
        <f>unique_contracts!J309</f>
        <v>0</v>
      </c>
      <c r="E309" s="103">
        <f>unique_contracts!M309</f>
        <v>0</v>
      </c>
      <c r="F309" s="103">
        <f>unique_contracts!N309</f>
        <v>0</v>
      </c>
      <c r="G309" s="103">
        <f>unique_contracts!P309</f>
        <v>0</v>
      </c>
      <c r="H309" s="103">
        <f>unique_contracts!R309</f>
        <v>0</v>
      </c>
      <c r="I309" s="103">
        <f>unique_contracts!V309</f>
        <v>0</v>
      </c>
      <c r="J309" s="121">
        <f>unique_contracts!AB309</f>
        <v>0</v>
      </c>
      <c r="K309" s="103">
        <f>unique_contracts!AM309</f>
        <v>0</v>
      </c>
      <c r="L309" s="103">
        <f>unique_contracts!AN309</f>
        <v>0</v>
      </c>
      <c r="M309" s="103">
        <f>unique_contracts!AO309</f>
        <v>0</v>
      </c>
      <c r="N309" s="103">
        <f>unique_contracts!AP309</f>
        <v>0</v>
      </c>
      <c r="O309" s="103">
        <f>unique_contracts!AQ309</f>
        <v>0</v>
      </c>
      <c r="P309" s="103">
        <f>unique_contracts!AR309</f>
        <v>0</v>
      </c>
      <c r="Q309" s="103">
        <f>unique_contracts!BP309</f>
        <v>0</v>
      </c>
      <c r="R309" s="103">
        <f t="shared" si="40"/>
        <v>0</v>
      </c>
      <c r="S309" s="103" t="str">
        <f>IFERROR(IF(AND(I309&gt;0,E309="NotHybrid"),_xlfn.CONCAT(MAX(MIN(ROUNDDOWN(I309/D309,0),8),4),INDEX(resources!$G:$G,MATCH(B309,resources!$A:$A,0))),INDEX(resources!$G:$G,MATCH(B309,resources!$A:$A,0))),"n/a")</f>
        <v>n/a</v>
      </c>
      <c r="T309" s="103" t="str">
        <f t="shared" si="41"/>
        <v>n/a</v>
      </c>
      <c r="U309" s="103" t="str">
        <f t="shared" si="42"/>
        <v>n/a</v>
      </c>
      <c r="V309" s="103">
        <f t="shared" si="43"/>
        <v>0</v>
      </c>
      <c r="W309" s="103">
        <f t="shared" si="44"/>
        <v>0</v>
      </c>
      <c r="X309" s="119">
        <f t="shared" si="45"/>
        <v>1</v>
      </c>
      <c r="Y309" s="119">
        <f t="shared" si="46"/>
        <v>1</v>
      </c>
      <c r="Z309" s="168">
        <f>MIN((IFERROR(IF(AND($V309&lt;=Z$1,$W309&gt;=Z$1),INDEX(Reliability!E$23:E$50,MATCH($S309,Reliability!$C$23:$C$50,0)),0),0)*IF($T309="n/a",$D309*$Y309,$G309)+IFERROR(IF(AND($V309&lt;=Z$1,$W309&gt;=Z$1),INDEX(Reliability!E$23:E$50,MATCH($T309,Reliability!$C$23:$C$50,0)),0),0)*$H309*$X309*$Y309),$D309)*$R309</f>
        <v>0</v>
      </c>
      <c r="AA309" s="168">
        <f>MIN((IFERROR(IF(AND($V309&lt;=AA$1,$W309&gt;=AA$1),INDEX(Reliability!F$23:F$50,MATCH($S309,Reliability!$C$23:$C$50,0)),0),0)*IF($T309="n/a",$D309*$Y309,$G309)+IFERROR(IF(AND($V309&lt;=AA$1,$W309&gt;=AA$1),INDEX(Reliability!F$23:F$50,MATCH($T309,Reliability!$C$23:$C$50,0)),0),0)*$H309*$X309*$Y309),$D309)*$R309</f>
        <v>0</v>
      </c>
      <c r="AB309" s="168">
        <f>MIN((IFERROR(IF(AND($V309&lt;=AB$1,$W309&gt;=AB$1),INDEX(Reliability!G$23:G$50,MATCH($S309,Reliability!$C$23:$C$50,0)),0),0)*IF($T309="n/a",$D309*$Y309,$G309)+IFERROR(IF(AND($V309&lt;=AB$1,$W309&gt;=AB$1),INDEX(Reliability!G$23:G$50,MATCH($T309,Reliability!$C$23:$C$50,0)),0),0)*$H309*$X309*$Y309),$D309)*$R309</f>
        <v>0</v>
      </c>
      <c r="AC309" s="168">
        <f>MIN((IFERROR(IF(AND($V309&lt;=AC$1,$W309&gt;=AC$1),INDEX(Reliability!H$23:H$50,MATCH($S309,Reliability!$C$23:$C$50,0)),0),0)*IF($T309="n/a",$D309*$Y309,$G309)+IFERROR(IF(AND($V309&lt;=AC$1,$W309&gt;=AC$1),INDEX(Reliability!H$23:H$50,MATCH($T309,Reliability!$C$23:$C$50,0)),0),0)*$H309*$X309*$Y309),$D309)*$R309</f>
        <v>0</v>
      </c>
      <c r="AD309" s="168">
        <f>MIN((IFERROR(IF(AND($V309&lt;=AD$1,$W309&gt;=AD$1),INDEX(Reliability!I$23:I$50,MATCH($S309,Reliability!$C$23:$C$50,0)),0),0)*IF($T309="n/a",$D309*$Y309,$G309)+IFERROR(IF(AND($V309&lt;=AD$1,$W309&gt;=AD$1),INDEX(Reliability!I$23:I$50,MATCH($T309,Reliability!$C$23:$C$50,0)),0),0)*$H309*$X309*$Y309),$D309)*$R309</f>
        <v>0</v>
      </c>
      <c r="AE309" s="168">
        <f>MIN((IFERROR(IF(AND($V309&lt;=AE$1,$W309&gt;=AE$1),INDEX(Reliability!J$23:J$50,MATCH($S309,Reliability!$C$23:$C$50,0)),0),0)*IF($T309="n/a",$D309*$Y309,$G309)+IFERROR(IF(AND($V309&lt;=AE$1,$W309&gt;=AE$1),INDEX(Reliability!J$23:J$50,MATCH($T309,Reliability!$C$23:$C$50,0)),0),0)*$H309*$X309*$Y309),$D309)*$R309</f>
        <v>0</v>
      </c>
      <c r="AF309" s="168">
        <f>MIN((IFERROR(IF(AND($V309&lt;=AF$1,$W309&gt;=AF$1),INDEX(Reliability!K$23:K$50,MATCH($S309,Reliability!$C$23:$C$50,0)),0),0)*IF($T309="n/a",$D309*$Y309,$G309)+IFERROR(IF(AND($V309&lt;=AF$1,$W309&gt;=AF$1),INDEX(Reliability!K$23:K$50,MATCH($T309,Reliability!$C$23:$C$50,0)),0),0)*$H309*$X309*$Y309),$D309)*$R309</f>
        <v>0</v>
      </c>
      <c r="AG309" s="168">
        <f>MIN((IFERROR(IF(AND($V309&lt;=AG$1,$W309&gt;=AG$1),INDEX(Reliability!L$23:L$50,MATCH($S309,Reliability!$C$23:$C$50,0)),0),0)*IF($T309="n/a",$D309*$Y309,$G309)+IFERROR(IF(AND($V309&lt;=AG$1,$W309&gt;=AG$1),INDEX(Reliability!L$23:L$50,MATCH($T309,Reliability!$C$23:$C$50,0)),0),0)*$H309*$X309*$Y309),$D309)*$R309</f>
        <v>0</v>
      </c>
      <c r="AH309" s="168">
        <f>MIN((IFERROR(IF(AND($V309&lt;=AH$1,$W309&gt;=AH$1),INDEX(Reliability!M$23:M$50,MATCH($S309,Reliability!$C$23:$C$50,0)),0),0)*IF($T309="n/a",$D309*$Y309,$G309)+IFERROR(IF(AND($V309&lt;=AH$1,$W309&gt;=AH$1),INDEX(Reliability!M$23:M$50,MATCH($T309,Reliability!$C$23:$C$50,0)),0),0)*$H309*$X309*$Y309),$D309)*$R309</f>
        <v>0</v>
      </c>
      <c r="AI309" s="168">
        <f>MIN((IFERROR(IF(AND($V309&lt;=AI$1,$W309&gt;=AI$1),INDEX(Reliability!N$23:N$50,MATCH($S309,Reliability!$C$23:$C$50,0)),0),0)*IF($T309="n/a",$D309*$Y309,$G309)+IFERROR(IF(AND($V309&lt;=AI$1,$W309&gt;=AI$1),INDEX(Reliability!N$23:N$50,MATCH($T309,Reliability!$C$23:$C$50,0)),0),0)*$H309*$X309*$Y309),$D309)*$R309</f>
        <v>0</v>
      </c>
      <c r="AJ309" s="168">
        <f>MIN((IFERROR(IF(AND($V309&lt;=AJ$1,$W309&gt;=AJ$1),INDEX(Reliability!O$23:O$50,MATCH($S309,Reliability!$C$23:$C$50,0)),0),0)*IF($T309="n/a",$D309*$Y309,$G309)+IFERROR(IF(AND($V309&lt;=AJ$1,$W309&gt;=AJ$1),INDEX(Reliability!O$23:O$50,MATCH($T309,Reliability!$C$23:$C$50,0)),0),0)*$H309*$X309*$Y309),$D309)*$R309</f>
        <v>0</v>
      </c>
      <c r="AK309" s="168">
        <f>MIN((IFERROR(IF(AND($V309&lt;=AK$1,$W309&gt;=AK$1),INDEX(Reliability!P$23:P$50,MATCH($S309,Reliability!$C$23:$C$50,0)),0),0)*IF($T309="n/a",$D309*$Y309,$G309)+IFERROR(IF(AND($V309&lt;=AK$1,$W309&gt;=AK$1),INDEX(Reliability!P$23:P$50,MATCH($T309,Reliability!$C$23:$C$50,0)),0),0)*$H309*$X309*$Y309),$D309)*$R309</f>
        <v>0</v>
      </c>
      <c r="AM309" s="167">
        <f t="shared" si="47"/>
        <v>0</v>
      </c>
      <c r="AN309">
        <f>unique_contracts!C309</f>
        <v>0</v>
      </c>
    </row>
    <row r="310" spans="2:40" x14ac:dyDescent="0.25">
      <c r="B310" s="121">
        <f>unique_contracts!B310</f>
        <v>0</v>
      </c>
      <c r="C310" s="103">
        <f>unique_contracts!D310</f>
        <v>0</v>
      </c>
      <c r="D310" s="120">
        <f>unique_contracts!J310</f>
        <v>0</v>
      </c>
      <c r="E310" s="103">
        <f>unique_contracts!M310</f>
        <v>0</v>
      </c>
      <c r="F310" s="103">
        <f>unique_contracts!N310</f>
        <v>0</v>
      </c>
      <c r="G310" s="103">
        <f>unique_contracts!P310</f>
        <v>0</v>
      </c>
      <c r="H310" s="103">
        <f>unique_contracts!R310</f>
        <v>0</v>
      </c>
      <c r="I310" s="103">
        <f>unique_contracts!V310</f>
        <v>0</v>
      </c>
      <c r="J310" s="121">
        <f>unique_contracts!AB310</f>
        <v>0</v>
      </c>
      <c r="K310" s="103">
        <f>unique_contracts!AM310</f>
        <v>0</v>
      </c>
      <c r="L310" s="103">
        <f>unique_contracts!AN310</f>
        <v>0</v>
      </c>
      <c r="M310" s="103">
        <f>unique_contracts!AO310</f>
        <v>0</v>
      </c>
      <c r="N310" s="103">
        <f>unique_contracts!AP310</f>
        <v>0</v>
      </c>
      <c r="O310" s="103">
        <f>unique_contracts!AQ310</f>
        <v>0</v>
      </c>
      <c r="P310" s="103">
        <f>unique_contracts!AR310</f>
        <v>0</v>
      </c>
      <c r="Q310" s="103">
        <f>unique_contracts!BP310</f>
        <v>0</v>
      </c>
      <c r="R310" s="103">
        <f t="shared" si="40"/>
        <v>0</v>
      </c>
      <c r="S310" s="103" t="str">
        <f>IFERROR(IF(AND(I310&gt;0,E310="NotHybrid"),_xlfn.CONCAT(MAX(MIN(ROUNDDOWN(I310/D310,0),8),4),INDEX(resources!$G:$G,MATCH(B310,resources!$A:$A,0))),INDEX(resources!$G:$G,MATCH(B310,resources!$A:$A,0))),"n/a")</f>
        <v>n/a</v>
      </c>
      <c r="T310" s="103" t="str">
        <f t="shared" si="41"/>
        <v>n/a</v>
      </c>
      <c r="U310" s="103" t="str">
        <f t="shared" si="42"/>
        <v>n/a</v>
      </c>
      <c r="V310" s="103">
        <f t="shared" si="43"/>
        <v>0</v>
      </c>
      <c r="W310" s="103">
        <f t="shared" si="44"/>
        <v>0</v>
      </c>
      <c r="X310" s="119">
        <f t="shared" si="45"/>
        <v>1</v>
      </c>
      <c r="Y310" s="119">
        <f t="shared" si="46"/>
        <v>1</v>
      </c>
      <c r="Z310" s="168">
        <f>MIN((IFERROR(IF(AND($V310&lt;=Z$1,$W310&gt;=Z$1),INDEX(Reliability!E$23:E$50,MATCH($S310,Reliability!$C$23:$C$50,0)),0),0)*IF($T310="n/a",$D310*$Y310,$G310)+IFERROR(IF(AND($V310&lt;=Z$1,$W310&gt;=Z$1),INDEX(Reliability!E$23:E$50,MATCH($T310,Reliability!$C$23:$C$50,0)),0),0)*$H310*$X310*$Y310),$D310)*$R310</f>
        <v>0</v>
      </c>
      <c r="AA310" s="168">
        <f>MIN((IFERROR(IF(AND($V310&lt;=AA$1,$W310&gt;=AA$1),INDEX(Reliability!F$23:F$50,MATCH($S310,Reliability!$C$23:$C$50,0)),0),0)*IF($T310="n/a",$D310*$Y310,$G310)+IFERROR(IF(AND($V310&lt;=AA$1,$W310&gt;=AA$1),INDEX(Reliability!F$23:F$50,MATCH($T310,Reliability!$C$23:$C$50,0)),0),0)*$H310*$X310*$Y310),$D310)*$R310</f>
        <v>0</v>
      </c>
      <c r="AB310" s="168">
        <f>MIN((IFERROR(IF(AND($V310&lt;=AB$1,$W310&gt;=AB$1),INDEX(Reliability!G$23:G$50,MATCH($S310,Reliability!$C$23:$C$50,0)),0),0)*IF($T310="n/a",$D310*$Y310,$G310)+IFERROR(IF(AND($V310&lt;=AB$1,$W310&gt;=AB$1),INDEX(Reliability!G$23:G$50,MATCH($T310,Reliability!$C$23:$C$50,0)),0),0)*$H310*$X310*$Y310),$D310)*$R310</f>
        <v>0</v>
      </c>
      <c r="AC310" s="168">
        <f>MIN((IFERROR(IF(AND($V310&lt;=AC$1,$W310&gt;=AC$1),INDEX(Reliability!H$23:H$50,MATCH($S310,Reliability!$C$23:$C$50,0)),0),0)*IF($T310="n/a",$D310*$Y310,$G310)+IFERROR(IF(AND($V310&lt;=AC$1,$W310&gt;=AC$1),INDEX(Reliability!H$23:H$50,MATCH($T310,Reliability!$C$23:$C$50,0)),0),0)*$H310*$X310*$Y310),$D310)*$R310</f>
        <v>0</v>
      </c>
      <c r="AD310" s="168">
        <f>MIN((IFERROR(IF(AND($V310&lt;=AD$1,$W310&gt;=AD$1),INDEX(Reliability!I$23:I$50,MATCH($S310,Reliability!$C$23:$C$50,0)),0),0)*IF($T310="n/a",$D310*$Y310,$G310)+IFERROR(IF(AND($V310&lt;=AD$1,$W310&gt;=AD$1),INDEX(Reliability!I$23:I$50,MATCH($T310,Reliability!$C$23:$C$50,0)),0),0)*$H310*$X310*$Y310),$D310)*$R310</f>
        <v>0</v>
      </c>
      <c r="AE310" s="168">
        <f>MIN((IFERROR(IF(AND($V310&lt;=AE$1,$W310&gt;=AE$1),INDEX(Reliability!J$23:J$50,MATCH($S310,Reliability!$C$23:$C$50,0)),0),0)*IF($T310="n/a",$D310*$Y310,$G310)+IFERROR(IF(AND($V310&lt;=AE$1,$W310&gt;=AE$1),INDEX(Reliability!J$23:J$50,MATCH($T310,Reliability!$C$23:$C$50,0)),0),0)*$H310*$X310*$Y310),$D310)*$R310</f>
        <v>0</v>
      </c>
      <c r="AF310" s="168">
        <f>MIN((IFERROR(IF(AND($V310&lt;=AF$1,$W310&gt;=AF$1),INDEX(Reliability!K$23:K$50,MATCH($S310,Reliability!$C$23:$C$50,0)),0),0)*IF($T310="n/a",$D310*$Y310,$G310)+IFERROR(IF(AND($V310&lt;=AF$1,$W310&gt;=AF$1),INDEX(Reliability!K$23:K$50,MATCH($T310,Reliability!$C$23:$C$50,0)),0),0)*$H310*$X310*$Y310),$D310)*$R310</f>
        <v>0</v>
      </c>
      <c r="AG310" s="168">
        <f>MIN((IFERROR(IF(AND($V310&lt;=AG$1,$W310&gt;=AG$1),INDEX(Reliability!L$23:L$50,MATCH($S310,Reliability!$C$23:$C$50,0)),0),0)*IF($T310="n/a",$D310*$Y310,$G310)+IFERROR(IF(AND($V310&lt;=AG$1,$W310&gt;=AG$1),INDEX(Reliability!L$23:L$50,MATCH($T310,Reliability!$C$23:$C$50,0)),0),0)*$H310*$X310*$Y310),$D310)*$R310</f>
        <v>0</v>
      </c>
      <c r="AH310" s="168">
        <f>MIN((IFERROR(IF(AND($V310&lt;=AH$1,$W310&gt;=AH$1),INDEX(Reliability!M$23:M$50,MATCH($S310,Reliability!$C$23:$C$50,0)),0),0)*IF($T310="n/a",$D310*$Y310,$G310)+IFERROR(IF(AND($V310&lt;=AH$1,$W310&gt;=AH$1),INDEX(Reliability!M$23:M$50,MATCH($T310,Reliability!$C$23:$C$50,0)),0),0)*$H310*$X310*$Y310),$D310)*$R310</f>
        <v>0</v>
      </c>
      <c r="AI310" s="168">
        <f>MIN((IFERROR(IF(AND($V310&lt;=AI$1,$W310&gt;=AI$1),INDEX(Reliability!N$23:N$50,MATCH($S310,Reliability!$C$23:$C$50,0)),0),0)*IF($T310="n/a",$D310*$Y310,$G310)+IFERROR(IF(AND($V310&lt;=AI$1,$W310&gt;=AI$1),INDEX(Reliability!N$23:N$50,MATCH($T310,Reliability!$C$23:$C$50,0)),0),0)*$H310*$X310*$Y310),$D310)*$R310</f>
        <v>0</v>
      </c>
      <c r="AJ310" s="168">
        <f>MIN((IFERROR(IF(AND($V310&lt;=AJ$1,$W310&gt;=AJ$1),INDEX(Reliability!O$23:O$50,MATCH($S310,Reliability!$C$23:$C$50,0)),0),0)*IF($T310="n/a",$D310*$Y310,$G310)+IFERROR(IF(AND($V310&lt;=AJ$1,$W310&gt;=AJ$1),INDEX(Reliability!O$23:O$50,MATCH($T310,Reliability!$C$23:$C$50,0)),0),0)*$H310*$X310*$Y310),$D310)*$R310</f>
        <v>0</v>
      </c>
      <c r="AK310" s="168">
        <f>MIN((IFERROR(IF(AND($V310&lt;=AK$1,$W310&gt;=AK$1),INDEX(Reliability!P$23:P$50,MATCH($S310,Reliability!$C$23:$C$50,0)),0),0)*IF($T310="n/a",$D310*$Y310,$G310)+IFERROR(IF(AND($V310&lt;=AK$1,$W310&gt;=AK$1),INDEX(Reliability!P$23:P$50,MATCH($T310,Reliability!$C$23:$C$50,0)),0),0)*$H310*$X310*$Y310),$D310)*$R310</f>
        <v>0</v>
      </c>
      <c r="AM310" s="167">
        <f t="shared" si="47"/>
        <v>0</v>
      </c>
      <c r="AN310">
        <f>unique_contracts!C310</f>
        <v>0</v>
      </c>
    </row>
    <row r="311" spans="2:40" x14ac:dyDescent="0.25">
      <c r="B311" s="121">
        <f>unique_contracts!B311</f>
        <v>0</v>
      </c>
      <c r="C311" s="103">
        <f>unique_contracts!D311</f>
        <v>0</v>
      </c>
      <c r="D311" s="120">
        <f>unique_contracts!J311</f>
        <v>0</v>
      </c>
      <c r="E311" s="103">
        <f>unique_contracts!M311</f>
        <v>0</v>
      </c>
      <c r="F311" s="103">
        <f>unique_contracts!N311</f>
        <v>0</v>
      </c>
      <c r="G311" s="103">
        <f>unique_contracts!P311</f>
        <v>0</v>
      </c>
      <c r="H311" s="103">
        <f>unique_contracts!R311</f>
        <v>0</v>
      </c>
      <c r="I311" s="103">
        <f>unique_contracts!V311</f>
        <v>0</v>
      </c>
      <c r="J311" s="121">
        <f>unique_contracts!AB311</f>
        <v>0</v>
      </c>
      <c r="K311" s="103">
        <f>unique_contracts!AM311</f>
        <v>0</v>
      </c>
      <c r="L311" s="103">
        <f>unique_contracts!AN311</f>
        <v>0</v>
      </c>
      <c r="M311" s="103">
        <f>unique_contracts!AO311</f>
        <v>0</v>
      </c>
      <c r="N311" s="103">
        <f>unique_contracts!AP311</f>
        <v>0</v>
      </c>
      <c r="O311" s="103">
        <f>unique_contracts!AQ311</f>
        <v>0</v>
      </c>
      <c r="P311" s="103">
        <f>unique_contracts!AR311</f>
        <v>0</v>
      </c>
      <c r="Q311" s="103">
        <f>unique_contracts!BP311</f>
        <v>0</v>
      </c>
      <c r="R311" s="103">
        <f t="shared" si="40"/>
        <v>0</v>
      </c>
      <c r="S311" s="103" t="str">
        <f>IFERROR(IF(AND(I311&gt;0,E311="NotHybrid"),_xlfn.CONCAT(MAX(MIN(ROUNDDOWN(I311/D311,0),8),4),INDEX(resources!$G:$G,MATCH(B311,resources!$A:$A,0))),INDEX(resources!$G:$G,MATCH(B311,resources!$A:$A,0))),"n/a")</f>
        <v>n/a</v>
      </c>
      <c r="T311" s="103" t="str">
        <f t="shared" si="41"/>
        <v>n/a</v>
      </c>
      <c r="U311" s="103" t="str">
        <f t="shared" si="42"/>
        <v>n/a</v>
      </c>
      <c r="V311" s="103">
        <f t="shared" si="43"/>
        <v>0</v>
      </c>
      <c r="W311" s="103">
        <f t="shared" si="44"/>
        <v>0</v>
      </c>
      <c r="X311" s="119">
        <f t="shared" si="45"/>
        <v>1</v>
      </c>
      <c r="Y311" s="119">
        <f t="shared" si="46"/>
        <v>1</v>
      </c>
      <c r="Z311" s="168">
        <f>MIN((IFERROR(IF(AND($V311&lt;=Z$1,$W311&gt;=Z$1),INDEX(Reliability!E$23:E$50,MATCH($S311,Reliability!$C$23:$C$50,0)),0),0)*IF($T311="n/a",$D311*$Y311,$G311)+IFERROR(IF(AND($V311&lt;=Z$1,$W311&gt;=Z$1),INDEX(Reliability!E$23:E$50,MATCH($T311,Reliability!$C$23:$C$50,0)),0),0)*$H311*$X311*$Y311),$D311)*$R311</f>
        <v>0</v>
      </c>
      <c r="AA311" s="168">
        <f>MIN((IFERROR(IF(AND($V311&lt;=AA$1,$W311&gt;=AA$1),INDEX(Reliability!F$23:F$50,MATCH($S311,Reliability!$C$23:$C$50,0)),0),0)*IF($T311="n/a",$D311*$Y311,$G311)+IFERROR(IF(AND($V311&lt;=AA$1,$W311&gt;=AA$1),INDEX(Reliability!F$23:F$50,MATCH($T311,Reliability!$C$23:$C$50,0)),0),0)*$H311*$X311*$Y311),$D311)*$R311</f>
        <v>0</v>
      </c>
      <c r="AB311" s="168">
        <f>MIN((IFERROR(IF(AND($V311&lt;=AB$1,$W311&gt;=AB$1),INDEX(Reliability!G$23:G$50,MATCH($S311,Reliability!$C$23:$C$50,0)),0),0)*IF($T311="n/a",$D311*$Y311,$G311)+IFERROR(IF(AND($V311&lt;=AB$1,$W311&gt;=AB$1),INDEX(Reliability!G$23:G$50,MATCH($T311,Reliability!$C$23:$C$50,0)),0),0)*$H311*$X311*$Y311),$D311)*$R311</f>
        <v>0</v>
      </c>
      <c r="AC311" s="168">
        <f>MIN((IFERROR(IF(AND($V311&lt;=AC$1,$W311&gt;=AC$1),INDEX(Reliability!H$23:H$50,MATCH($S311,Reliability!$C$23:$C$50,0)),0),0)*IF($T311="n/a",$D311*$Y311,$G311)+IFERROR(IF(AND($V311&lt;=AC$1,$W311&gt;=AC$1),INDEX(Reliability!H$23:H$50,MATCH($T311,Reliability!$C$23:$C$50,0)),0),0)*$H311*$X311*$Y311),$D311)*$R311</f>
        <v>0</v>
      </c>
      <c r="AD311" s="168">
        <f>MIN((IFERROR(IF(AND($V311&lt;=AD$1,$W311&gt;=AD$1),INDEX(Reliability!I$23:I$50,MATCH($S311,Reliability!$C$23:$C$50,0)),0),0)*IF($T311="n/a",$D311*$Y311,$G311)+IFERROR(IF(AND($V311&lt;=AD$1,$W311&gt;=AD$1),INDEX(Reliability!I$23:I$50,MATCH($T311,Reliability!$C$23:$C$50,0)),0),0)*$H311*$X311*$Y311),$D311)*$R311</f>
        <v>0</v>
      </c>
      <c r="AE311" s="168">
        <f>MIN((IFERROR(IF(AND($V311&lt;=AE$1,$W311&gt;=AE$1),INDEX(Reliability!J$23:J$50,MATCH($S311,Reliability!$C$23:$C$50,0)),0),0)*IF($T311="n/a",$D311*$Y311,$G311)+IFERROR(IF(AND($V311&lt;=AE$1,$W311&gt;=AE$1),INDEX(Reliability!J$23:J$50,MATCH($T311,Reliability!$C$23:$C$50,0)),0),0)*$H311*$X311*$Y311),$D311)*$R311</f>
        <v>0</v>
      </c>
      <c r="AF311" s="168">
        <f>MIN((IFERROR(IF(AND($V311&lt;=AF$1,$W311&gt;=AF$1),INDEX(Reliability!K$23:K$50,MATCH($S311,Reliability!$C$23:$C$50,0)),0),0)*IF($T311="n/a",$D311*$Y311,$G311)+IFERROR(IF(AND($V311&lt;=AF$1,$W311&gt;=AF$1),INDEX(Reliability!K$23:K$50,MATCH($T311,Reliability!$C$23:$C$50,0)),0),0)*$H311*$X311*$Y311),$D311)*$R311</f>
        <v>0</v>
      </c>
      <c r="AG311" s="168">
        <f>MIN((IFERROR(IF(AND($V311&lt;=AG$1,$W311&gt;=AG$1),INDEX(Reliability!L$23:L$50,MATCH($S311,Reliability!$C$23:$C$50,0)),0),0)*IF($T311="n/a",$D311*$Y311,$G311)+IFERROR(IF(AND($V311&lt;=AG$1,$W311&gt;=AG$1),INDEX(Reliability!L$23:L$50,MATCH($T311,Reliability!$C$23:$C$50,0)),0),0)*$H311*$X311*$Y311),$D311)*$R311</f>
        <v>0</v>
      </c>
      <c r="AH311" s="168">
        <f>MIN((IFERROR(IF(AND($V311&lt;=AH$1,$W311&gt;=AH$1),INDEX(Reliability!M$23:M$50,MATCH($S311,Reliability!$C$23:$C$50,0)),0),0)*IF($T311="n/a",$D311*$Y311,$G311)+IFERROR(IF(AND($V311&lt;=AH$1,$W311&gt;=AH$1),INDEX(Reliability!M$23:M$50,MATCH($T311,Reliability!$C$23:$C$50,0)),0),0)*$H311*$X311*$Y311),$D311)*$R311</f>
        <v>0</v>
      </c>
      <c r="AI311" s="168">
        <f>MIN((IFERROR(IF(AND($V311&lt;=AI$1,$W311&gt;=AI$1),INDEX(Reliability!N$23:N$50,MATCH($S311,Reliability!$C$23:$C$50,0)),0),0)*IF($T311="n/a",$D311*$Y311,$G311)+IFERROR(IF(AND($V311&lt;=AI$1,$W311&gt;=AI$1),INDEX(Reliability!N$23:N$50,MATCH($T311,Reliability!$C$23:$C$50,0)),0),0)*$H311*$X311*$Y311),$D311)*$R311</f>
        <v>0</v>
      </c>
      <c r="AJ311" s="168">
        <f>MIN((IFERROR(IF(AND($V311&lt;=AJ$1,$W311&gt;=AJ$1),INDEX(Reliability!O$23:O$50,MATCH($S311,Reliability!$C$23:$C$50,0)),0),0)*IF($T311="n/a",$D311*$Y311,$G311)+IFERROR(IF(AND($V311&lt;=AJ$1,$W311&gt;=AJ$1),INDEX(Reliability!O$23:O$50,MATCH($T311,Reliability!$C$23:$C$50,0)),0),0)*$H311*$X311*$Y311),$D311)*$R311</f>
        <v>0</v>
      </c>
      <c r="AK311" s="168">
        <f>MIN((IFERROR(IF(AND($V311&lt;=AK$1,$W311&gt;=AK$1),INDEX(Reliability!P$23:P$50,MATCH($S311,Reliability!$C$23:$C$50,0)),0),0)*IF($T311="n/a",$D311*$Y311,$G311)+IFERROR(IF(AND($V311&lt;=AK$1,$W311&gt;=AK$1),INDEX(Reliability!P$23:P$50,MATCH($T311,Reliability!$C$23:$C$50,0)),0),0)*$H311*$X311*$Y311),$D311)*$R311</f>
        <v>0</v>
      </c>
      <c r="AM311" s="167">
        <f t="shared" si="47"/>
        <v>0</v>
      </c>
      <c r="AN311">
        <f>unique_contracts!C311</f>
        <v>0</v>
      </c>
    </row>
    <row r="312" spans="2:40" x14ac:dyDescent="0.25">
      <c r="B312" s="121">
        <f>unique_contracts!B312</f>
        <v>0</v>
      </c>
      <c r="C312" s="103">
        <f>unique_contracts!D312</f>
        <v>0</v>
      </c>
      <c r="D312" s="120">
        <f>unique_contracts!J312</f>
        <v>0</v>
      </c>
      <c r="E312" s="103">
        <f>unique_contracts!M312</f>
        <v>0</v>
      </c>
      <c r="F312" s="103">
        <f>unique_contracts!N312</f>
        <v>0</v>
      </c>
      <c r="G312" s="103">
        <f>unique_contracts!P312</f>
        <v>0</v>
      </c>
      <c r="H312" s="103">
        <f>unique_contracts!R312</f>
        <v>0</v>
      </c>
      <c r="I312" s="103">
        <f>unique_contracts!V312</f>
        <v>0</v>
      </c>
      <c r="J312" s="121">
        <f>unique_contracts!AB312</f>
        <v>0</v>
      </c>
      <c r="K312" s="103">
        <f>unique_contracts!AM312</f>
        <v>0</v>
      </c>
      <c r="L312" s="103">
        <f>unique_contracts!AN312</f>
        <v>0</v>
      </c>
      <c r="M312" s="103">
        <f>unique_contracts!AO312</f>
        <v>0</v>
      </c>
      <c r="N312" s="103">
        <f>unique_contracts!AP312</f>
        <v>0</v>
      </c>
      <c r="O312" s="103">
        <f>unique_contracts!AQ312</f>
        <v>0</v>
      </c>
      <c r="P312" s="103">
        <f>unique_contracts!AR312</f>
        <v>0</v>
      </c>
      <c r="Q312" s="103">
        <f>unique_contracts!BP312</f>
        <v>0</v>
      </c>
      <c r="R312" s="103">
        <f t="shared" si="40"/>
        <v>0</v>
      </c>
      <c r="S312" s="103" t="str">
        <f>IFERROR(IF(AND(I312&gt;0,E312="NotHybrid"),_xlfn.CONCAT(MAX(MIN(ROUNDDOWN(I312/D312,0),8),4),INDEX(resources!$G:$G,MATCH(B312,resources!$A:$A,0))),INDEX(resources!$G:$G,MATCH(B312,resources!$A:$A,0))),"n/a")</f>
        <v>n/a</v>
      </c>
      <c r="T312" s="103" t="str">
        <f t="shared" si="41"/>
        <v>n/a</v>
      </c>
      <c r="U312" s="103" t="str">
        <f t="shared" si="42"/>
        <v>n/a</v>
      </c>
      <c r="V312" s="103">
        <f t="shared" si="43"/>
        <v>0</v>
      </c>
      <c r="W312" s="103">
        <f t="shared" si="44"/>
        <v>0</v>
      </c>
      <c r="X312" s="119">
        <f t="shared" si="45"/>
        <v>1</v>
      </c>
      <c r="Y312" s="119">
        <f t="shared" si="46"/>
        <v>1</v>
      </c>
      <c r="Z312" s="168">
        <f>MIN((IFERROR(IF(AND($V312&lt;=Z$1,$W312&gt;=Z$1),INDEX(Reliability!E$23:E$50,MATCH($S312,Reliability!$C$23:$C$50,0)),0),0)*IF($T312="n/a",$D312*$Y312,$G312)+IFERROR(IF(AND($V312&lt;=Z$1,$W312&gt;=Z$1),INDEX(Reliability!E$23:E$50,MATCH($T312,Reliability!$C$23:$C$50,0)),0),0)*$H312*$X312*$Y312),$D312)*$R312</f>
        <v>0</v>
      </c>
      <c r="AA312" s="168">
        <f>MIN((IFERROR(IF(AND($V312&lt;=AA$1,$W312&gt;=AA$1),INDEX(Reliability!F$23:F$50,MATCH($S312,Reliability!$C$23:$C$50,0)),0),0)*IF($T312="n/a",$D312*$Y312,$G312)+IFERROR(IF(AND($V312&lt;=AA$1,$W312&gt;=AA$1),INDEX(Reliability!F$23:F$50,MATCH($T312,Reliability!$C$23:$C$50,0)),0),0)*$H312*$X312*$Y312),$D312)*$R312</f>
        <v>0</v>
      </c>
      <c r="AB312" s="168">
        <f>MIN((IFERROR(IF(AND($V312&lt;=AB$1,$W312&gt;=AB$1),INDEX(Reliability!G$23:G$50,MATCH($S312,Reliability!$C$23:$C$50,0)),0),0)*IF($T312="n/a",$D312*$Y312,$G312)+IFERROR(IF(AND($V312&lt;=AB$1,$W312&gt;=AB$1),INDEX(Reliability!G$23:G$50,MATCH($T312,Reliability!$C$23:$C$50,0)),0),0)*$H312*$X312*$Y312),$D312)*$R312</f>
        <v>0</v>
      </c>
      <c r="AC312" s="168">
        <f>MIN((IFERROR(IF(AND($V312&lt;=AC$1,$W312&gt;=AC$1),INDEX(Reliability!H$23:H$50,MATCH($S312,Reliability!$C$23:$C$50,0)),0),0)*IF($T312="n/a",$D312*$Y312,$G312)+IFERROR(IF(AND($V312&lt;=AC$1,$W312&gt;=AC$1),INDEX(Reliability!H$23:H$50,MATCH($T312,Reliability!$C$23:$C$50,0)),0),0)*$H312*$X312*$Y312),$D312)*$R312</f>
        <v>0</v>
      </c>
      <c r="AD312" s="168">
        <f>MIN((IFERROR(IF(AND($V312&lt;=AD$1,$W312&gt;=AD$1),INDEX(Reliability!I$23:I$50,MATCH($S312,Reliability!$C$23:$C$50,0)),0),0)*IF($T312="n/a",$D312*$Y312,$G312)+IFERROR(IF(AND($V312&lt;=AD$1,$W312&gt;=AD$1),INDEX(Reliability!I$23:I$50,MATCH($T312,Reliability!$C$23:$C$50,0)),0),0)*$H312*$X312*$Y312),$D312)*$R312</f>
        <v>0</v>
      </c>
      <c r="AE312" s="168">
        <f>MIN((IFERROR(IF(AND($V312&lt;=AE$1,$W312&gt;=AE$1),INDEX(Reliability!J$23:J$50,MATCH($S312,Reliability!$C$23:$C$50,0)),0),0)*IF($T312="n/a",$D312*$Y312,$G312)+IFERROR(IF(AND($V312&lt;=AE$1,$W312&gt;=AE$1),INDEX(Reliability!J$23:J$50,MATCH($T312,Reliability!$C$23:$C$50,0)),0),0)*$H312*$X312*$Y312),$D312)*$R312</f>
        <v>0</v>
      </c>
      <c r="AF312" s="168">
        <f>MIN((IFERROR(IF(AND($V312&lt;=AF$1,$W312&gt;=AF$1),INDEX(Reliability!K$23:K$50,MATCH($S312,Reliability!$C$23:$C$50,0)),0),0)*IF($T312="n/a",$D312*$Y312,$G312)+IFERROR(IF(AND($V312&lt;=AF$1,$W312&gt;=AF$1),INDEX(Reliability!K$23:K$50,MATCH($T312,Reliability!$C$23:$C$50,0)),0),0)*$H312*$X312*$Y312),$D312)*$R312</f>
        <v>0</v>
      </c>
      <c r="AG312" s="168">
        <f>MIN((IFERROR(IF(AND($V312&lt;=AG$1,$W312&gt;=AG$1),INDEX(Reliability!L$23:L$50,MATCH($S312,Reliability!$C$23:$C$50,0)),0),0)*IF($T312="n/a",$D312*$Y312,$G312)+IFERROR(IF(AND($V312&lt;=AG$1,$W312&gt;=AG$1),INDEX(Reliability!L$23:L$50,MATCH($T312,Reliability!$C$23:$C$50,0)),0),0)*$H312*$X312*$Y312),$D312)*$R312</f>
        <v>0</v>
      </c>
      <c r="AH312" s="168">
        <f>MIN((IFERROR(IF(AND($V312&lt;=AH$1,$W312&gt;=AH$1),INDEX(Reliability!M$23:M$50,MATCH($S312,Reliability!$C$23:$C$50,0)),0),0)*IF($T312="n/a",$D312*$Y312,$G312)+IFERROR(IF(AND($V312&lt;=AH$1,$W312&gt;=AH$1),INDEX(Reliability!M$23:M$50,MATCH($T312,Reliability!$C$23:$C$50,0)),0),0)*$H312*$X312*$Y312),$D312)*$R312</f>
        <v>0</v>
      </c>
      <c r="AI312" s="168">
        <f>MIN((IFERROR(IF(AND($V312&lt;=AI$1,$W312&gt;=AI$1),INDEX(Reliability!N$23:N$50,MATCH($S312,Reliability!$C$23:$C$50,0)),0),0)*IF($T312="n/a",$D312*$Y312,$G312)+IFERROR(IF(AND($V312&lt;=AI$1,$W312&gt;=AI$1),INDEX(Reliability!N$23:N$50,MATCH($T312,Reliability!$C$23:$C$50,0)),0),0)*$H312*$X312*$Y312),$D312)*$R312</f>
        <v>0</v>
      </c>
      <c r="AJ312" s="168">
        <f>MIN((IFERROR(IF(AND($V312&lt;=AJ$1,$W312&gt;=AJ$1),INDEX(Reliability!O$23:O$50,MATCH($S312,Reliability!$C$23:$C$50,0)),0),0)*IF($T312="n/a",$D312*$Y312,$G312)+IFERROR(IF(AND($V312&lt;=AJ$1,$W312&gt;=AJ$1),INDEX(Reliability!O$23:O$50,MATCH($T312,Reliability!$C$23:$C$50,0)),0),0)*$H312*$X312*$Y312),$D312)*$R312</f>
        <v>0</v>
      </c>
      <c r="AK312" s="168">
        <f>MIN((IFERROR(IF(AND($V312&lt;=AK$1,$W312&gt;=AK$1),INDEX(Reliability!P$23:P$50,MATCH($S312,Reliability!$C$23:$C$50,0)),0),0)*IF($T312="n/a",$D312*$Y312,$G312)+IFERROR(IF(AND($V312&lt;=AK$1,$W312&gt;=AK$1),INDEX(Reliability!P$23:P$50,MATCH($T312,Reliability!$C$23:$C$50,0)),0),0)*$H312*$X312*$Y312),$D312)*$R312</f>
        <v>0</v>
      </c>
      <c r="AM312" s="167">
        <f t="shared" si="47"/>
        <v>0</v>
      </c>
      <c r="AN312">
        <f>unique_contracts!C312</f>
        <v>0</v>
      </c>
    </row>
    <row r="313" spans="2:40" x14ac:dyDescent="0.25">
      <c r="B313" s="121">
        <f>unique_contracts!B313</f>
        <v>0</v>
      </c>
      <c r="C313" s="103">
        <f>unique_contracts!D313</f>
        <v>0</v>
      </c>
      <c r="D313" s="120">
        <f>unique_contracts!J313</f>
        <v>0</v>
      </c>
      <c r="E313" s="103">
        <f>unique_contracts!M313</f>
        <v>0</v>
      </c>
      <c r="F313" s="103">
        <f>unique_contracts!N313</f>
        <v>0</v>
      </c>
      <c r="G313" s="103">
        <f>unique_contracts!P313</f>
        <v>0</v>
      </c>
      <c r="H313" s="103">
        <f>unique_contracts!R313</f>
        <v>0</v>
      </c>
      <c r="I313" s="103">
        <f>unique_contracts!V313</f>
        <v>0</v>
      </c>
      <c r="J313" s="121">
        <f>unique_contracts!AB313</f>
        <v>0</v>
      </c>
      <c r="K313" s="103">
        <f>unique_contracts!AM313</f>
        <v>0</v>
      </c>
      <c r="L313" s="103">
        <f>unique_contracts!AN313</f>
        <v>0</v>
      </c>
      <c r="M313" s="103">
        <f>unique_contracts!AO313</f>
        <v>0</v>
      </c>
      <c r="N313" s="103">
        <f>unique_contracts!AP313</f>
        <v>0</v>
      </c>
      <c r="O313" s="103">
        <f>unique_contracts!AQ313</f>
        <v>0</v>
      </c>
      <c r="P313" s="103">
        <f>unique_contracts!AR313</f>
        <v>0</v>
      </c>
      <c r="Q313" s="103">
        <f>unique_contracts!BP313</f>
        <v>0</v>
      </c>
      <c r="R313" s="103">
        <f t="shared" si="40"/>
        <v>0</v>
      </c>
      <c r="S313" s="103" t="str">
        <f>IFERROR(IF(AND(I313&gt;0,E313="NotHybrid"),_xlfn.CONCAT(MAX(MIN(ROUNDDOWN(I313/D313,0),8),4),INDEX(resources!$G:$G,MATCH(B313,resources!$A:$A,0))),INDEX(resources!$G:$G,MATCH(B313,resources!$A:$A,0))),"n/a")</f>
        <v>n/a</v>
      </c>
      <c r="T313" s="103" t="str">
        <f t="shared" si="41"/>
        <v>n/a</v>
      </c>
      <c r="U313" s="103" t="str">
        <f t="shared" si="42"/>
        <v>n/a</v>
      </c>
      <c r="V313" s="103">
        <f t="shared" si="43"/>
        <v>0</v>
      </c>
      <c r="W313" s="103">
        <f t="shared" si="44"/>
        <v>0</v>
      </c>
      <c r="X313" s="119">
        <f t="shared" si="45"/>
        <v>1</v>
      </c>
      <c r="Y313" s="119">
        <f t="shared" si="46"/>
        <v>1</v>
      </c>
      <c r="Z313" s="168">
        <f>MIN((IFERROR(IF(AND($V313&lt;=Z$1,$W313&gt;=Z$1),INDEX(Reliability!E$23:E$50,MATCH($S313,Reliability!$C$23:$C$50,0)),0),0)*IF($T313="n/a",$D313*$Y313,$G313)+IFERROR(IF(AND($V313&lt;=Z$1,$W313&gt;=Z$1),INDEX(Reliability!E$23:E$50,MATCH($T313,Reliability!$C$23:$C$50,0)),0),0)*$H313*$X313*$Y313),$D313)*$R313</f>
        <v>0</v>
      </c>
      <c r="AA313" s="168">
        <f>MIN((IFERROR(IF(AND($V313&lt;=AA$1,$W313&gt;=AA$1),INDEX(Reliability!F$23:F$50,MATCH($S313,Reliability!$C$23:$C$50,0)),0),0)*IF($T313="n/a",$D313*$Y313,$G313)+IFERROR(IF(AND($V313&lt;=AA$1,$W313&gt;=AA$1),INDEX(Reliability!F$23:F$50,MATCH($T313,Reliability!$C$23:$C$50,0)),0),0)*$H313*$X313*$Y313),$D313)*$R313</f>
        <v>0</v>
      </c>
      <c r="AB313" s="168">
        <f>MIN((IFERROR(IF(AND($V313&lt;=AB$1,$W313&gt;=AB$1),INDEX(Reliability!G$23:G$50,MATCH($S313,Reliability!$C$23:$C$50,0)),0),0)*IF($T313="n/a",$D313*$Y313,$G313)+IFERROR(IF(AND($V313&lt;=AB$1,$W313&gt;=AB$1),INDEX(Reliability!G$23:G$50,MATCH($T313,Reliability!$C$23:$C$50,0)),0),0)*$H313*$X313*$Y313),$D313)*$R313</f>
        <v>0</v>
      </c>
      <c r="AC313" s="168">
        <f>MIN((IFERROR(IF(AND($V313&lt;=AC$1,$W313&gt;=AC$1),INDEX(Reliability!H$23:H$50,MATCH($S313,Reliability!$C$23:$C$50,0)),0),0)*IF($T313="n/a",$D313*$Y313,$G313)+IFERROR(IF(AND($V313&lt;=AC$1,$W313&gt;=AC$1),INDEX(Reliability!H$23:H$50,MATCH($T313,Reliability!$C$23:$C$50,0)),0),0)*$H313*$X313*$Y313),$D313)*$R313</f>
        <v>0</v>
      </c>
      <c r="AD313" s="168">
        <f>MIN((IFERROR(IF(AND($V313&lt;=AD$1,$W313&gt;=AD$1),INDEX(Reliability!I$23:I$50,MATCH($S313,Reliability!$C$23:$C$50,0)),0),0)*IF($T313="n/a",$D313*$Y313,$G313)+IFERROR(IF(AND($V313&lt;=AD$1,$W313&gt;=AD$1),INDEX(Reliability!I$23:I$50,MATCH($T313,Reliability!$C$23:$C$50,0)),0),0)*$H313*$X313*$Y313),$D313)*$R313</f>
        <v>0</v>
      </c>
      <c r="AE313" s="168">
        <f>MIN((IFERROR(IF(AND($V313&lt;=AE$1,$W313&gt;=AE$1),INDEX(Reliability!J$23:J$50,MATCH($S313,Reliability!$C$23:$C$50,0)),0),0)*IF($T313="n/a",$D313*$Y313,$G313)+IFERROR(IF(AND($V313&lt;=AE$1,$W313&gt;=AE$1),INDEX(Reliability!J$23:J$50,MATCH($T313,Reliability!$C$23:$C$50,0)),0),0)*$H313*$X313*$Y313),$D313)*$R313</f>
        <v>0</v>
      </c>
      <c r="AF313" s="168">
        <f>MIN((IFERROR(IF(AND($V313&lt;=AF$1,$W313&gt;=AF$1),INDEX(Reliability!K$23:K$50,MATCH($S313,Reliability!$C$23:$C$50,0)),0),0)*IF($T313="n/a",$D313*$Y313,$G313)+IFERROR(IF(AND($V313&lt;=AF$1,$W313&gt;=AF$1),INDEX(Reliability!K$23:K$50,MATCH($T313,Reliability!$C$23:$C$50,0)),0),0)*$H313*$X313*$Y313),$D313)*$R313</f>
        <v>0</v>
      </c>
      <c r="AG313" s="168">
        <f>MIN((IFERROR(IF(AND($V313&lt;=AG$1,$W313&gt;=AG$1),INDEX(Reliability!L$23:L$50,MATCH($S313,Reliability!$C$23:$C$50,0)),0),0)*IF($T313="n/a",$D313*$Y313,$G313)+IFERROR(IF(AND($V313&lt;=AG$1,$W313&gt;=AG$1),INDEX(Reliability!L$23:L$50,MATCH($T313,Reliability!$C$23:$C$50,0)),0),0)*$H313*$X313*$Y313),$D313)*$R313</f>
        <v>0</v>
      </c>
      <c r="AH313" s="168">
        <f>MIN((IFERROR(IF(AND($V313&lt;=AH$1,$W313&gt;=AH$1),INDEX(Reliability!M$23:M$50,MATCH($S313,Reliability!$C$23:$C$50,0)),0),0)*IF($T313="n/a",$D313*$Y313,$G313)+IFERROR(IF(AND($V313&lt;=AH$1,$W313&gt;=AH$1),INDEX(Reliability!M$23:M$50,MATCH($T313,Reliability!$C$23:$C$50,0)),0),0)*$H313*$X313*$Y313),$D313)*$R313</f>
        <v>0</v>
      </c>
      <c r="AI313" s="168">
        <f>MIN((IFERROR(IF(AND($V313&lt;=AI$1,$W313&gt;=AI$1),INDEX(Reliability!N$23:N$50,MATCH($S313,Reliability!$C$23:$C$50,0)),0),0)*IF($T313="n/a",$D313*$Y313,$G313)+IFERROR(IF(AND($V313&lt;=AI$1,$W313&gt;=AI$1),INDEX(Reliability!N$23:N$50,MATCH($T313,Reliability!$C$23:$C$50,0)),0),0)*$H313*$X313*$Y313),$D313)*$R313</f>
        <v>0</v>
      </c>
      <c r="AJ313" s="168">
        <f>MIN((IFERROR(IF(AND($V313&lt;=AJ$1,$W313&gt;=AJ$1),INDEX(Reliability!O$23:O$50,MATCH($S313,Reliability!$C$23:$C$50,0)),0),0)*IF($T313="n/a",$D313*$Y313,$G313)+IFERROR(IF(AND($V313&lt;=AJ$1,$W313&gt;=AJ$1),INDEX(Reliability!O$23:O$50,MATCH($T313,Reliability!$C$23:$C$50,0)),0),0)*$H313*$X313*$Y313),$D313)*$R313</f>
        <v>0</v>
      </c>
      <c r="AK313" s="168">
        <f>MIN((IFERROR(IF(AND($V313&lt;=AK$1,$W313&gt;=AK$1),INDEX(Reliability!P$23:P$50,MATCH($S313,Reliability!$C$23:$C$50,0)),0),0)*IF($T313="n/a",$D313*$Y313,$G313)+IFERROR(IF(AND($V313&lt;=AK$1,$W313&gt;=AK$1),INDEX(Reliability!P$23:P$50,MATCH($T313,Reliability!$C$23:$C$50,0)),0),0)*$H313*$X313*$Y313),$D313)*$R313</f>
        <v>0</v>
      </c>
      <c r="AM313" s="167">
        <f t="shared" si="47"/>
        <v>0</v>
      </c>
      <c r="AN313">
        <f>unique_contracts!C313</f>
        <v>0</v>
      </c>
    </row>
    <row r="314" spans="2:40" x14ac:dyDescent="0.25">
      <c r="B314" s="121">
        <f>unique_contracts!B314</f>
        <v>0</v>
      </c>
      <c r="C314" s="103">
        <f>unique_contracts!D314</f>
        <v>0</v>
      </c>
      <c r="D314" s="120">
        <f>unique_contracts!J314</f>
        <v>0</v>
      </c>
      <c r="E314" s="103">
        <f>unique_contracts!M314</f>
        <v>0</v>
      </c>
      <c r="F314" s="103">
        <f>unique_contracts!N314</f>
        <v>0</v>
      </c>
      <c r="G314" s="103">
        <f>unique_contracts!P314</f>
        <v>0</v>
      </c>
      <c r="H314" s="103">
        <f>unique_contracts!R314</f>
        <v>0</v>
      </c>
      <c r="I314" s="103">
        <f>unique_contracts!V314</f>
        <v>0</v>
      </c>
      <c r="J314" s="121">
        <f>unique_contracts!AB314</f>
        <v>0</v>
      </c>
      <c r="K314" s="103">
        <f>unique_contracts!AM314</f>
        <v>0</v>
      </c>
      <c r="L314" s="103">
        <f>unique_contracts!AN314</f>
        <v>0</v>
      </c>
      <c r="M314" s="103">
        <f>unique_contracts!AO314</f>
        <v>0</v>
      </c>
      <c r="N314" s="103">
        <f>unique_contracts!AP314</f>
        <v>0</v>
      </c>
      <c r="O314" s="103">
        <f>unique_contracts!AQ314</f>
        <v>0</v>
      </c>
      <c r="P314" s="103">
        <f>unique_contracts!AR314</f>
        <v>0</v>
      </c>
      <c r="Q314" s="103">
        <f>unique_contracts!BP314</f>
        <v>0</v>
      </c>
      <c r="R314" s="103">
        <f t="shared" si="40"/>
        <v>0</v>
      </c>
      <c r="S314" s="103" t="str">
        <f>IFERROR(IF(AND(I314&gt;0,E314="NotHybrid"),_xlfn.CONCAT(MAX(MIN(ROUNDDOWN(I314/D314,0),8),4),INDEX(resources!$G:$G,MATCH(B314,resources!$A:$A,0))),INDEX(resources!$G:$G,MATCH(B314,resources!$A:$A,0))),"n/a")</f>
        <v>n/a</v>
      </c>
      <c r="T314" s="103" t="str">
        <f t="shared" si="41"/>
        <v>n/a</v>
      </c>
      <c r="U314" s="103" t="str">
        <f t="shared" si="42"/>
        <v>n/a</v>
      </c>
      <c r="V314" s="103">
        <f t="shared" si="43"/>
        <v>0</v>
      </c>
      <c r="W314" s="103">
        <f t="shared" si="44"/>
        <v>0</v>
      </c>
      <c r="X314" s="119">
        <f t="shared" si="45"/>
        <v>1</v>
      </c>
      <c r="Y314" s="119">
        <f t="shared" si="46"/>
        <v>1</v>
      </c>
      <c r="Z314" s="168">
        <f>MIN((IFERROR(IF(AND($V314&lt;=Z$1,$W314&gt;=Z$1),INDEX(Reliability!E$23:E$50,MATCH($S314,Reliability!$C$23:$C$50,0)),0),0)*IF($T314="n/a",$D314*$Y314,$G314)+IFERROR(IF(AND($V314&lt;=Z$1,$W314&gt;=Z$1),INDEX(Reliability!E$23:E$50,MATCH($T314,Reliability!$C$23:$C$50,0)),0),0)*$H314*$X314*$Y314),$D314)*$R314</f>
        <v>0</v>
      </c>
      <c r="AA314" s="168">
        <f>MIN((IFERROR(IF(AND($V314&lt;=AA$1,$W314&gt;=AA$1),INDEX(Reliability!F$23:F$50,MATCH($S314,Reliability!$C$23:$C$50,0)),0),0)*IF($T314="n/a",$D314*$Y314,$G314)+IFERROR(IF(AND($V314&lt;=AA$1,$W314&gt;=AA$1),INDEX(Reliability!F$23:F$50,MATCH($T314,Reliability!$C$23:$C$50,0)),0),0)*$H314*$X314*$Y314),$D314)*$R314</f>
        <v>0</v>
      </c>
      <c r="AB314" s="168">
        <f>MIN((IFERROR(IF(AND($V314&lt;=AB$1,$W314&gt;=AB$1),INDEX(Reliability!G$23:G$50,MATCH($S314,Reliability!$C$23:$C$50,0)),0),0)*IF($T314="n/a",$D314*$Y314,$G314)+IFERROR(IF(AND($V314&lt;=AB$1,$W314&gt;=AB$1),INDEX(Reliability!G$23:G$50,MATCH($T314,Reliability!$C$23:$C$50,0)),0),0)*$H314*$X314*$Y314),$D314)*$R314</f>
        <v>0</v>
      </c>
      <c r="AC314" s="168">
        <f>MIN((IFERROR(IF(AND($V314&lt;=AC$1,$W314&gt;=AC$1),INDEX(Reliability!H$23:H$50,MATCH($S314,Reliability!$C$23:$C$50,0)),0),0)*IF($T314="n/a",$D314*$Y314,$G314)+IFERROR(IF(AND($V314&lt;=AC$1,$W314&gt;=AC$1),INDEX(Reliability!H$23:H$50,MATCH($T314,Reliability!$C$23:$C$50,0)),0),0)*$H314*$X314*$Y314),$D314)*$R314</f>
        <v>0</v>
      </c>
      <c r="AD314" s="168">
        <f>MIN((IFERROR(IF(AND($V314&lt;=AD$1,$W314&gt;=AD$1),INDEX(Reliability!I$23:I$50,MATCH($S314,Reliability!$C$23:$C$50,0)),0),0)*IF($T314="n/a",$D314*$Y314,$G314)+IFERROR(IF(AND($V314&lt;=AD$1,$W314&gt;=AD$1),INDEX(Reliability!I$23:I$50,MATCH($T314,Reliability!$C$23:$C$50,0)),0),0)*$H314*$X314*$Y314),$D314)*$R314</f>
        <v>0</v>
      </c>
      <c r="AE314" s="168">
        <f>MIN((IFERROR(IF(AND($V314&lt;=AE$1,$W314&gt;=AE$1),INDEX(Reliability!J$23:J$50,MATCH($S314,Reliability!$C$23:$C$50,0)),0),0)*IF($T314="n/a",$D314*$Y314,$G314)+IFERROR(IF(AND($V314&lt;=AE$1,$W314&gt;=AE$1),INDEX(Reliability!J$23:J$50,MATCH($T314,Reliability!$C$23:$C$50,0)),0),0)*$H314*$X314*$Y314),$D314)*$R314</f>
        <v>0</v>
      </c>
      <c r="AF314" s="168">
        <f>MIN((IFERROR(IF(AND($V314&lt;=AF$1,$W314&gt;=AF$1),INDEX(Reliability!K$23:K$50,MATCH($S314,Reliability!$C$23:$C$50,0)),0),0)*IF($T314="n/a",$D314*$Y314,$G314)+IFERROR(IF(AND($V314&lt;=AF$1,$W314&gt;=AF$1),INDEX(Reliability!K$23:K$50,MATCH($T314,Reliability!$C$23:$C$50,0)),0),0)*$H314*$X314*$Y314),$D314)*$R314</f>
        <v>0</v>
      </c>
      <c r="AG314" s="168">
        <f>MIN((IFERROR(IF(AND($V314&lt;=AG$1,$W314&gt;=AG$1),INDEX(Reliability!L$23:L$50,MATCH($S314,Reliability!$C$23:$C$50,0)),0),0)*IF($T314="n/a",$D314*$Y314,$G314)+IFERROR(IF(AND($V314&lt;=AG$1,$W314&gt;=AG$1),INDEX(Reliability!L$23:L$50,MATCH($T314,Reliability!$C$23:$C$50,0)),0),0)*$H314*$X314*$Y314),$D314)*$R314</f>
        <v>0</v>
      </c>
      <c r="AH314" s="168">
        <f>MIN((IFERROR(IF(AND($V314&lt;=AH$1,$W314&gt;=AH$1),INDEX(Reliability!M$23:M$50,MATCH($S314,Reliability!$C$23:$C$50,0)),0),0)*IF($T314="n/a",$D314*$Y314,$G314)+IFERROR(IF(AND($V314&lt;=AH$1,$W314&gt;=AH$1),INDEX(Reliability!M$23:M$50,MATCH($T314,Reliability!$C$23:$C$50,0)),0),0)*$H314*$X314*$Y314),$D314)*$R314</f>
        <v>0</v>
      </c>
      <c r="AI314" s="168">
        <f>MIN((IFERROR(IF(AND($V314&lt;=AI$1,$W314&gt;=AI$1),INDEX(Reliability!N$23:N$50,MATCH($S314,Reliability!$C$23:$C$50,0)),0),0)*IF($T314="n/a",$D314*$Y314,$G314)+IFERROR(IF(AND($V314&lt;=AI$1,$W314&gt;=AI$1),INDEX(Reliability!N$23:N$50,MATCH($T314,Reliability!$C$23:$C$50,0)),0),0)*$H314*$X314*$Y314),$D314)*$R314</f>
        <v>0</v>
      </c>
      <c r="AJ314" s="168">
        <f>MIN((IFERROR(IF(AND($V314&lt;=AJ$1,$W314&gt;=AJ$1),INDEX(Reliability!O$23:O$50,MATCH($S314,Reliability!$C$23:$C$50,0)),0),0)*IF($T314="n/a",$D314*$Y314,$G314)+IFERROR(IF(AND($V314&lt;=AJ$1,$W314&gt;=AJ$1),INDEX(Reliability!O$23:O$50,MATCH($T314,Reliability!$C$23:$C$50,0)),0),0)*$H314*$X314*$Y314),$D314)*$R314</f>
        <v>0</v>
      </c>
      <c r="AK314" s="168">
        <f>MIN((IFERROR(IF(AND($V314&lt;=AK$1,$W314&gt;=AK$1),INDEX(Reliability!P$23:P$50,MATCH($S314,Reliability!$C$23:$C$50,0)),0),0)*IF($T314="n/a",$D314*$Y314,$G314)+IFERROR(IF(AND($V314&lt;=AK$1,$W314&gt;=AK$1),INDEX(Reliability!P$23:P$50,MATCH($T314,Reliability!$C$23:$C$50,0)),0),0)*$H314*$X314*$Y314),$D314)*$R314</f>
        <v>0</v>
      </c>
      <c r="AM314" s="167">
        <f t="shared" si="47"/>
        <v>0</v>
      </c>
      <c r="AN314">
        <f>unique_contracts!C314</f>
        <v>0</v>
      </c>
    </row>
    <row r="315" spans="2:40" x14ac:dyDescent="0.25">
      <c r="B315" s="121">
        <f>unique_contracts!B315</f>
        <v>0</v>
      </c>
      <c r="C315" s="103">
        <f>unique_contracts!D315</f>
        <v>0</v>
      </c>
      <c r="D315" s="120">
        <f>unique_contracts!J315</f>
        <v>0</v>
      </c>
      <c r="E315" s="103">
        <f>unique_contracts!M315</f>
        <v>0</v>
      </c>
      <c r="F315" s="103">
        <f>unique_contracts!N315</f>
        <v>0</v>
      </c>
      <c r="G315" s="103">
        <f>unique_contracts!P315</f>
        <v>0</v>
      </c>
      <c r="H315" s="103">
        <f>unique_contracts!R315</f>
        <v>0</v>
      </c>
      <c r="I315" s="103">
        <f>unique_contracts!V315</f>
        <v>0</v>
      </c>
      <c r="J315" s="121">
        <f>unique_contracts!AB315</f>
        <v>0</v>
      </c>
      <c r="K315" s="103">
        <f>unique_contracts!AM315</f>
        <v>0</v>
      </c>
      <c r="L315" s="103">
        <f>unique_contracts!AN315</f>
        <v>0</v>
      </c>
      <c r="M315" s="103">
        <f>unique_contracts!AO315</f>
        <v>0</v>
      </c>
      <c r="N315" s="103">
        <f>unique_contracts!AP315</f>
        <v>0</v>
      </c>
      <c r="O315" s="103">
        <f>unique_contracts!AQ315</f>
        <v>0</v>
      </c>
      <c r="P315" s="103">
        <f>unique_contracts!AR315</f>
        <v>0</v>
      </c>
      <c r="Q315" s="103">
        <f>unique_contracts!BP315</f>
        <v>0</v>
      </c>
      <c r="R315" s="103">
        <f t="shared" si="40"/>
        <v>0</v>
      </c>
      <c r="S315" s="103" t="str">
        <f>IFERROR(IF(AND(I315&gt;0,E315="NotHybrid"),_xlfn.CONCAT(MAX(MIN(ROUNDDOWN(I315/D315,0),8),4),INDEX(resources!$G:$G,MATCH(B315,resources!$A:$A,0))),INDEX(resources!$G:$G,MATCH(B315,resources!$A:$A,0))),"n/a")</f>
        <v>n/a</v>
      </c>
      <c r="T315" s="103" t="str">
        <f t="shared" si="41"/>
        <v>n/a</v>
      </c>
      <c r="U315" s="103" t="str">
        <f t="shared" si="42"/>
        <v>n/a</v>
      </c>
      <c r="V315" s="103">
        <f t="shared" si="43"/>
        <v>0</v>
      </c>
      <c r="W315" s="103">
        <f t="shared" si="44"/>
        <v>0</v>
      </c>
      <c r="X315" s="119">
        <f t="shared" si="45"/>
        <v>1</v>
      </c>
      <c r="Y315" s="119">
        <f t="shared" si="46"/>
        <v>1</v>
      </c>
      <c r="Z315" s="168">
        <f>MIN((IFERROR(IF(AND($V315&lt;=Z$1,$W315&gt;=Z$1),INDEX(Reliability!E$23:E$50,MATCH($S315,Reliability!$C$23:$C$50,0)),0),0)*IF($T315="n/a",$D315*$Y315,$G315)+IFERROR(IF(AND($V315&lt;=Z$1,$W315&gt;=Z$1),INDEX(Reliability!E$23:E$50,MATCH($T315,Reliability!$C$23:$C$50,0)),0),0)*$H315*$X315*$Y315),$D315)*$R315</f>
        <v>0</v>
      </c>
      <c r="AA315" s="168">
        <f>MIN((IFERROR(IF(AND($V315&lt;=AA$1,$W315&gt;=AA$1),INDEX(Reliability!F$23:F$50,MATCH($S315,Reliability!$C$23:$C$50,0)),0),0)*IF($T315="n/a",$D315*$Y315,$G315)+IFERROR(IF(AND($V315&lt;=AA$1,$W315&gt;=AA$1),INDEX(Reliability!F$23:F$50,MATCH($T315,Reliability!$C$23:$C$50,0)),0),0)*$H315*$X315*$Y315),$D315)*$R315</f>
        <v>0</v>
      </c>
      <c r="AB315" s="168">
        <f>MIN((IFERROR(IF(AND($V315&lt;=AB$1,$W315&gt;=AB$1),INDEX(Reliability!G$23:G$50,MATCH($S315,Reliability!$C$23:$C$50,0)),0),0)*IF($T315="n/a",$D315*$Y315,$G315)+IFERROR(IF(AND($V315&lt;=AB$1,$W315&gt;=AB$1),INDEX(Reliability!G$23:G$50,MATCH($T315,Reliability!$C$23:$C$50,0)),0),0)*$H315*$X315*$Y315),$D315)*$R315</f>
        <v>0</v>
      </c>
      <c r="AC315" s="168">
        <f>MIN((IFERROR(IF(AND($V315&lt;=AC$1,$W315&gt;=AC$1),INDEX(Reliability!H$23:H$50,MATCH($S315,Reliability!$C$23:$C$50,0)),0),0)*IF($T315="n/a",$D315*$Y315,$G315)+IFERROR(IF(AND($V315&lt;=AC$1,$W315&gt;=AC$1),INDEX(Reliability!H$23:H$50,MATCH($T315,Reliability!$C$23:$C$50,0)),0),0)*$H315*$X315*$Y315),$D315)*$R315</f>
        <v>0</v>
      </c>
      <c r="AD315" s="168">
        <f>MIN((IFERROR(IF(AND($V315&lt;=AD$1,$W315&gt;=AD$1),INDEX(Reliability!I$23:I$50,MATCH($S315,Reliability!$C$23:$C$50,0)),0),0)*IF($T315="n/a",$D315*$Y315,$G315)+IFERROR(IF(AND($V315&lt;=AD$1,$W315&gt;=AD$1),INDEX(Reliability!I$23:I$50,MATCH($T315,Reliability!$C$23:$C$50,0)),0),0)*$H315*$X315*$Y315),$D315)*$R315</f>
        <v>0</v>
      </c>
      <c r="AE315" s="168">
        <f>MIN((IFERROR(IF(AND($V315&lt;=AE$1,$W315&gt;=AE$1),INDEX(Reliability!J$23:J$50,MATCH($S315,Reliability!$C$23:$C$50,0)),0),0)*IF($T315="n/a",$D315*$Y315,$G315)+IFERROR(IF(AND($V315&lt;=AE$1,$W315&gt;=AE$1),INDEX(Reliability!J$23:J$50,MATCH($T315,Reliability!$C$23:$C$50,0)),0),0)*$H315*$X315*$Y315),$D315)*$R315</f>
        <v>0</v>
      </c>
      <c r="AF315" s="168">
        <f>MIN((IFERROR(IF(AND($V315&lt;=AF$1,$W315&gt;=AF$1),INDEX(Reliability!K$23:K$50,MATCH($S315,Reliability!$C$23:$C$50,0)),0),0)*IF($T315="n/a",$D315*$Y315,$G315)+IFERROR(IF(AND($V315&lt;=AF$1,$W315&gt;=AF$1),INDEX(Reliability!K$23:K$50,MATCH($T315,Reliability!$C$23:$C$50,0)),0),0)*$H315*$X315*$Y315),$D315)*$R315</f>
        <v>0</v>
      </c>
      <c r="AG315" s="168">
        <f>MIN((IFERROR(IF(AND($V315&lt;=AG$1,$W315&gt;=AG$1),INDEX(Reliability!L$23:L$50,MATCH($S315,Reliability!$C$23:$C$50,0)),0),0)*IF($T315="n/a",$D315*$Y315,$G315)+IFERROR(IF(AND($V315&lt;=AG$1,$W315&gt;=AG$1),INDEX(Reliability!L$23:L$50,MATCH($T315,Reliability!$C$23:$C$50,0)),0),0)*$H315*$X315*$Y315),$D315)*$R315</f>
        <v>0</v>
      </c>
      <c r="AH315" s="168">
        <f>MIN((IFERROR(IF(AND($V315&lt;=AH$1,$W315&gt;=AH$1),INDEX(Reliability!M$23:M$50,MATCH($S315,Reliability!$C$23:$C$50,0)),0),0)*IF($T315="n/a",$D315*$Y315,$G315)+IFERROR(IF(AND($V315&lt;=AH$1,$W315&gt;=AH$1),INDEX(Reliability!M$23:M$50,MATCH($T315,Reliability!$C$23:$C$50,0)),0),0)*$H315*$X315*$Y315),$D315)*$R315</f>
        <v>0</v>
      </c>
      <c r="AI315" s="168">
        <f>MIN((IFERROR(IF(AND($V315&lt;=AI$1,$W315&gt;=AI$1),INDEX(Reliability!N$23:N$50,MATCH($S315,Reliability!$C$23:$C$50,0)),0),0)*IF($T315="n/a",$D315*$Y315,$G315)+IFERROR(IF(AND($V315&lt;=AI$1,$W315&gt;=AI$1),INDEX(Reliability!N$23:N$50,MATCH($T315,Reliability!$C$23:$C$50,0)),0),0)*$H315*$X315*$Y315),$D315)*$R315</f>
        <v>0</v>
      </c>
      <c r="AJ315" s="168">
        <f>MIN((IFERROR(IF(AND($V315&lt;=AJ$1,$W315&gt;=AJ$1),INDEX(Reliability!O$23:O$50,MATCH($S315,Reliability!$C$23:$C$50,0)),0),0)*IF($T315="n/a",$D315*$Y315,$G315)+IFERROR(IF(AND($V315&lt;=AJ$1,$W315&gt;=AJ$1),INDEX(Reliability!O$23:O$50,MATCH($T315,Reliability!$C$23:$C$50,0)),0),0)*$H315*$X315*$Y315),$D315)*$R315</f>
        <v>0</v>
      </c>
      <c r="AK315" s="168">
        <f>MIN((IFERROR(IF(AND($V315&lt;=AK$1,$W315&gt;=AK$1),INDEX(Reliability!P$23:P$50,MATCH($S315,Reliability!$C$23:$C$50,0)),0),0)*IF($T315="n/a",$D315*$Y315,$G315)+IFERROR(IF(AND($V315&lt;=AK$1,$W315&gt;=AK$1),INDEX(Reliability!P$23:P$50,MATCH($T315,Reliability!$C$23:$C$50,0)),0),0)*$H315*$X315*$Y315),$D315)*$R315</f>
        <v>0</v>
      </c>
      <c r="AM315" s="167">
        <f t="shared" si="47"/>
        <v>0</v>
      </c>
      <c r="AN315">
        <f>unique_contracts!C315</f>
        <v>0</v>
      </c>
    </row>
    <row r="316" spans="2:40" x14ac:dyDescent="0.25">
      <c r="B316" s="121">
        <f>unique_contracts!B316</f>
        <v>0</v>
      </c>
      <c r="C316" s="103">
        <f>unique_contracts!D316</f>
        <v>0</v>
      </c>
      <c r="D316" s="120">
        <f>unique_contracts!J316</f>
        <v>0</v>
      </c>
      <c r="E316" s="103">
        <f>unique_contracts!M316</f>
        <v>0</v>
      </c>
      <c r="F316" s="103">
        <f>unique_contracts!N316</f>
        <v>0</v>
      </c>
      <c r="G316" s="103">
        <f>unique_contracts!P316</f>
        <v>0</v>
      </c>
      <c r="H316" s="103">
        <f>unique_contracts!R316</f>
        <v>0</v>
      </c>
      <c r="I316" s="103">
        <f>unique_contracts!V316</f>
        <v>0</v>
      </c>
      <c r="J316" s="121">
        <f>unique_contracts!AB316</f>
        <v>0</v>
      </c>
      <c r="K316" s="103">
        <f>unique_contracts!AM316</f>
        <v>0</v>
      </c>
      <c r="L316" s="103">
        <f>unique_contracts!AN316</f>
        <v>0</v>
      </c>
      <c r="M316" s="103">
        <f>unique_contracts!AO316</f>
        <v>0</v>
      </c>
      <c r="N316" s="103">
        <f>unique_contracts!AP316</f>
        <v>0</v>
      </c>
      <c r="O316" s="103">
        <f>unique_contracts!AQ316</f>
        <v>0</v>
      </c>
      <c r="P316" s="103">
        <f>unique_contracts!AR316</f>
        <v>0</v>
      </c>
      <c r="Q316" s="103">
        <f>unique_contracts!BP316</f>
        <v>0</v>
      </c>
      <c r="R316" s="103">
        <f t="shared" si="40"/>
        <v>0</v>
      </c>
      <c r="S316" s="103" t="str">
        <f>IFERROR(IF(AND(I316&gt;0,E316="NotHybrid"),_xlfn.CONCAT(MAX(MIN(ROUNDDOWN(I316/D316,0),8),4),INDEX(resources!$G:$G,MATCH(B316,resources!$A:$A,0))),INDEX(resources!$G:$G,MATCH(B316,resources!$A:$A,0))),"n/a")</f>
        <v>n/a</v>
      </c>
      <c r="T316" s="103" t="str">
        <f t="shared" si="41"/>
        <v>n/a</v>
      </c>
      <c r="U316" s="103" t="str">
        <f t="shared" si="42"/>
        <v>n/a</v>
      </c>
      <c r="V316" s="103">
        <f t="shared" si="43"/>
        <v>0</v>
      </c>
      <c r="W316" s="103">
        <f t="shared" si="44"/>
        <v>0</v>
      </c>
      <c r="X316" s="119">
        <f t="shared" si="45"/>
        <v>1</v>
      </c>
      <c r="Y316" s="119">
        <f t="shared" si="46"/>
        <v>1</v>
      </c>
      <c r="Z316" s="168">
        <f>MIN((IFERROR(IF(AND($V316&lt;=Z$1,$W316&gt;=Z$1),INDEX(Reliability!E$23:E$50,MATCH($S316,Reliability!$C$23:$C$50,0)),0),0)*IF($T316="n/a",$D316*$Y316,$G316)+IFERROR(IF(AND($V316&lt;=Z$1,$W316&gt;=Z$1),INDEX(Reliability!E$23:E$50,MATCH($T316,Reliability!$C$23:$C$50,0)),0),0)*$H316*$X316*$Y316),$D316)*$R316</f>
        <v>0</v>
      </c>
      <c r="AA316" s="168">
        <f>MIN((IFERROR(IF(AND($V316&lt;=AA$1,$W316&gt;=AA$1),INDEX(Reliability!F$23:F$50,MATCH($S316,Reliability!$C$23:$C$50,0)),0),0)*IF($T316="n/a",$D316*$Y316,$G316)+IFERROR(IF(AND($V316&lt;=AA$1,$W316&gt;=AA$1),INDEX(Reliability!F$23:F$50,MATCH($T316,Reliability!$C$23:$C$50,0)),0),0)*$H316*$X316*$Y316),$D316)*$R316</f>
        <v>0</v>
      </c>
      <c r="AB316" s="168">
        <f>MIN((IFERROR(IF(AND($V316&lt;=AB$1,$W316&gt;=AB$1),INDEX(Reliability!G$23:G$50,MATCH($S316,Reliability!$C$23:$C$50,0)),0),0)*IF($T316="n/a",$D316*$Y316,$G316)+IFERROR(IF(AND($V316&lt;=AB$1,$W316&gt;=AB$1),INDEX(Reliability!G$23:G$50,MATCH($T316,Reliability!$C$23:$C$50,0)),0),0)*$H316*$X316*$Y316),$D316)*$R316</f>
        <v>0</v>
      </c>
      <c r="AC316" s="168">
        <f>MIN((IFERROR(IF(AND($V316&lt;=AC$1,$W316&gt;=AC$1),INDEX(Reliability!H$23:H$50,MATCH($S316,Reliability!$C$23:$C$50,0)),0),0)*IF($T316="n/a",$D316*$Y316,$G316)+IFERROR(IF(AND($V316&lt;=AC$1,$W316&gt;=AC$1),INDEX(Reliability!H$23:H$50,MATCH($T316,Reliability!$C$23:$C$50,0)),0),0)*$H316*$X316*$Y316),$D316)*$R316</f>
        <v>0</v>
      </c>
      <c r="AD316" s="168">
        <f>MIN((IFERROR(IF(AND($V316&lt;=AD$1,$W316&gt;=AD$1),INDEX(Reliability!I$23:I$50,MATCH($S316,Reliability!$C$23:$C$50,0)),0),0)*IF($T316="n/a",$D316*$Y316,$G316)+IFERROR(IF(AND($V316&lt;=AD$1,$W316&gt;=AD$1),INDEX(Reliability!I$23:I$50,MATCH($T316,Reliability!$C$23:$C$50,0)),0),0)*$H316*$X316*$Y316),$D316)*$R316</f>
        <v>0</v>
      </c>
      <c r="AE316" s="168">
        <f>MIN((IFERROR(IF(AND($V316&lt;=AE$1,$W316&gt;=AE$1),INDEX(Reliability!J$23:J$50,MATCH($S316,Reliability!$C$23:$C$50,0)),0),0)*IF($T316="n/a",$D316*$Y316,$G316)+IFERROR(IF(AND($V316&lt;=AE$1,$W316&gt;=AE$1),INDEX(Reliability!J$23:J$50,MATCH($T316,Reliability!$C$23:$C$50,0)),0),0)*$H316*$X316*$Y316),$D316)*$R316</f>
        <v>0</v>
      </c>
      <c r="AF316" s="168">
        <f>MIN((IFERROR(IF(AND($V316&lt;=AF$1,$W316&gt;=AF$1),INDEX(Reliability!K$23:K$50,MATCH($S316,Reliability!$C$23:$C$50,0)),0),0)*IF($T316="n/a",$D316*$Y316,$G316)+IFERROR(IF(AND($V316&lt;=AF$1,$W316&gt;=AF$1),INDEX(Reliability!K$23:K$50,MATCH($T316,Reliability!$C$23:$C$50,0)),0),0)*$H316*$X316*$Y316),$D316)*$R316</f>
        <v>0</v>
      </c>
      <c r="AG316" s="168">
        <f>MIN((IFERROR(IF(AND($V316&lt;=AG$1,$W316&gt;=AG$1),INDEX(Reliability!L$23:L$50,MATCH($S316,Reliability!$C$23:$C$50,0)),0),0)*IF($T316="n/a",$D316*$Y316,$G316)+IFERROR(IF(AND($V316&lt;=AG$1,$W316&gt;=AG$1),INDEX(Reliability!L$23:L$50,MATCH($T316,Reliability!$C$23:$C$50,0)),0),0)*$H316*$X316*$Y316),$D316)*$R316</f>
        <v>0</v>
      </c>
      <c r="AH316" s="168">
        <f>MIN((IFERROR(IF(AND($V316&lt;=AH$1,$W316&gt;=AH$1),INDEX(Reliability!M$23:M$50,MATCH($S316,Reliability!$C$23:$C$50,0)),0),0)*IF($T316="n/a",$D316*$Y316,$G316)+IFERROR(IF(AND($V316&lt;=AH$1,$W316&gt;=AH$1),INDEX(Reliability!M$23:M$50,MATCH($T316,Reliability!$C$23:$C$50,0)),0),0)*$H316*$X316*$Y316),$D316)*$R316</f>
        <v>0</v>
      </c>
      <c r="AI316" s="168">
        <f>MIN((IFERROR(IF(AND($V316&lt;=AI$1,$W316&gt;=AI$1),INDEX(Reliability!N$23:N$50,MATCH($S316,Reliability!$C$23:$C$50,0)),0),0)*IF($T316="n/a",$D316*$Y316,$G316)+IFERROR(IF(AND($V316&lt;=AI$1,$W316&gt;=AI$1),INDEX(Reliability!N$23:N$50,MATCH($T316,Reliability!$C$23:$C$50,0)),0),0)*$H316*$X316*$Y316),$D316)*$R316</f>
        <v>0</v>
      </c>
      <c r="AJ316" s="168">
        <f>MIN((IFERROR(IF(AND($V316&lt;=AJ$1,$W316&gt;=AJ$1),INDEX(Reliability!O$23:O$50,MATCH($S316,Reliability!$C$23:$C$50,0)),0),0)*IF($T316="n/a",$D316*$Y316,$G316)+IFERROR(IF(AND($V316&lt;=AJ$1,$W316&gt;=AJ$1),INDEX(Reliability!O$23:O$50,MATCH($T316,Reliability!$C$23:$C$50,0)),0),0)*$H316*$X316*$Y316),$D316)*$R316</f>
        <v>0</v>
      </c>
      <c r="AK316" s="168">
        <f>MIN((IFERROR(IF(AND($V316&lt;=AK$1,$W316&gt;=AK$1),INDEX(Reliability!P$23:P$50,MATCH($S316,Reliability!$C$23:$C$50,0)),0),0)*IF($T316="n/a",$D316*$Y316,$G316)+IFERROR(IF(AND($V316&lt;=AK$1,$W316&gt;=AK$1),INDEX(Reliability!P$23:P$50,MATCH($T316,Reliability!$C$23:$C$50,0)),0),0)*$H316*$X316*$Y316),$D316)*$R316</f>
        <v>0</v>
      </c>
      <c r="AM316" s="167">
        <f t="shared" si="47"/>
        <v>0</v>
      </c>
      <c r="AN316">
        <f>unique_contracts!C316</f>
        <v>0</v>
      </c>
    </row>
    <row r="317" spans="2:40" x14ac:dyDescent="0.25">
      <c r="B317" s="121">
        <f>unique_contracts!B317</f>
        <v>0</v>
      </c>
      <c r="C317" s="103">
        <f>unique_contracts!D317</f>
        <v>0</v>
      </c>
      <c r="D317" s="120">
        <f>unique_contracts!J317</f>
        <v>0</v>
      </c>
      <c r="E317" s="103">
        <f>unique_contracts!M317</f>
        <v>0</v>
      </c>
      <c r="F317" s="103">
        <f>unique_contracts!N317</f>
        <v>0</v>
      </c>
      <c r="G317" s="103">
        <f>unique_contracts!P317</f>
        <v>0</v>
      </c>
      <c r="H317" s="103">
        <f>unique_contracts!R317</f>
        <v>0</v>
      </c>
      <c r="I317" s="103">
        <f>unique_contracts!V317</f>
        <v>0</v>
      </c>
      <c r="J317" s="121">
        <f>unique_contracts!AB317</f>
        <v>0</v>
      </c>
      <c r="K317" s="103">
        <f>unique_contracts!AM317</f>
        <v>0</v>
      </c>
      <c r="L317" s="103">
        <f>unique_contracts!AN317</f>
        <v>0</v>
      </c>
      <c r="M317" s="103">
        <f>unique_contracts!AO317</f>
        <v>0</v>
      </c>
      <c r="N317" s="103">
        <f>unique_contracts!AP317</f>
        <v>0</v>
      </c>
      <c r="O317" s="103">
        <f>unique_contracts!AQ317</f>
        <v>0</v>
      </c>
      <c r="P317" s="103">
        <f>unique_contracts!AR317</f>
        <v>0</v>
      </c>
      <c r="Q317" s="103">
        <f>unique_contracts!BP317</f>
        <v>0</v>
      </c>
      <c r="R317" s="103">
        <f t="shared" si="40"/>
        <v>0</v>
      </c>
      <c r="S317" s="103" t="str">
        <f>IFERROR(IF(AND(I317&gt;0,E317="NotHybrid"),_xlfn.CONCAT(MAX(MIN(ROUNDDOWN(I317/D317,0),8),4),INDEX(resources!$G:$G,MATCH(B317,resources!$A:$A,0))),INDEX(resources!$G:$G,MATCH(B317,resources!$A:$A,0))),"n/a")</f>
        <v>n/a</v>
      </c>
      <c r="T317" s="103" t="str">
        <f t="shared" si="41"/>
        <v>n/a</v>
      </c>
      <c r="U317" s="103" t="str">
        <f t="shared" si="42"/>
        <v>n/a</v>
      </c>
      <c r="V317" s="103">
        <f t="shared" si="43"/>
        <v>0</v>
      </c>
      <c r="W317" s="103">
        <f t="shared" si="44"/>
        <v>0</v>
      </c>
      <c r="X317" s="119">
        <f t="shared" si="45"/>
        <v>1</v>
      </c>
      <c r="Y317" s="119">
        <f t="shared" si="46"/>
        <v>1</v>
      </c>
      <c r="Z317" s="168">
        <f>MIN((IFERROR(IF(AND($V317&lt;=Z$1,$W317&gt;=Z$1),INDEX(Reliability!E$23:E$50,MATCH($S317,Reliability!$C$23:$C$50,0)),0),0)*IF($T317="n/a",$D317*$Y317,$G317)+IFERROR(IF(AND($V317&lt;=Z$1,$W317&gt;=Z$1),INDEX(Reliability!E$23:E$50,MATCH($T317,Reliability!$C$23:$C$50,0)),0),0)*$H317*$X317*$Y317),$D317)*$R317</f>
        <v>0</v>
      </c>
      <c r="AA317" s="168">
        <f>MIN((IFERROR(IF(AND($V317&lt;=AA$1,$W317&gt;=AA$1),INDEX(Reliability!F$23:F$50,MATCH($S317,Reliability!$C$23:$C$50,0)),0),0)*IF($T317="n/a",$D317*$Y317,$G317)+IFERROR(IF(AND($V317&lt;=AA$1,$W317&gt;=AA$1),INDEX(Reliability!F$23:F$50,MATCH($T317,Reliability!$C$23:$C$50,0)),0),0)*$H317*$X317*$Y317),$D317)*$R317</f>
        <v>0</v>
      </c>
      <c r="AB317" s="168">
        <f>MIN((IFERROR(IF(AND($V317&lt;=AB$1,$W317&gt;=AB$1),INDEX(Reliability!G$23:G$50,MATCH($S317,Reliability!$C$23:$C$50,0)),0),0)*IF($T317="n/a",$D317*$Y317,$G317)+IFERROR(IF(AND($V317&lt;=AB$1,$W317&gt;=AB$1),INDEX(Reliability!G$23:G$50,MATCH($T317,Reliability!$C$23:$C$50,0)),0),0)*$H317*$X317*$Y317),$D317)*$R317</f>
        <v>0</v>
      </c>
      <c r="AC317" s="168">
        <f>MIN((IFERROR(IF(AND($V317&lt;=AC$1,$W317&gt;=AC$1),INDEX(Reliability!H$23:H$50,MATCH($S317,Reliability!$C$23:$C$50,0)),0),0)*IF($T317="n/a",$D317*$Y317,$G317)+IFERROR(IF(AND($V317&lt;=AC$1,$W317&gt;=AC$1),INDEX(Reliability!H$23:H$50,MATCH($T317,Reliability!$C$23:$C$50,0)),0),0)*$H317*$X317*$Y317),$D317)*$R317</f>
        <v>0</v>
      </c>
      <c r="AD317" s="168">
        <f>MIN((IFERROR(IF(AND($V317&lt;=AD$1,$W317&gt;=AD$1),INDEX(Reliability!I$23:I$50,MATCH($S317,Reliability!$C$23:$C$50,0)),0),0)*IF($T317="n/a",$D317*$Y317,$G317)+IFERROR(IF(AND($V317&lt;=AD$1,$W317&gt;=AD$1),INDEX(Reliability!I$23:I$50,MATCH($T317,Reliability!$C$23:$C$50,0)),0),0)*$H317*$X317*$Y317),$D317)*$R317</f>
        <v>0</v>
      </c>
      <c r="AE317" s="168">
        <f>MIN((IFERROR(IF(AND($V317&lt;=AE$1,$W317&gt;=AE$1),INDEX(Reliability!J$23:J$50,MATCH($S317,Reliability!$C$23:$C$50,0)),0),0)*IF($T317="n/a",$D317*$Y317,$G317)+IFERROR(IF(AND($V317&lt;=AE$1,$W317&gt;=AE$1),INDEX(Reliability!J$23:J$50,MATCH($T317,Reliability!$C$23:$C$50,0)),0),0)*$H317*$X317*$Y317),$D317)*$R317</f>
        <v>0</v>
      </c>
      <c r="AF317" s="168">
        <f>MIN((IFERROR(IF(AND($V317&lt;=AF$1,$W317&gt;=AF$1),INDEX(Reliability!K$23:K$50,MATCH($S317,Reliability!$C$23:$C$50,0)),0),0)*IF($T317="n/a",$D317*$Y317,$G317)+IFERROR(IF(AND($V317&lt;=AF$1,$W317&gt;=AF$1),INDEX(Reliability!K$23:K$50,MATCH($T317,Reliability!$C$23:$C$50,0)),0),0)*$H317*$X317*$Y317),$D317)*$R317</f>
        <v>0</v>
      </c>
      <c r="AG317" s="168">
        <f>MIN((IFERROR(IF(AND($V317&lt;=AG$1,$W317&gt;=AG$1),INDEX(Reliability!L$23:L$50,MATCH($S317,Reliability!$C$23:$C$50,0)),0),0)*IF($T317="n/a",$D317*$Y317,$G317)+IFERROR(IF(AND($V317&lt;=AG$1,$W317&gt;=AG$1),INDEX(Reliability!L$23:L$50,MATCH($T317,Reliability!$C$23:$C$50,0)),0),0)*$H317*$X317*$Y317),$D317)*$R317</f>
        <v>0</v>
      </c>
      <c r="AH317" s="168">
        <f>MIN((IFERROR(IF(AND($V317&lt;=AH$1,$W317&gt;=AH$1),INDEX(Reliability!M$23:M$50,MATCH($S317,Reliability!$C$23:$C$50,0)),0),0)*IF($T317="n/a",$D317*$Y317,$G317)+IFERROR(IF(AND($V317&lt;=AH$1,$W317&gt;=AH$1),INDEX(Reliability!M$23:M$50,MATCH($T317,Reliability!$C$23:$C$50,0)),0),0)*$H317*$X317*$Y317),$D317)*$R317</f>
        <v>0</v>
      </c>
      <c r="AI317" s="168">
        <f>MIN((IFERROR(IF(AND($V317&lt;=AI$1,$W317&gt;=AI$1),INDEX(Reliability!N$23:N$50,MATCH($S317,Reliability!$C$23:$C$50,0)),0),0)*IF($T317="n/a",$D317*$Y317,$G317)+IFERROR(IF(AND($V317&lt;=AI$1,$W317&gt;=AI$1),INDEX(Reliability!N$23:N$50,MATCH($T317,Reliability!$C$23:$C$50,0)),0),0)*$H317*$X317*$Y317),$D317)*$R317</f>
        <v>0</v>
      </c>
      <c r="AJ317" s="168">
        <f>MIN((IFERROR(IF(AND($V317&lt;=AJ$1,$W317&gt;=AJ$1),INDEX(Reliability!O$23:O$50,MATCH($S317,Reliability!$C$23:$C$50,0)),0),0)*IF($T317="n/a",$D317*$Y317,$G317)+IFERROR(IF(AND($V317&lt;=AJ$1,$W317&gt;=AJ$1),INDEX(Reliability!O$23:O$50,MATCH($T317,Reliability!$C$23:$C$50,0)),0),0)*$H317*$X317*$Y317),$D317)*$R317</f>
        <v>0</v>
      </c>
      <c r="AK317" s="168">
        <f>MIN((IFERROR(IF(AND($V317&lt;=AK$1,$W317&gt;=AK$1),INDEX(Reliability!P$23:P$50,MATCH($S317,Reliability!$C$23:$C$50,0)),0),0)*IF($T317="n/a",$D317*$Y317,$G317)+IFERROR(IF(AND($V317&lt;=AK$1,$W317&gt;=AK$1),INDEX(Reliability!P$23:P$50,MATCH($T317,Reliability!$C$23:$C$50,0)),0),0)*$H317*$X317*$Y317),$D317)*$R317</f>
        <v>0</v>
      </c>
      <c r="AM317" s="167">
        <f t="shared" si="47"/>
        <v>0</v>
      </c>
      <c r="AN317">
        <f>unique_contracts!C317</f>
        <v>0</v>
      </c>
    </row>
    <row r="318" spans="2:40" x14ac:dyDescent="0.25">
      <c r="B318" s="121">
        <f>unique_contracts!B318</f>
        <v>0</v>
      </c>
      <c r="C318" s="103">
        <f>unique_contracts!D318</f>
        <v>0</v>
      </c>
      <c r="D318" s="120">
        <f>unique_contracts!J318</f>
        <v>0</v>
      </c>
      <c r="E318" s="103">
        <f>unique_contracts!M318</f>
        <v>0</v>
      </c>
      <c r="F318" s="103">
        <f>unique_contracts!N318</f>
        <v>0</v>
      </c>
      <c r="G318" s="103">
        <f>unique_contracts!P318</f>
        <v>0</v>
      </c>
      <c r="H318" s="103">
        <f>unique_contracts!R318</f>
        <v>0</v>
      </c>
      <c r="I318" s="103">
        <f>unique_contracts!V318</f>
        <v>0</v>
      </c>
      <c r="J318" s="121">
        <f>unique_contracts!AB318</f>
        <v>0</v>
      </c>
      <c r="K318" s="103">
        <f>unique_contracts!AM318</f>
        <v>0</v>
      </c>
      <c r="L318" s="103">
        <f>unique_contracts!AN318</f>
        <v>0</v>
      </c>
      <c r="M318" s="103">
        <f>unique_contracts!AO318</f>
        <v>0</v>
      </c>
      <c r="N318" s="103">
        <f>unique_contracts!AP318</f>
        <v>0</v>
      </c>
      <c r="O318" s="103">
        <f>unique_contracts!AQ318</f>
        <v>0</v>
      </c>
      <c r="P318" s="103">
        <f>unique_contracts!AR318</f>
        <v>0</v>
      </c>
      <c r="Q318" s="103">
        <f>unique_contracts!BP318</f>
        <v>0</v>
      </c>
      <c r="R318" s="103">
        <f t="shared" si="40"/>
        <v>0</v>
      </c>
      <c r="S318" s="103" t="str">
        <f>IFERROR(IF(AND(I318&gt;0,E318="NotHybrid"),_xlfn.CONCAT(MAX(MIN(ROUNDDOWN(I318/D318,0),8),4),INDEX(resources!$G:$G,MATCH(B318,resources!$A:$A,0))),INDEX(resources!$G:$G,MATCH(B318,resources!$A:$A,0))),"n/a")</f>
        <v>n/a</v>
      </c>
      <c r="T318" s="103" t="str">
        <f t="shared" si="41"/>
        <v>n/a</v>
      </c>
      <c r="U318" s="103" t="str">
        <f t="shared" si="42"/>
        <v>n/a</v>
      </c>
      <c r="V318" s="103">
        <f t="shared" si="43"/>
        <v>0</v>
      </c>
      <c r="W318" s="103">
        <f t="shared" si="44"/>
        <v>0</v>
      </c>
      <c r="X318" s="119">
        <f t="shared" si="45"/>
        <v>1</v>
      </c>
      <c r="Y318" s="119">
        <f t="shared" si="46"/>
        <v>1</v>
      </c>
      <c r="Z318" s="168">
        <f>MIN((IFERROR(IF(AND($V318&lt;=Z$1,$W318&gt;=Z$1),INDEX(Reliability!E$23:E$50,MATCH($S318,Reliability!$C$23:$C$50,0)),0),0)*IF($T318="n/a",$D318*$Y318,$G318)+IFERROR(IF(AND($V318&lt;=Z$1,$W318&gt;=Z$1),INDEX(Reliability!E$23:E$50,MATCH($T318,Reliability!$C$23:$C$50,0)),0),0)*$H318*$X318*$Y318),$D318)*$R318</f>
        <v>0</v>
      </c>
      <c r="AA318" s="168">
        <f>MIN((IFERROR(IF(AND($V318&lt;=AA$1,$W318&gt;=AA$1),INDEX(Reliability!F$23:F$50,MATCH($S318,Reliability!$C$23:$C$50,0)),0),0)*IF($T318="n/a",$D318*$Y318,$G318)+IFERROR(IF(AND($V318&lt;=AA$1,$W318&gt;=AA$1),INDEX(Reliability!F$23:F$50,MATCH($T318,Reliability!$C$23:$C$50,0)),0),0)*$H318*$X318*$Y318),$D318)*$R318</f>
        <v>0</v>
      </c>
      <c r="AB318" s="168">
        <f>MIN((IFERROR(IF(AND($V318&lt;=AB$1,$W318&gt;=AB$1),INDEX(Reliability!G$23:G$50,MATCH($S318,Reliability!$C$23:$C$50,0)),0),0)*IF($T318="n/a",$D318*$Y318,$G318)+IFERROR(IF(AND($V318&lt;=AB$1,$W318&gt;=AB$1),INDEX(Reliability!G$23:G$50,MATCH($T318,Reliability!$C$23:$C$50,0)),0),0)*$H318*$X318*$Y318),$D318)*$R318</f>
        <v>0</v>
      </c>
      <c r="AC318" s="168">
        <f>MIN((IFERROR(IF(AND($V318&lt;=AC$1,$W318&gt;=AC$1),INDEX(Reliability!H$23:H$50,MATCH($S318,Reliability!$C$23:$C$50,0)),0),0)*IF($T318="n/a",$D318*$Y318,$G318)+IFERROR(IF(AND($V318&lt;=AC$1,$W318&gt;=AC$1),INDEX(Reliability!H$23:H$50,MATCH($T318,Reliability!$C$23:$C$50,0)),0),0)*$H318*$X318*$Y318),$D318)*$R318</f>
        <v>0</v>
      </c>
      <c r="AD318" s="168">
        <f>MIN((IFERROR(IF(AND($V318&lt;=AD$1,$W318&gt;=AD$1),INDEX(Reliability!I$23:I$50,MATCH($S318,Reliability!$C$23:$C$50,0)),0),0)*IF($T318="n/a",$D318*$Y318,$G318)+IFERROR(IF(AND($V318&lt;=AD$1,$W318&gt;=AD$1),INDEX(Reliability!I$23:I$50,MATCH($T318,Reliability!$C$23:$C$50,0)),0),0)*$H318*$X318*$Y318),$D318)*$R318</f>
        <v>0</v>
      </c>
      <c r="AE318" s="168">
        <f>MIN((IFERROR(IF(AND($V318&lt;=AE$1,$W318&gt;=AE$1),INDEX(Reliability!J$23:J$50,MATCH($S318,Reliability!$C$23:$C$50,0)),0),0)*IF($T318="n/a",$D318*$Y318,$G318)+IFERROR(IF(AND($V318&lt;=AE$1,$W318&gt;=AE$1),INDEX(Reliability!J$23:J$50,MATCH($T318,Reliability!$C$23:$C$50,0)),0),0)*$H318*$X318*$Y318),$D318)*$R318</f>
        <v>0</v>
      </c>
      <c r="AF318" s="168">
        <f>MIN((IFERROR(IF(AND($V318&lt;=AF$1,$W318&gt;=AF$1),INDEX(Reliability!K$23:K$50,MATCH($S318,Reliability!$C$23:$C$50,0)),0),0)*IF($T318="n/a",$D318*$Y318,$G318)+IFERROR(IF(AND($V318&lt;=AF$1,$W318&gt;=AF$1),INDEX(Reliability!K$23:K$50,MATCH($T318,Reliability!$C$23:$C$50,0)),0),0)*$H318*$X318*$Y318),$D318)*$R318</f>
        <v>0</v>
      </c>
      <c r="AG318" s="168">
        <f>MIN((IFERROR(IF(AND($V318&lt;=AG$1,$W318&gt;=AG$1),INDEX(Reliability!L$23:L$50,MATCH($S318,Reliability!$C$23:$C$50,0)),0),0)*IF($T318="n/a",$D318*$Y318,$G318)+IFERROR(IF(AND($V318&lt;=AG$1,$W318&gt;=AG$1),INDEX(Reliability!L$23:L$50,MATCH($T318,Reliability!$C$23:$C$50,0)),0),0)*$H318*$X318*$Y318),$D318)*$R318</f>
        <v>0</v>
      </c>
      <c r="AH318" s="168">
        <f>MIN((IFERROR(IF(AND($V318&lt;=AH$1,$W318&gt;=AH$1),INDEX(Reliability!M$23:M$50,MATCH($S318,Reliability!$C$23:$C$50,0)),0),0)*IF($T318="n/a",$D318*$Y318,$G318)+IFERROR(IF(AND($V318&lt;=AH$1,$W318&gt;=AH$1),INDEX(Reliability!M$23:M$50,MATCH($T318,Reliability!$C$23:$C$50,0)),0),0)*$H318*$X318*$Y318),$D318)*$R318</f>
        <v>0</v>
      </c>
      <c r="AI318" s="168">
        <f>MIN((IFERROR(IF(AND($V318&lt;=AI$1,$W318&gt;=AI$1),INDEX(Reliability!N$23:N$50,MATCH($S318,Reliability!$C$23:$C$50,0)),0),0)*IF($T318="n/a",$D318*$Y318,$G318)+IFERROR(IF(AND($V318&lt;=AI$1,$W318&gt;=AI$1),INDEX(Reliability!N$23:N$50,MATCH($T318,Reliability!$C$23:$C$50,0)),0),0)*$H318*$X318*$Y318),$D318)*$R318</f>
        <v>0</v>
      </c>
      <c r="AJ318" s="168">
        <f>MIN((IFERROR(IF(AND($V318&lt;=AJ$1,$W318&gt;=AJ$1),INDEX(Reliability!O$23:O$50,MATCH($S318,Reliability!$C$23:$C$50,0)),0),0)*IF($T318="n/a",$D318*$Y318,$G318)+IFERROR(IF(AND($V318&lt;=AJ$1,$W318&gt;=AJ$1),INDEX(Reliability!O$23:O$50,MATCH($T318,Reliability!$C$23:$C$50,0)),0),0)*$H318*$X318*$Y318),$D318)*$R318</f>
        <v>0</v>
      </c>
      <c r="AK318" s="168">
        <f>MIN((IFERROR(IF(AND($V318&lt;=AK$1,$W318&gt;=AK$1),INDEX(Reliability!P$23:P$50,MATCH($S318,Reliability!$C$23:$C$50,0)),0),0)*IF($T318="n/a",$D318*$Y318,$G318)+IFERROR(IF(AND($V318&lt;=AK$1,$W318&gt;=AK$1),INDEX(Reliability!P$23:P$50,MATCH($T318,Reliability!$C$23:$C$50,0)),0),0)*$H318*$X318*$Y318),$D318)*$R318</f>
        <v>0</v>
      </c>
      <c r="AM318" s="167">
        <f t="shared" si="47"/>
        <v>0</v>
      </c>
      <c r="AN318">
        <f>unique_contracts!C318</f>
        <v>0</v>
      </c>
    </row>
    <row r="319" spans="2:40" x14ac:dyDescent="0.25">
      <c r="B319" s="121">
        <f>unique_contracts!B319</f>
        <v>0</v>
      </c>
      <c r="C319" s="103">
        <f>unique_contracts!D319</f>
        <v>0</v>
      </c>
      <c r="D319" s="120">
        <f>unique_contracts!J319</f>
        <v>0</v>
      </c>
      <c r="E319" s="103">
        <f>unique_contracts!M319</f>
        <v>0</v>
      </c>
      <c r="F319" s="103">
        <f>unique_contracts!N319</f>
        <v>0</v>
      </c>
      <c r="G319" s="103">
        <f>unique_contracts!P319</f>
        <v>0</v>
      </c>
      <c r="H319" s="103">
        <f>unique_contracts!R319</f>
        <v>0</v>
      </c>
      <c r="I319" s="103">
        <f>unique_contracts!V319</f>
        <v>0</v>
      </c>
      <c r="J319" s="121">
        <f>unique_contracts!AB319</f>
        <v>0</v>
      </c>
      <c r="K319" s="103">
        <f>unique_contracts!AM319</f>
        <v>0</v>
      </c>
      <c r="L319" s="103">
        <f>unique_contracts!AN319</f>
        <v>0</v>
      </c>
      <c r="M319" s="103">
        <f>unique_contracts!AO319</f>
        <v>0</v>
      </c>
      <c r="N319" s="103">
        <f>unique_contracts!AP319</f>
        <v>0</v>
      </c>
      <c r="O319" s="103">
        <f>unique_contracts!AQ319</f>
        <v>0</v>
      </c>
      <c r="P319" s="103">
        <f>unique_contracts!AR319</f>
        <v>0</v>
      </c>
      <c r="Q319" s="103">
        <f>unique_contracts!BP319</f>
        <v>0</v>
      </c>
      <c r="R319" s="103">
        <f t="shared" si="40"/>
        <v>0</v>
      </c>
      <c r="S319" s="103" t="str">
        <f>IFERROR(IF(AND(I319&gt;0,E319="NotHybrid"),_xlfn.CONCAT(MAX(MIN(ROUNDDOWN(I319/D319,0),8),4),INDEX(resources!$G:$G,MATCH(B319,resources!$A:$A,0))),INDEX(resources!$G:$G,MATCH(B319,resources!$A:$A,0))),"n/a")</f>
        <v>n/a</v>
      </c>
      <c r="T319" s="103" t="str">
        <f t="shared" si="41"/>
        <v>n/a</v>
      </c>
      <c r="U319" s="103" t="str">
        <f t="shared" si="42"/>
        <v>n/a</v>
      </c>
      <c r="V319" s="103">
        <f t="shared" si="43"/>
        <v>0</v>
      </c>
      <c r="W319" s="103">
        <f t="shared" si="44"/>
        <v>0</v>
      </c>
      <c r="X319" s="119">
        <f t="shared" si="45"/>
        <v>1</v>
      </c>
      <c r="Y319" s="119">
        <f t="shared" si="46"/>
        <v>1</v>
      </c>
      <c r="Z319" s="168">
        <f>MIN((IFERROR(IF(AND($V319&lt;=Z$1,$W319&gt;=Z$1),INDEX(Reliability!E$23:E$50,MATCH($S319,Reliability!$C$23:$C$50,0)),0),0)*IF($T319="n/a",$D319*$Y319,$G319)+IFERROR(IF(AND($V319&lt;=Z$1,$W319&gt;=Z$1),INDEX(Reliability!E$23:E$50,MATCH($T319,Reliability!$C$23:$C$50,0)),0),0)*$H319*$X319*$Y319),$D319)*$R319</f>
        <v>0</v>
      </c>
      <c r="AA319" s="168">
        <f>MIN((IFERROR(IF(AND($V319&lt;=AA$1,$W319&gt;=AA$1),INDEX(Reliability!F$23:F$50,MATCH($S319,Reliability!$C$23:$C$50,0)),0),0)*IF($T319="n/a",$D319*$Y319,$G319)+IFERROR(IF(AND($V319&lt;=AA$1,$W319&gt;=AA$1),INDEX(Reliability!F$23:F$50,MATCH($T319,Reliability!$C$23:$C$50,0)),0),0)*$H319*$X319*$Y319),$D319)*$R319</f>
        <v>0</v>
      </c>
      <c r="AB319" s="168">
        <f>MIN((IFERROR(IF(AND($V319&lt;=AB$1,$W319&gt;=AB$1),INDEX(Reliability!G$23:G$50,MATCH($S319,Reliability!$C$23:$C$50,0)),0),0)*IF($T319="n/a",$D319*$Y319,$G319)+IFERROR(IF(AND($V319&lt;=AB$1,$W319&gt;=AB$1),INDEX(Reliability!G$23:G$50,MATCH($T319,Reliability!$C$23:$C$50,0)),0),0)*$H319*$X319*$Y319),$D319)*$R319</f>
        <v>0</v>
      </c>
      <c r="AC319" s="168">
        <f>MIN((IFERROR(IF(AND($V319&lt;=AC$1,$W319&gt;=AC$1),INDEX(Reliability!H$23:H$50,MATCH($S319,Reliability!$C$23:$C$50,0)),0),0)*IF($T319="n/a",$D319*$Y319,$G319)+IFERROR(IF(AND($V319&lt;=AC$1,$W319&gt;=AC$1),INDEX(Reliability!H$23:H$50,MATCH($T319,Reliability!$C$23:$C$50,0)),0),0)*$H319*$X319*$Y319),$D319)*$R319</f>
        <v>0</v>
      </c>
      <c r="AD319" s="168">
        <f>MIN((IFERROR(IF(AND($V319&lt;=AD$1,$W319&gt;=AD$1),INDEX(Reliability!I$23:I$50,MATCH($S319,Reliability!$C$23:$C$50,0)),0),0)*IF($T319="n/a",$D319*$Y319,$G319)+IFERROR(IF(AND($V319&lt;=AD$1,$W319&gt;=AD$1),INDEX(Reliability!I$23:I$50,MATCH($T319,Reliability!$C$23:$C$50,0)),0),0)*$H319*$X319*$Y319),$D319)*$R319</f>
        <v>0</v>
      </c>
      <c r="AE319" s="168">
        <f>MIN((IFERROR(IF(AND($V319&lt;=AE$1,$W319&gt;=AE$1),INDEX(Reliability!J$23:J$50,MATCH($S319,Reliability!$C$23:$C$50,0)),0),0)*IF($T319="n/a",$D319*$Y319,$G319)+IFERROR(IF(AND($V319&lt;=AE$1,$W319&gt;=AE$1),INDEX(Reliability!J$23:J$50,MATCH($T319,Reliability!$C$23:$C$50,0)),0),0)*$H319*$X319*$Y319),$D319)*$R319</f>
        <v>0</v>
      </c>
      <c r="AF319" s="168">
        <f>MIN((IFERROR(IF(AND($V319&lt;=AF$1,$W319&gt;=AF$1),INDEX(Reliability!K$23:K$50,MATCH($S319,Reliability!$C$23:$C$50,0)),0),0)*IF($T319="n/a",$D319*$Y319,$G319)+IFERROR(IF(AND($V319&lt;=AF$1,$W319&gt;=AF$1),INDEX(Reliability!K$23:K$50,MATCH($T319,Reliability!$C$23:$C$50,0)),0),0)*$H319*$X319*$Y319),$D319)*$R319</f>
        <v>0</v>
      </c>
      <c r="AG319" s="168">
        <f>MIN((IFERROR(IF(AND($V319&lt;=AG$1,$W319&gt;=AG$1),INDEX(Reliability!L$23:L$50,MATCH($S319,Reliability!$C$23:$C$50,0)),0),0)*IF($T319="n/a",$D319*$Y319,$G319)+IFERROR(IF(AND($V319&lt;=AG$1,$W319&gt;=AG$1),INDEX(Reliability!L$23:L$50,MATCH($T319,Reliability!$C$23:$C$50,0)),0),0)*$H319*$X319*$Y319),$D319)*$R319</f>
        <v>0</v>
      </c>
      <c r="AH319" s="168">
        <f>MIN((IFERROR(IF(AND($V319&lt;=AH$1,$W319&gt;=AH$1),INDEX(Reliability!M$23:M$50,MATCH($S319,Reliability!$C$23:$C$50,0)),0),0)*IF($T319="n/a",$D319*$Y319,$G319)+IFERROR(IF(AND($V319&lt;=AH$1,$W319&gt;=AH$1),INDEX(Reliability!M$23:M$50,MATCH($T319,Reliability!$C$23:$C$50,0)),0),0)*$H319*$X319*$Y319),$D319)*$R319</f>
        <v>0</v>
      </c>
      <c r="AI319" s="168">
        <f>MIN((IFERROR(IF(AND($V319&lt;=AI$1,$W319&gt;=AI$1),INDEX(Reliability!N$23:N$50,MATCH($S319,Reliability!$C$23:$C$50,0)),0),0)*IF($T319="n/a",$D319*$Y319,$G319)+IFERROR(IF(AND($V319&lt;=AI$1,$W319&gt;=AI$1),INDEX(Reliability!N$23:N$50,MATCH($T319,Reliability!$C$23:$C$50,0)),0),0)*$H319*$X319*$Y319),$D319)*$R319</f>
        <v>0</v>
      </c>
      <c r="AJ319" s="168">
        <f>MIN((IFERROR(IF(AND($V319&lt;=AJ$1,$W319&gt;=AJ$1),INDEX(Reliability!O$23:O$50,MATCH($S319,Reliability!$C$23:$C$50,0)),0),0)*IF($T319="n/a",$D319*$Y319,$G319)+IFERROR(IF(AND($V319&lt;=AJ$1,$W319&gt;=AJ$1),INDEX(Reliability!O$23:O$50,MATCH($T319,Reliability!$C$23:$C$50,0)),0),0)*$H319*$X319*$Y319),$D319)*$R319</f>
        <v>0</v>
      </c>
      <c r="AK319" s="168">
        <f>MIN((IFERROR(IF(AND($V319&lt;=AK$1,$W319&gt;=AK$1),INDEX(Reliability!P$23:P$50,MATCH($S319,Reliability!$C$23:$C$50,0)),0),0)*IF($T319="n/a",$D319*$Y319,$G319)+IFERROR(IF(AND($V319&lt;=AK$1,$W319&gt;=AK$1),INDEX(Reliability!P$23:P$50,MATCH($T319,Reliability!$C$23:$C$50,0)),0),0)*$H319*$X319*$Y319),$D319)*$R319</f>
        <v>0</v>
      </c>
      <c r="AM319" s="167">
        <f t="shared" si="47"/>
        <v>0</v>
      </c>
      <c r="AN319">
        <f>unique_contracts!C319</f>
        <v>0</v>
      </c>
    </row>
    <row r="320" spans="2:40" x14ac:dyDescent="0.25">
      <c r="B320" s="121">
        <f>unique_contracts!B320</f>
        <v>0</v>
      </c>
      <c r="C320" s="103">
        <f>unique_contracts!D320</f>
        <v>0</v>
      </c>
      <c r="D320" s="120">
        <f>unique_contracts!J320</f>
        <v>0</v>
      </c>
      <c r="E320" s="103">
        <f>unique_contracts!M320</f>
        <v>0</v>
      </c>
      <c r="F320" s="103">
        <f>unique_contracts!N320</f>
        <v>0</v>
      </c>
      <c r="G320" s="103">
        <f>unique_contracts!P320</f>
        <v>0</v>
      </c>
      <c r="H320" s="103">
        <f>unique_contracts!R320</f>
        <v>0</v>
      </c>
      <c r="I320" s="103">
        <f>unique_contracts!V320</f>
        <v>0</v>
      </c>
      <c r="J320" s="121">
        <f>unique_contracts!AB320</f>
        <v>0</v>
      </c>
      <c r="K320" s="103">
        <f>unique_contracts!AM320</f>
        <v>0</v>
      </c>
      <c r="L320" s="103">
        <f>unique_contracts!AN320</f>
        <v>0</v>
      </c>
      <c r="M320" s="103">
        <f>unique_contracts!AO320</f>
        <v>0</v>
      </c>
      <c r="N320" s="103">
        <f>unique_contracts!AP320</f>
        <v>0</v>
      </c>
      <c r="O320" s="103">
        <f>unique_contracts!AQ320</f>
        <v>0</v>
      </c>
      <c r="P320" s="103">
        <f>unique_contracts!AR320</f>
        <v>0</v>
      </c>
      <c r="Q320" s="103">
        <f>unique_contracts!BP320</f>
        <v>0</v>
      </c>
      <c r="R320" s="103">
        <f t="shared" si="40"/>
        <v>0</v>
      </c>
      <c r="S320" s="103" t="str">
        <f>IFERROR(IF(AND(I320&gt;0,E320="NotHybrid"),_xlfn.CONCAT(MAX(MIN(ROUNDDOWN(I320/D320,0),8),4),INDEX(resources!$G:$G,MATCH(B320,resources!$A:$A,0))),INDEX(resources!$G:$G,MATCH(B320,resources!$A:$A,0))),"n/a")</f>
        <v>n/a</v>
      </c>
      <c r="T320" s="103" t="str">
        <f t="shared" si="41"/>
        <v>n/a</v>
      </c>
      <c r="U320" s="103" t="str">
        <f t="shared" si="42"/>
        <v>n/a</v>
      </c>
      <c r="V320" s="103">
        <f t="shared" si="43"/>
        <v>0</v>
      </c>
      <c r="W320" s="103">
        <f t="shared" si="44"/>
        <v>0</v>
      </c>
      <c r="X320" s="119">
        <f t="shared" si="45"/>
        <v>1</v>
      </c>
      <c r="Y320" s="119">
        <f t="shared" si="46"/>
        <v>1</v>
      </c>
      <c r="Z320" s="168">
        <f>MIN((IFERROR(IF(AND($V320&lt;=Z$1,$W320&gt;=Z$1),INDEX(Reliability!E$23:E$50,MATCH($S320,Reliability!$C$23:$C$50,0)),0),0)*IF($T320="n/a",$D320*$Y320,$G320)+IFERROR(IF(AND($V320&lt;=Z$1,$W320&gt;=Z$1),INDEX(Reliability!E$23:E$50,MATCH($T320,Reliability!$C$23:$C$50,0)),0),0)*$H320*$X320*$Y320),$D320)*$R320</f>
        <v>0</v>
      </c>
      <c r="AA320" s="168">
        <f>MIN((IFERROR(IF(AND($V320&lt;=AA$1,$W320&gt;=AA$1),INDEX(Reliability!F$23:F$50,MATCH($S320,Reliability!$C$23:$C$50,0)),0),0)*IF($T320="n/a",$D320*$Y320,$G320)+IFERROR(IF(AND($V320&lt;=AA$1,$W320&gt;=AA$1),INDEX(Reliability!F$23:F$50,MATCH($T320,Reliability!$C$23:$C$50,0)),0),0)*$H320*$X320*$Y320),$D320)*$R320</f>
        <v>0</v>
      </c>
      <c r="AB320" s="168">
        <f>MIN((IFERROR(IF(AND($V320&lt;=AB$1,$W320&gt;=AB$1),INDEX(Reliability!G$23:G$50,MATCH($S320,Reliability!$C$23:$C$50,0)),0),0)*IF($T320="n/a",$D320*$Y320,$G320)+IFERROR(IF(AND($V320&lt;=AB$1,$W320&gt;=AB$1),INDEX(Reliability!G$23:G$50,MATCH($T320,Reliability!$C$23:$C$50,0)),0),0)*$H320*$X320*$Y320),$D320)*$R320</f>
        <v>0</v>
      </c>
      <c r="AC320" s="168">
        <f>MIN((IFERROR(IF(AND($V320&lt;=AC$1,$W320&gt;=AC$1),INDEX(Reliability!H$23:H$50,MATCH($S320,Reliability!$C$23:$C$50,0)),0),0)*IF($T320="n/a",$D320*$Y320,$G320)+IFERROR(IF(AND($V320&lt;=AC$1,$W320&gt;=AC$1),INDEX(Reliability!H$23:H$50,MATCH($T320,Reliability!$C$23:$C$50,0)),0),0)*$H320*$X320*$Y320),$D320)*$R320</f>
        <v>0</v>
      </c>
      <c r="AD320" s="168">
        <f>MIN((IFERROR(IF(AND($V320&lt;=AD$1,$W320&gt;=AD$1),INDEX(Reliability!I$23:I$50,MATCH($S320,Reliability!$C$23:$C$50,0)),0),0)*IF($T320="n/a",$D320*$Y320,$G320)+IFERROR(IF(AND($V320&lt;=AD$1,$W320&gt;=AD$1),INDEX(Reliability!I$23:I$50,MATCH($T320,Reliability!$C$23:$C$50,0)),0),0)*$H320*$X320*$Y320),$D320)*$R320</f>
        <v>0</v>
      </c>
      <c r="AE320" s="168">
        <f>MIN((IFERROR(IF(AND($V320&lt;=AE$1,$W320&gt;=AE$1),INDEX(Reliability!J$23:J$50,MATCH($S320,Reliability!$C$23:$C$50,0)),0),0)*IF($T320="n/a",$D320*$Y320,$G320)+IFERROR(IF(AND($V320&lt;=AE$1,$W320&gt;=AE$1),INDEX(Reliability!J$23:J$50,MATCH($T320,Reliability!$C$23:$C$50,0)),0),0)*$H320*$X320*$Y320),$D320)*$R320</f>
        <v>0</v>
      </c>
      <c r="AF320" s="168">
        <f>MIN((IFERROR(IF(AND($V320&lt;=AF$1,$W320&gt;=AF$1),INDEX(Reliability!K$23:K$50,MATCH($S320,Reliability!$C$23:$C$50,0)),0),0)*IF($T320="n/a",$D320*$Y320,$G320)+IFERROR(IF(AND($V320&lt;=AF$1,$W320&gt;=AF$1),INDEX(Reliability!K$23:K$50,MATCH($T320,Reliability!$C$23:$C$50,0)),0),0)*$H320*$X320*$Y320),$D320)*$R320</f>
        <v>0</v>
      </c>
      <c r="AG320" s="168">
        <f>MIN((IFERROR(IF(AND($V320&lt;=AG$1,$W320&gt;=AG$1),INDEX(Reliability!L$23:L$50,MATCH($S320,Reliability!$C$23:$C$50,0)),0),0)*IF($T320="n/a",$D320*$Y320,$G320)+IFERROR(IF(AND($V320&lt;=AG$1,$W320&gt;=AG$1),INDEX(Reliability!L$23:L$50,MATCH($T320,Reliability!$C$23:$C$50,0)),0),0)*$H320*$X320*$Y320),$D320)*$R320</f>
        <v>0</v>
      </c>
      <c r="AH320" s="168">
        <f>MIN((IFERROR(IF(AND($V320&lt;=AH$1,$W320&gt;=AH$1),INDEX(Reliability!M$23:M$50,MATCH($S320,Reliability!$C$23:$C$50,0)),0),0)*IF($T320="n/a",$D320*$Y320,$G320)+IFERROR(IF(AND($V320&lt;=AH$1,$W320&gt;=AH$1),INDEX(Reliability!M$23:M$50,MATCH($T320,Reliability!$C$23:$C$50,0)),0),0)*$H320*$X320*$Y320),$D320)*$R320</f>
        <v>0</v>
      </c>
      <c r="AI320" s="168">
        <f>MIN((IFERROR(IF(AND($V320&lt;=AI$1,$W320&gt;=AI$1),INDEX(Reliability!N$23:N$50,MATCH($S320,Reliability!$C$23:$C$50,0)),0),0)*IF($T320="n/a",$D320*$Y320,$G320)+IFERROR(IF(AND($V320&lt;=AI$1,$W320&gt;=AI$1),INDEX(Reliability!N$23:N$50,MATCH($T320,Reliability!$C$23:$C$50,0)),0),0)*$H320*$X320*$Y320),$D320)*$R320</f>
        <v>0</v>
      </c>
      <c r="AJ320" s="168">
        <f>MIN((IFERROR(IF(AND($V320&lt;=AJ$1,$W320&gt;=AJ$1),INDEX(Reliability!O$23:O$50,MATCH($S320,Reliability!$C$23:$C$50,0)),0),0)*IF($T320="n/a",$D320*$Y320,$G320)+IFERROR(IF(AND($V320&lt;=AJ$1,$W320&gt;=AJ$1),INDEX(Reliability!O$23:O$50,MATCH($T320,Reliability!$C$23:$C$50,0)),0),0)*$H320*$X320*$Y320),$D320)*$R320</f>
        <v>0</v>
      </c>
      <c r="AK320" s="168">
        <f>MIN((IFERROR(IF(AND($V320&lt;=AK$1,$W320&gt;=AK$1),INDEX(Reliability!P$23:P$50,MATCH($S320,Reliability!$C$23:$C$50,0)),0),0)*IF($T320="n/a",$D320*$Y320,$G320)+IFERROR(IF(AND($V320&lt;=AK$1,$W320&gt;=AK$1),INDEX(Reliability!P$23:P$50,MATCH($T320,Reliability!$C$23:$C$50,0)),0),0)*$H320*$X320*$Y320),$D320)*$R320</f>
        <v>0</v>
      </c>
      <c r="AM320" s="167">
        <f t="shared" si="47"/>
        <v>0</v>
      </c>
      <c r="AN320">
        <f>unique_contracts!C320</f>
        <v>0</v>
      </c>
    </row>
    <row r="321" spans="2:40" x14ac:dyDescent="0.25">
      <c r="B321" s="121">
        <f>unique_contracts!B321</f>
        <v>0</v>
      </c>
      <c r="C321" s="103">
        <f>unique_contracts!D321</f>
        <v>0</v>
      </c>
      <c r="D321" s="120">
        <f>unique_contracts!J321</f>
        <v>0</v>
      </c>
      <c r="E321" s="103">
        <f>unique_contracts!M321</f>
        <v>0</v>
      </c>
      <c r="F321" s="103">
        <f>unique_contracts!N321</f>
        <v>0</v>
      </c>
      <c r="G321" s="103">
        <f>unique_contracts!P321</f>
        <v>0</v>
      </c>
      <c r="H321" s="103">
        <f>unique_contracts!R321</f>
        <v>0</v>
      </c>
      <c r="I321" s="103">
        <f>unique_contracts!V321</f>
        <v>0</v>
      </c>
      <c r="J321" s="121">
        <f>unique_contracts!AB321</f>
        <v>0</v>
      </c>
      <c r="K321" s="103">
        <f>unique_contracts!AM321</f>
        <v>0</v>
      </c>
      <c r="L321" s="103">
        <f>unique_contracts!AN321</f>
        <v>0</v>
      </c>
      <c r="M321" s="103">
        <f>unique_contracts!AO321</f>
        <v>0</v>
      </c>
      <c r="N321" s="103">
        <f>unique_contracts!AP321</f>
        <v>0</v>
      </c>
      <c r="O321" s="103">
        <f>unique_contracts!AQ321</f>
        <v>0</v>
      </c>
      <c r="P321" s="103">
        <f>unique_contracts!AR321</f>
        <v>0</v>
      </c>
      <c r="Q321" s="103">
        <f>unique_contracts!BP321</f>
        <v>0</v>
      </c>
      <c r="R321" s="103">
        <f t="shared" si="40"/>
        <v>0</v>
      </c>
      <c r="S321" s="103" t="str">
        <f>IFERROR(IF(AND(I321&gt;0,E321="NotHybrid"),_xlfn.CONCAT(MAX(MIN(ROUNDDOWN(I321/D321,0),8),4),INDEX(resources!$G:$G,MATCH(B321,resources!$A:$A,0))),INDEX(resources!$G:$G,MATCH(B321,resources!$A:$A,0))),"n/a")</f>
        <v>n/a</v>
      </c>
      <c r="T321" s="103" t="str">
        <f t="shared" si="41"/>
        <v>n/a</v>
      </c>
      <c r="U321" s="103" t="str">
        <f t="shared" si="42"/>
        <v>n/a</v>
      </c>
      <c r="V321" s="103">
        <f t="shared" si="43"/>
        <v>0</v>
      </c>
      <c r="W321" s="103">
        <f t="shared" si="44"/>
        <v>0</v>
      </c>
      <c r="X321" s="119">
        <f t="shared" si="45"/>
        <v>1</v>
      </c>
      <c r="Y321" s="119">
        <f t="shared" si="46"/>
        <v>1</v>
      </c>
      <c r="Z321" s="168">
        <f>MIN((IFERROR(IF(AND($V321&lt;=Z$1,$W321&gt;=Z$1),INDEX(Reliability!E$23:E$50,MATCH($S321,Reliability!$C$23:$C$50,0)),0),0)*IF($T321="n/a",$D321*$Y321,$G321)+IFERROR(IF(AND($V321&lt;=Z$1,$W321&gt;=Z$1),INDEX(Reliability!E$23:E$50,MATCH($T321,Reliability!$C$23:$C$50,0)),0),0)*$H321*$X321*$Y321),$D321)*$R321</f>
        <v>0</v>
      </c>
      <c r="AA321" s="168">
        <f>MIN((IFERROR(IF(AND($V321&lt;=AA$1,$W321&gt;=AA$1),INDEX(Reliability!F$23:F$50,MATCH($S321,Reliability!$C$23:$C$50,0)),0),0)*IF($T321="n/a",$D321*$Y321,$G321)+IFERROR(IF(AND($V321&lt;=AA$1,$W321&gt;=AA$1),INDEX(Reliability!F$23:F$50,MATCH($T321,Reliability!$C$23:$C$50,0)),0),0)*$H321*$X321*$Y321),$D321)*$R321</f>
        <v>0</v>
      </c>
      <c r="AB321" s="168">
        <f>MIN((IFERROR(IF(AND($V321&lt;=AB$1,$W321&gt;=AB$1),INDEX(Reliability!G$23:G$50,MATCH($S321,Reliability!$C$23:$C$50,0)),0),0)*IF($T321="n/a",$D321*$Y321,$G321)+IFERROR(IF(AND($V321&lt;=AB$1,$W321&gt;=AB$1),INDEX(Reliability!G$23:G$50,MATCH($T321,Reliability!$C$23:$C$50,0)),0),0)*$H321*$X321*$Y321),$D321)*$R321</f>
        <v>0</v>
      </c>
      <c r="AC321" s="168">
        <f>MIN((IFERROR(IF(AND($V321&lt;=AC$1,$W321&gt;=AC$1),INDEX(Reliability!H$23:H$50,MATCH($S321,Reliability!$C$23:$C$50,0)),0),0)*IF($T321="n/a",$D321*$Y321,$G321)+IFERROR(IF(AND($V321&lt;=AC$1,$W321&gt;=AC$1),INDEX(Reliability!H$23:H$50,MATCH($T321,Reliability!$C$23:$C$50,0)),0),0)*$H321*$X321*$Y321),$D321)*$R321</f>
        <v>0</v>
      </c>
      <c r="AD321" s="168">
        <f>MIN((IFERROR(IF(AND($V321&lt;=AD$1,$W321&gt;=AD$1),INDEX(Reliability!I$23:I$50,MATCH($S321,Reliability!$C$23:$C$50,0)),0),0)*IF($T321="n/a",$D321*$Y321,$G321)+IFERROR(IF(AND($V321&lt;=AD$1,$W321&gt;=AD$1),INDEX(Reliability!I$23:I$50,MATCH($T321,Reliability!$C$23:$C$50,0)),0),0)*$H321*$X321*$Y321),$D321)*$R321</f>
        <v>0</v>
      </c>
      <c r="AE321" s="168">
        <f>MIN((IFERROR(IF(AND($V321&lt;=AE$1,$W321&gt;=AE$1),INDEX(Reliability!J$23:J$50,MATCH($S321,Reliability!$C$23:$C$50,0)),0),0)*IF($T321="n/a",$D321*$Y321,$G321)+IFERROR(IF(AND($V321&lt;=AE$1,$W321&gt;=AE$1),INDEX(Reliability!J$23:J$50,MATCH($T321,Reliability!$C$23:$C$50,0)),0),0)*$H321*$X321*$Y321),$D321)*$R321</f>
        <v>0</v>
      </c>
      <c r="AF321" s="168">
        <f>MIN((IFERROR(IF(AND($V321&lt;=AF$1,$W321&gt;=AF$1),INDEX(Reliability!K$23:K$50,MATCH($S321,Reliability!$C$23:$C$50,0)),0),0)*IF($T321="n/a",$D321*$Y321,$G321)+IFERROR(IF(AND($V321&lt;=AF$1,$W321&gt;=AF$1),INDEX(Reliability!K$23:K$50,MATCH($T321,Reliability!$C$23:$C$50,0)),0),0)*$H321*$X321*$Y321),$D321)*$R321</f>
        <v>0</v>
      </c>
      <c r="AG321" s="168">
        <f>MIN((IFERROR(IF(AND($V321&lt;=AG$1,$W321&gt;=AG$1),INDEX(Reliability!L$23:L$50,MATCH($S321,Reliability!$C$23:$C$50,0)),0),0)*IF($T321="n/a",$D321*$Y321,$G321)+IFERROR(IF(AND($V321&lt;=AG$1,$W321&gt;=AG$1),INDEX(Reliability!L$23:L$50,MATCH($T321,Reliability!$C$23:$C$50,0)),0),0)*$H321*$X321*$Y321),$D321)*$R321</f>
        <v>0</v>
      </c>
      <c r="AH321" s="168">
        <f>MIN((IFERROR(IF(AND($V321&lt;=AH$1,$W321&gt;=AH$1),INDEX(Reliability!M$23:M$50,MATCH($S321,Reliability!$C$23:$C$50,0)),0),0)*IF($T321="n/a",$D321*$Y321,$G321)+IFERROR(IF(AND($V321&lt;=AH$1,$W321&gt;=AH$1),INDEX(Reliability!M$23:M$50,MATCH($T321,Reliability!$C$23:$C$50,0)),0),0)*$H321*$X321*$Y321),$D321)*$R321</f>
        <v>0</v>
      </c>
      <c r="AI321" s="168">
        <f>MIN((IFERROR(IF(AND($V321&lt;=AI$1,$W321&gt;=AI$1),INDEX(Reliability!N$23:N$50,MATCH($S321,Reliability!$C$23:$C$50,0)),0),0)*IF($T321="n/a",$D321*$Y321,$G321)+IFERROR(IF(AND($V321&lt;=AI$1,$W321&gt;=AI$1),INDEX(Reliability!N$23:N$50,MATCH($T321,Reliability!$C$23:$C$50,0)),0),0)*$H321*$X321*$Y321),$D321)*$R321</f>
        <v>0</v>
      </c>
      <c r="AJ321" s="168">
        <f>MIN((IFERROR(IF(AND($V321&lt;=AJ$1,$W321&gt;=AJ$1),INDEX(Reliability!O$23:O$50,MATCH($S321,Reliability!$C$23:$C$50,0)),0),0)*IF($T321="n/a",$D321*$Y321,$G321)+IFERROR(IF(AND($V321&lt;=AJ$1,$W321&gt;=AJ$1),INDEX(Reliability!O$23:O$50,MATCH($T321,Reliability!$C$23:$C$50,0)),0),0)*$H321*$X321*$Y321),$D321)*$R321</f>
        <v>0</v>
      </c>
      <c r="AK321" s="168">
        <f>MIN((IFERROR(IF(AND($V321&lt;=AK$1,$W321&gt;=AK$1),INDEX(Reliability!P$23:P$50,MATCH($S321,Reliability!$C$23:$C$50,0)),0),0)*IF($T321="n/a",$D321*$Y321,$G321)+IFERROR(IF(AND($V321&lt;=AK$1,$W321&gt;=AK$1),INDEX(Reliability!P$23:P$50,MATCH($T321,Reliability!$C$23:$C$50,0)),0),0)*$H321*$X321*$Y321),$D321)*$R321</f>
        <v>0</v>
      </c>
      <c r="AM321" s="167">
        <f t="shared" si="47"/>
        <v>0</v>
      </c>
      <c r="AN321">
        <f>unique_contracts!C321</f>
        <v>0</v>
      </c>
    </row>
    <row r="322" spans="2:40" x14ac:dyDescent="0.25">
      <c r="B322" s="121">
        <f>unique_contracts!B322</f>
        <v>0</v>
      </c>
      <c r="C322" s="103">
        <f>unique_contracts!D322</f>
        <v>0</v>
      </c>
      <c r="D322" s="120">
        <f>unique_contracts!J322</f>
        <v>0</v>
      </c>
      <c r="E322" s="103">
        <f>unique_contracts!M322</f>
        <v>0</v>
      </c>
      <c r="F322" s="103">
        <f>unique_contracts!N322</f>
        <v>0</v>
      </c>
      <c r="G322" s="103">
        <f>unique_contracts!P322</f>
        <v>0</v>
      </c>
      <c r="H322" s="103">
        <f>unique_contracts!R322</f>
        <v>0</v>
      </c>
      <c r="I322" s="103">
        <f>unique_contracts!V322</f>
        <v>0</v>
      </c>
      <c r="J322" s="121">
        <f>unique_contracts!AB322</f>
        <v>0</v>
      </c>
      <c r="K322" s="103">
        <f>unique_contracts!AM322</f>
        <v>0</v>
      </c>
      <c r="L322" s="103">
        <f>unique_contracts!AN322</f>
        <v>0</v>
      </c>
      <c r="M322" s="103">
        <f>unique_contracts!AO322</f>
        <v>0</v>
      </c>
      <c r="N322" s="103">
        <f>unique_contracts!AP322</f>
        <v>0</v>
      </c>
      <c r="O322" s="103">
        <f>unique_contracts!AQ322</f>
        <v>0</v>
      </c>
      <c r="P322" s="103">
        <f>unique_contracts!AR322</f>
        <v>0</v>
      </c>
      <c r="Q322" s="103">
        <f>unique_contracts!BP322</f>
        <v>0</v>
      </c>
      <c r="R322" s="103">
        <f t="shared" si="40"/>
        <v>0</v>
      </c>
      <c r="S322" s="103" t="str">
        <f>IFERROR(IF(AND(I322&gt;0,E322="NotHybrid"),_xlfn.CONCAT(MAX(MIN(ROUNDDOWN(I322/D322,0),8),4),INDEX(resources!$G:$G,MATCH(B322,resources!$A:$A,0))),INDEX(resources!$G:$G,MATCH(B322,resources!$A:$A,0))),"n/a")</f>
        <v>n/a</v>
      </c>
      <c r="T322" s="103" t="str">
        <f t="shared" si="41"/>
        <v>n/a</v>
      </c>
      <c r="U322" s="103" t="str">
        <f t="shared" si="42"/>
        <v>n/a</v>
      </c>
      <c r="V322" s="103">
        <f t="shared" si="43"/>
        <v>0</v>
      </c>
      <c r="W322" s="103">
        <f t="shared" si="44"/>
        <v>0</v>
      </c>
      <c r="X322" s="119">
        <f t="shared" si="45"/>
        <v>1</v>
      </c>
      <c r="Y322" s="119">
        <f t="shared" si="46"/>
        <v>1</v>
      </c>
      <c r="Z322" s="168">
        <f>MIN((IFERROR(IF(AND($V322&lt;=Z$1,$W322&gt;=Z$1),INDEX(Reliability!E$23:E$50,MATCH($S322,Reliability!$C$23:$C$50,0)),0),0)*IF($T322="n/a",$D322*$Y322,$G322)+IFERROR(IF(AND($V322&lt;=Z$1,$W322&gt;=Z$1),INDEX(Reliability!E$23:E$50,MATCH($T322,Reliability!$C$23:$C$50,0)),0),0)*$H322*$X322*$Y322),$D322)*$R322</f>
        <v>0</v>
      </c>
      <c r="AA322" s="168">
        <f>MIN((IFERROR(IF(AND($V322&lt;=AA$1,$W322&gt;=AA$1),INDEX(Reliability!F$23:F$50,MATCH($S322,Reliability!$C$23:$C$50,0)),0),0)*IF($T322="n/a",$D322*$Y322,$G322)+IFERROR(IF(AND($V322&lt;=AA$1,$W322&gt;=AA$1),INDEX(Reliability!F$23:F$50,MATCH($T322,Reliability!$C$23:$C$50,0)),0),0)*$H322*$X322*$Y322),$D322)*$R322</f>
        <v>0</v>
      </c>
      <c r="AB322" s="168">
        <f>MIN((IFERROR(IF(AND($V322&lt;=AB$1,$W322&gt;=AB$1),INDEX(Reliability!G$23:G$50,MATCH($S322,Reliability!$C$23:$C$50,0)),0),0)*IF($T322="n/a",$D322*$Y322,$G322)+IFERROR(IF(AND($V322&lt;=AB$1,$W322&gt;=AB$1),INDEX(Reliability!G$23:G$50,MATCH($T322,Reliability!$C$23:$C$50,0)),0),0)*$H322*$X322*$Y322),$D322)*$R322</f>
        <v>0</v>
      </c>
      <c r="AC322" s="168">
        <f>MIN((IFERROR(IF(AND($V322&lt;=AC$1,$W322&gt;=AC$1),INDEX(Reliability!H$23:H$50,MATCH($S322,Reliability!$C$23:$C$50,0)),0),0)*IF($T322="n/a",$D322*$Y322,$G322)+IFERROR(IF(AND($V322&lt;=AC$1,$W322&gt;=AC$1),INDEX(Reliability!H$23:H$50,MATCH($T322,Reliability!$C$23:$C$50,0)),0),0)*$H322*$X322*$Y322),$D322)*$R322</f>
        <v>0</v>
      </c>
      <c r="AD322" s="168">
        <f>MIN((IFERROR(IF(AND($V322&lt;=AD$1,$W322&gt;=AD$1),INDEX(Reliability!I$23:I$50,MATCH($S322,Reliability!$C$23:$C$50,0)),0),0)*IF($T322="n/a",$D322*$Y322,$G322)+IFERROR(IF(AND($V322&lt;=AD$1,$W322&gt;=AD$1),INDEX(Reliability!I$23:I$50,MATCH($T322,Reliability!$C$23:$C$50,0)),0),0)*$H322*$X322*$Y322),$D322)*$R322</f>
        <v>0</v>
      </c>
      <c r="AE322" s="168">
        <f>MIN((IFERROR(IF(AND($V322&lt;=AE$1,$W322&gt;=AE$1),INDEX(Reliability!J$23:J$50,MATCH($S322,Reliability!$C$23:$C$50,0)),0),0)*IF($T322="n/a",$D322*$Y322,$G322)+IFERROR(IF(AND($V322&lt;=AE$1,$W322&gt;=AE$1),INDEX(Reliability!J$23:J$50,MATCH($T322,Reliability!$C$23:$C$50,0)),0),0)*$H322*$X322*$Y322),$D322)*$R322</f>
        <v>0</v>
      </c>
      <c r="AF322" s="168">
        <f>MIN((IFERROR(IF(AND($V322&lt;=AF$1,$W322&gt;=AF$1),INDEX(Reliability!K$23:K$50,MATCH($S322,Reliability!$C$23:$C$50,0)),0),0)*IF($T322="n/a",$D322*$Y322,$G322)+IFERROR(IF(AND($V322&lt;=AF$1,$W322&gt;=AF$1),INDEX(Reliability!K$23:K$50,MATCH($T322,Reliability!$C$23:$C$50,0)),0),0)*$H322*$X322*$Y322),$D322)*$R322</f>
        <v>0</v>
      </c>
      <c r="AG322" s="168">
        <f>MIN((IFERROR(IF(AND($V322&lt;=AG$1,$W322&gt;=AG$1),INDEX(Reliability!L$23:L$50,MATCH($S322,Reliability!$C$23:$C$50,0)),0),0)*IF($T322="n/a",$D322*$Y322,$G322)+IFERROR(IF(AND($V322&lt;=AG$1,$W322&gt;=AG$1),INDEX(Reliability!L$23:L$50,MATCH($T322,Reliability!$C$23:$C$50,0)),0),0)*$H322*$X322*$Y322),$D322)*$R322</f>
        <v>0</v>
      </c>
      <c r="AH322" s="168">
        <f>MIN((IFERROR(IF(AND($V322&lt;=AH$1,$W322&gt;=AH$1),INDEX(Reliability!M$23:M$50,MATCH($S322,Reliability!$C$23:$C$50,0)),0),0)*IF($T322="n/a",$D322*$Y322,$G322)+IFERROR(IF(AND($V322&lt;=AH$1,$W322&gt;=AH$1),INDEX(Reliability!M$23:M$50,MATCH($T322,Reliability!$C$23:$C$50,0)),0),0)*$H322*$X322*$Y322),$D322)*$R322</f>
        <v>0</v>
      </c>
      <c r="AI322" s="168">
        <f>MIN((IFERROR(IF(AND($V322&lt;=AI$1,$W322&gt;=AI$1),INDEX(Reliability!N$23:N$50,MATCH($S322,Reliability!$C$23:$C$50,0)),0),0)*IF($T322="n/a",$D322*$Y322,$G322)+IFERROR(IF(AND($V322&lt;=AI$1,$W322&gt;=AI$1),INDEX(Reliability!N$23:N$50,MATCH($T322,Reliability!$C$23:$C$50,0)),0),0)*$H322*$X322*$Y322),$D322)*$R322</f>
        <v>0</v>
      </c>
      <c r="AJ322" s="168">
        <f>MIN((IFERROR(IF(AND($V322&lt;=AJ$1,$W322&gt;=AJ$1),INDEX(Reliability!O$23:O$50,MATCH($S322,Reliability!$C$23:$C$50,0)),0),0)*IF($T322="n/a",$D322*$Y322,$G322)+IFERROR(IF(AND($V322&lt;=AJ$1,$W322&gt;=AJ$1),INDEX(Reliability!O$23:O$50,MATCH($T322,Reliability!$C$23:$C$50,0)),0),0)*$H322*$X322*$Y322),$D322)*$R322</f>
        <v>0</v>
      </c>
      <c r="AK322" s="168">
        <f>MIN((IFERROR(IF(AND($V322&lt;=AK$1,$W322&gt;=AK$1),INDEX(Reliability!P$23:P$50,MATCH($S322,Reliability!$C$23:$C$50,0)),0),0)*IF($T322="n/a",$D322*$Y322,$G322)+IFERROR(IF(AND($V322&lt;=AK$1,$W322&gt;=AK$1),INDEX(Reliability!P$23:P$50,MATCH($T322,Reliability!$C$23:$C$50,0)),0),0)*$H322*$X322*$Y322),$D322)*$R322</f>
        <v>0</v>
      </c>
      <c r="AM322" s="167">
        <f t="shared" si="47"/>
        <v>0</v>
      </c>
      <c r="AN322">
        <f>unique_contracts!C322</f>
        <v>0</v>
      </c>
    </row>
    <row r="323" spans="2:40" x14ac:dyDescent="0.25">
      <c r="B323" s="121">
        <f>unique_contracts!B323</f>
        <v>0</v>
      </c>
      <c r="C323" s="103">
        <f>unique_contracts!D323</f>
        <v>0</v>
      </c>
      <c r="D323" s="120">
        <f>unique_contracts!J323</f>
        <v>0</v>
      </c>
      <c r="E323" s="103">
        <f>unique_contracts!M323</f>
        <v>0</v>
      </c>
      <c r="F323" s="103">
        <f>unique_contracts!N323</f>
        <v>0</v>
      </c>
      <c r="G323" s="103">
        <f>unique_contracts!P323</f>
        <v>0</v>
      </c>
      <c r="H323" s="103">
        <f>unique_contracts!R323</f>
        <v>0</v>
      </c>
      <c r="I323" s="103">
        <f>unique_contracts!V323</f>
        <v>0</v>
      </c>
      <c r="J323" s="121">
        <f>unique_contracts!AB323</f>
        <v>0</v>
      </c>
      <c r="K323" s="103">
        <f>unique_contracts!AM323</f>
        <v>0</v>
      </c>
      <c r="L323" s="103">
        <f>unique_contracts!AN323</f>
        <v>0</v>
      </c>
      <c r="M323" s="103">
        <f>unique_contracts!AO323</f>
        <v>0</v>
      </c>
      <c r="N323" s="103">
        <f>unique_contracts!AP323</f>
        <v>0</v>
      </c>
      <c r="O323" s="103">
        <f>unique_contracts!AQ323</f>
        <v>0</v>
      </c>
      <c r="P323" s="103">
        <f>unique_contracts!AR323</f>
        <v>0</v>
      </c>
      <c r="Q323" s="103">
        <f>unique_contracts!BP323</f>
        <v>0</v>
      </c>
      <c r="R323" s="103">
        <f t="shared" ref="R323:R386" si="48">IF(AND(J323="Sell",ISNUMBER(SEARCH("Capacity",Q323))),-1,IF(AND(NOT(J323="Sell"),ISNUMBER(SEARCH("Capacity",Q323))),1,0))</f>
        <v>0</v>
      </c>
      <c r="S323" s="103" t="str">
        <f>IFERROR(IF(AND(I323&gt;0,E323="NotHybrid"),_xlfn.CONCAT(MAX(MIN(ROUNDDOWN(I323/D323,0),8),4),INDEX(resources!$G:$G,MATCH(B323,resources!$A:$A,0))),INDEX(resources!$G:$G,MATCH(B323,resources!$A:$A,0))),"n/a")</f>
        <v>n/a</v>
      </c>
      <c r="T323" s="103" t="str">
        <f t="shared" ref="T323:T386" si="49">IFERROR(IF(NOT(E323="NotHybrid"),_xlfn.CONCAT(MAX(MIN(ROUNDDOWN(I323/H323,0),8),4),"hr_batteries"),"n/a"),"n/a")</f>
        <v>n/a</v>
      </c>
      <c r="U323" s="103" t="str">
        <f t="shared" ref="U323:U386" si="50">IF(T323="n/a",S323,"hybrid")</f>
        <v>n/a</v>
      </c>
      <c r="V323" s="103">
        <f t="shared" ref="V323:V386" si="51">IFERROR(IF(DATE(K323,L323,M323)&lt;=DATE(K323,6,1),K323,K323+1),0)</f>
        <v>0</v>
      </c>
      <c r="W323" s="103">
        <f t="shared" ref="W323:W386" si="52">IFERROR(IF(DATE(N323,O323,P323)&gt;=DATE(N323,10,1),N323,N323-1),0)</f>
        <v>0</v>
      </c>
      <c r="X323" s="119">
        <f t="shared" ref="X323:X386" si="53">IF(OR(T323="n/a",NOT(F323="NO")),100%,IF(ISNUMBER(SEARCH("pv",S323)),MIN(G323/(1*(ROUNDDOWN(I323/H323,0)/4)),H323)/H323,IF(ISNUMBER(SEARCH("wind",S323)),MIN(G323/(2*(ROUNDDOWN(I323/H323,0)/4)),H323)/H323,1)))</f>
        <v>1</v>
      </c>
      <c r="Y323" s="119">
        <f t="shared" ref="Y323:Y386" si="54">IF(ISNUMBER(SEARCH("batteries",S323)),MIN(ROUNDDOWN(I323/D323,0)/4,1), IF(ISNUMBER(SEARCH("batteries",T323)),MIN(ROUNDDOWN(I323/H323,0)/4,1),1))</f>
        <v>1</v>
      </c>
      <c r="Z323" s="168">
        <f>MIN((IFERROR(IF(AND($V323&lt;=Z$1,$W323&gt;=Z$1),INDEX(Reliability!E$23:E$50,MATCH($S323,Reliability!$C$23:$C$50,0)),0),0)*IF($T323="n/a",$D323*$Y323,$G323)+IFERROR(IF(AND($V323&lt;=Z$1,$W323&gt;=Z$1),INDEX(Reliability!E$23:E$50,MATCH($T323,Reliability!$C$23:$C$50,0)),0),0)*$H323*$X323*$Y323),$D323)*$R323</f>
        <v>0</v>
      </c>
      <c r="AA323" s="168">
        <f>MIN((IFERROR(IF(AND($V323&lt;=AA$1,$W323&gt;=AA$1),INDEX(Reliability!F$23:F$50,MATCH($S323,Reliability!$C$23:$C$50,0)),0),0)*IF($T323="n/a",$D323*$Y323,$G323)+IFERROR(IF(AND($V323&lt;=AA$1,$W323&gt;=AA$1),INDEX(Reliability!F$23:F$50,MATCH($T323,Reliability!$C$23:$C$50,0)),0),0)*$H323*$X323*$Y323),$D323)*$R323</f>
        <v>0</v>
      </c>
      <c r="AB323" s="168">
        <f>MIN((IFERROR(IF(AND($V323&lt;=AB$1,$W323&gt;=AB$1),INDEX(Reliability!G$23:G$50,MATCH($S323,Reliability!$C$23:$C$50,0)),0),0)*IF($T323="n/a",$D323*$Y323,$G323)+IFERROR(IF(AND($V323&lt;=AB$1,$W323&gt;=AB$1),INDEX(Reliability!G$23:G$50,MATCH($T323,Reliability!$C$23:$C$50,0)),0),0)*$H323*$X323*$Y323),$D323)*$R323</f>
        <v>0</v>
      </c>
      <c r="AC323" s="168">
        <f>MIN((IFERROR(IF(AND($V323&lt;=AC$1,$W323&gt;=AC$1),INDEX(Reliability!H$23:H$50,MATCH($S323,Reliability!$C$23:$C$50,0)),0),0)*IF($T323="n/a",$D323*$Y323,$G323)+IFERROR(IF(AND($V323&lt;=AC$1,$W323&gt;=AC$1),INDEX(Reliability!H$23:H$50,MATCH($T323,Reliability!$C$23:$C$50,0)),0),0)*$H323*$X323*$Y323),$D323)*$R323</f>
        <v>0</v>
      </c>
      <c r="AD323" s="168">
        <f>MIN((IFERROR(IF(AND($V323&lt;=AD$1,$W323&gt;=AD$1),INDEX(Reliability!I$23:I$50,MATCH($S323,Reliability!$C$23:$C$50,0)),0),0)*IF($T323="n/a",$D323*$Y323,$G323)+IFERROR(IF(AND($V323&lt;=AD$1,$W323&gt;=AD$1),INDEX(Reliability!I$23:I$50,MATCH($T323,Reliability!$C$23:$C$50,0)),0),0)*$H323*$X323*$Y323),$D323)*$R323</f>
        <v>0</v>
      </c>
      <c r="AE323" s="168">
        <f>MIN((IFERROR(IF(AND($V323&lt;=AE$1,$W323&gt;=AE$1),INDEX(Reliability!J$23:J$50,MATCH($S323,Reliability!$C$23:$C$50,0)),0),0)*IF($T323="n/a",$D323*$Y323,$G323)+IFERROR(IF(AND($V323&lt;=AE$1,$W323&gt;=AE$1),INDEX(Reliability!J$23:J$50,MATCH($T323,Reliability!$C$23:$C$50,0)),0),0)*$H323*$X323*$Y323),$D323)*$R323</f>
        <v>0</v>
      </c>
      <c r="AF323" s="168">
        <f>MIN((IFERROR(IF(AND($V323&lt;=AF$1,$W323&gt;=AF$1),INDEX(Reliability!K$23:K$50,MATCH($S323,Reliability!$C$23:$C$50,0)),0),0)*IF($T323="n/a",$D323*$Y323,$G323)+IFERROR(IF(AND($V323&lt;=AF$1,$W323&gt;=AF$1),INDEX(Reliability!K$23:K$50,MATCH($T323,Reliability!$C$23:$C$50,0)),0),0)*$H323*$X323*$Y323),$D323)*$R323</f>
        <v>0</v>
      </c>
      <c r="AG323" s="168">
        <f>MIN((IFERROR(IF(AND($V323&lt;=AG$1,$W323&gt;=AG$1),INDEX(Reliability!L$23:L$50,MATCH($S323,Reliability!$C$23:$C$50,0)),0),0)*IF($T323="n/a",$D323*$Y323,$G323)+IFERROR(IF(AND($V323&lt;=AG$1,$W323&gt;=AG$1),INDEX(Reliability!L$23:L$50,MATCH($T323,Reliability!$C$23:$C$50,0)),0),0)*$H323*$X323*$Y323),$D323)*$R323</f>
        <v>0</v>
      </c>
      <c r="AH323" s="168">
        <f>MIN((IFERROR(IF(AND($V323&lt;=AH$1,$W323&gt;=AH$1),INDEX(Reliability!M$23:M$50,MATCH($S323,Reliability!$C$23:$C$50,0)),0),0)*IF($T323="n/a",$D323*$Y323,$G323)+IFERROR(IF(AND($V323&lt;=AH$1,$W323&gt;=AH$1),INDEX(Reliability!M$23:M$50,MATCH($T323,Reliability!$C$23:$C$50,0)),0),0)*$H323*$X323*$Y323),$D323)*$R323</f>
        <v>0</v>
      </c>
      <c r="AI323" s="168">
        <f>MIN((IFERROR(IF(AND($V323&lt;=AI$1,$W323&gt;=AI$1),INDEX(Reliability!N$23:N$50,MATCH($S323,Reliability!$C$23:$C$50,0)),0),0)*IF($T323="n/a",$D323*$Y323,$G323)+IFERROR(IF(AND($V323&lt;=AI$1,$W323&gt;=AI$1),INDEX(Reliability!N$23:N$50,MATCH($T323,Reliability!$C$23:$C$50,0)),0),0)*$H323*$X323*$Y323),$D323)*$R323</f>
        <v>0</v>
      </c>
      <c r="AJ323" s="168">
        <f>MIN((IFERROR(IF(AND($V323&lt;=AJ$1,$W323&gt;=AJ$1),INDEX(Reliability!O$23:O$50,MATCH($S323,Reliability!$C$23:$C$50,0)),0),0)*IF($T323="n/a",$D323*$Y323,$G323)+IFERROR(IF(AND($V323&lt;=AJ$1,$W323&gt;=AJ$1),INDEX(Reliability!O$23:O$50,MATCH($T323,Reliability!$C$23:$C$50,0)),0),0)*$H323*$X323*$Y323),$D323)*$R323</f>
        <v>0</v>
      </c>
      <c r="AK323" s="168">
        <f>MIN((IFERROR(IF(AND($V323&lt;=AK$1,$W323&gt;=AK$1),INDEX(Reliability!P$23:P$50,MATCH($S323,Reliability!$C$23:$C$50,0)),0),0)*IF($T323="n/a",$D323*$Y323,$G323)+IFERROR(IF(AND($V323&lt;=AK$1,$W323&gt;=AK$1),INDEX(Reliability!P$23:P$50,MATCH($T323,Reliability!$C$23:$C$50,0)),0),0)*$H323*$X323*$Y323),$D323)*$R323</f>
        <v>0</v>
      </c>
      <c r="AM323" s="167">
        <f t="shared" ref="AM323:AM386" si="55">ROUND(SUM(Z323:AK323),1)</f>
        <v>0</v>
      </c>
      <c r="AN323">
        <f>unique_contracts!C323</f>
        <v>0</v>
      </c>
    </row>
    <row r="324" spans="2:40" x14ac:dyDescent="0.25">
      <c r="B324" s="121">
        <f>unique_contracts!B324</f>
        <v>0</v>
      </c>
      <c r="C324" s="103">
        <f>unique_contracts!D324</f>
        <v>0</v>
      </c>
      <c r="D324" s="120">
        <f>unique_contracts!J324</f>
        <v>0</v>
      </c>
      <c r="E324" s="103">
        <f>unique_contracts!M324</f>
        <v>0</v>
      </c>
      <c r="F324" s="103">
        <f>unique_contracts!N324</f>
        <v>0</v>
      </c>
      <c r="G324" s="103">
        <f>unique_contracts!P324</f>
        <v>0</v>
      </c>
      <c r="H324" s="103">
        <f>unique_contracts!R324</f>
        <v>0</v>
      </c>
      <c r="I324" s="103">
        <f>unique_contracts!V324</f>
        <v>0</v>
      </c>
      <c r="J324" s="121">
        <f>unique_contracts!AB324</f>
        <v>0</v>
      </c>
      <c r="K324" s="103">
        <f>unique_contracts!AM324</f>
        <v>0</v>
      </c>
      <c r="L324" s="103">
        <f>unique_contracts!AN324</f>
        <v>0</v>
      </c>
      <c r="M324" s="103">
        <f>unique_contracts!AO324</f>
        <v>0</v>
      </c>
      <c r="N324" s="103">
        <f>unique_contracts!AP324</f>
        <v>0</v>
      </c>
      <c r="O324" s="103">
        <f>unique_contracts!AQ324</f>
        <v>0</v>
      </c>
      <c r="P324" s="103">
        <f>unique_contracts!AR324</f>
        <v>0</v>
      </c>
      <c r="Q324" s="103">
        <f>unique_contracts!BP324</f>
        <v>0</v>
      </c>
      <c r="R324" s="103">
        <f t="shared" si="48"/>
        <v>0</v>
      </c>
      <c r="S324" s="103" t="str">
        <f>IFERROR(IF(AND(I324&gt;0,E324="NotHybrid"),_xlfn.CONCAT(MAX(MIN(ROUNDDOWN(I324/D324,0),8),4),INDEX(resources!$G:$G,MATCH(B324,resources!$A:$A,0))),INDEX(resources!$G:$G,MATCH(B324,resources!$A:$A,0))),"n/a")</f>
        <v>n/a</v>
      </c>
      <c r="T324" s="103" t="str">
        <f t="shared" si="49"/>
        <v>n/a</v>
      </c>
      <c r="U324" s="103" t="str">
        <f t="shared" si="50"/>
        <v>n/a</v>
      </c>
      <c r="V324" s="103">
        <f t="shared" si="51"/>
        <v>0</v>
      </c>
      <c r="W324" s="103">
        <f t="shared" si="52"/>
        <v>0</v>
      </c>
      <c r="X324" s="119">
        <f t="shared" si="53"/>
        <v>1</v>
      </c>
      <c r="Y324" s="119">
        <f t="shared" si="54"/>
        <v>1</v>
      </c>
      <c r="Z324" s="168">
        <f>MIN((IFERROR(IF(AND($V324&lt;=Z$1,$W324&gt;=Z$1),INDEX(Reliability!E$23:E$50,MATCH($S324,Reliability!$C$23:$C$50,0)),0),0)*IF($T324="n/a",$D324*$Y324,$G324)+IFERROR(IF(AND($V324&lt;=Z$1,$W324&gt;=Z$1),INDEX(Reliability!E$23:E$50,MATCH($T324,Reliability!$C$23:$C$50,0)),0),0)*$H324*$X324*$Y324),$D324)*$R324</f>
        <v>0</v>
      </c>
      <c r="AA324" s="168">
        <f>MIN((IFERROR(IF(AND($V324&lt;=AA$1,$W324&gt;=AA$1),INDEX(Reliability!F$23:F$50,MATCH($S324,Reliability!$C$23:$C$50,0)),0),0)*IF($T324="n/a",$D324*$Y324,$G324)+IFERROR(IF(AND($V324&lt;=AA$1,$W324&gt;=AA$1),INDEX(Reliability!F$23:F$50,MATCH($T324,Reliability!$C$23:$C$50,0)),0),0)*$H324*$X324*$Y324),$D324)*$R324</f>
        <v>0</v>
      </c>
      <c r="AB324" s="168">
        <f>MIN((IFERROR(IF(AND($V324&lt;=AB$1,$W324&gt;=AB$1),INDEX(Reliability!G$23:G$50,MATCH($S324,Reliability!$C$23:$C$50,0)),0),0)*IF($T324="n/a",$D324*$Y324,$G324)+IFERROR(IF(AND($V324&lt;=AB$1,$W324&gt;=AB$1),INDEX(Reliability!G$23:G$50,MATCH($T324,Reliability!$C$23:$C$50,0)),0),0)*$H324*$X324*$Y324),$D324)*$R324</f>
        <v>0</v>
      </c>
      <c r="AC324" s="168">
        <f>MIN((IFERROR(IF(AND($V324&lt;=AC$1,$W324&gt;=AC$1),INDEX(Reliability!H$23:H$50,MATCH($S324,Reliability!$C$23:$C$50,0)),0),0)*IF($T324="n/a",$D324*$Y324,$G324)+IFERROR(IF(AND($V324&lt;=AC$1,$W324&gt;=AC$1),INDEX(Reliability!H$23:H$50,MATCH($T324,Reliability!$C$23:$C$50,0)),0),0)*$H324*$X324*$Y324),$D324)*$R324</f>
        <v>0</v>
      </c>
      <c r="AD324" s="168">
        <f>MIN((IFERROR(IF(AND($V324&lt;=AD$1,$W324&gt;=AD$1),INDEX(Reliability!I$23:I$50,MATCH($S324,Reliability!$C$23:$C$50,0)),0),0)*IF($T324="n/a",$D324*$Y324,$G324)+IFERROR(IF(AND($V324&lt;=AD$1,$W324&gt;=AD$1),INDEX(Reliability!I$23:I$50,MATCH($T324,Reliability!$C$23:$C$50,0)),0),0)*$H324*$X324*$Y324),$D324)*$R324</f>
        <v>0</v>
      </c>
      <c r="AE324" s="168">
        <f>MIN((IFERROR(IF(AND($V324&lt;=AE$1,$W324&gt;=AE$1),INDEX(Reliability!J$23:J$50,MATCH($S324,Reliability!$C$23:$C$50,0)),0),0)*IF($T324="n/a",$D324*$Y324,$G324)+IFERROR(IF(AND($V324&lt;=AE$1,$W324&gt;=AE$1),INDEX(Reliability!J$23:J$50,MATCH($T324,Reliability!$C$23:$C$50,0)),0),0)*$H324*$X324*$Y324),$D324)*$R324</f>
        <v>0</v>
      </c>
      <c r="AF324" s="168">
        <f>MIN((IFERROR(IF(AND($V324&lt;=AF$1,$W324&gt;=AF$1),INDEX(Reliability!K$23:K$50,MATCH($S324,Reliability!$C$23:$C$50,0)),0),0)*IF($T324="n/a",$D324*$Y324,$G324)+IFERROR(IF(AND($V324&lt;=AF$1,$W324&gt;=AF$1),INDEX(Reliability!K$23:K$50,MATCH($T324,Reliability!$C$23:$C$50,0)),0),0)*$H324*$X324*$Y324),$D324)*$R324</f>
        <v>0</v>
      </c>
      <c r="AG324" s="168">
        <f>MIN((IFERROR(IF(AND($V324&lt;=AG$1,$W324&gt;=AG$1),INDEX(Reliability!L$23:L$50,MATCH($S324,Reliability!$C$23:$C$50,0)),0),0)*IF($T324="n/a",$D324*$Y324,$G324)+IFERROR(IF(AND($V324&lt;=AG$1,$W324&gt;=AG$1),INDEX(Reliability!L$23:L$50,MATCH($T324,Reliability!$C$23:$C$50,0)),0),0)*$H324*$X324*$Y324),$D324)*$R324</f>
        <v>0</v>
      </c>
      <c r="AH324" s="168">
        <f>MIN((IFERROR(IF(AND($V324&lt;=AH$1,$W324&gt;=AH$1),INDEX(Reliability!M$23:M$50,MATCH($S324,Reliability!$C$23:$C$50,0)),0),0)*IF($T324="n/a",$D324*$Y324,$G324)+IFERROR(IF(AND($V324&lt;=AH$1,$W324&gt;=AH$1),INDEX(Reliability!M$23:M$50,MATCH($T324,Reliability!$C$23:$C$50,0)),0),0)*$H324*$X324*$Y324),$D324)*$R324</f>
        <v>0</v>
      </c>
      <c r="AI324" s="168">
        <f>MIN((IFERROR(IF(AND($V324&lt;=AI$1,$W324&gt;=AI$1),INDEX(Reliability!N$23:N$50,MATCH($S324,Reliability!$C$23:$C$50,0)),0),0)*IF($T324="n/a",$D324*$Y324,$G324)+IFERROR(IF(AND($V324&lt;=AI$1,$W324&gt;=AI$1),INDEX(Reliability!N$23:N$50,MATCH($T324,Reliability!$C$23:$C$50,0)),0),0)*$H324*$X324*$Y324),$D324)*$R324</f>
        <v>0</v>
      </c>
      <c r="AJ324" s="168">
        <f>MIN((IFERROR(IF(AND($V324&lt;=AJ$1,$W324&gt;=AJ$1),INDEX(Reliability!O$23:O$50,MATCH($S324,Reliability!$C$23:$C$50,0)),0),0)*IF($T324="n/a",$D324*$Y324,$G324)+IFERROR(IF(AND($V324&lt;=AJ$1,$W324&gt;=AJ$1),INDEX(Reliability!O$23:O$50,MATCH($T324,Reliability!$C$23:$C$50,0)),0),0)*$H324*$X324*$Y324),$D324)*$R324</f>
        <v>0</v>
      </c>
      <c r="AK324" s="168">
        <f>MIN((IFERROR(IF(AND($V324&lt;=AK$1,$W324&gt;=AK$1),INDEX(Reliability!P$23:P$50,MATCH($S324,Reliability!$C$23:$C$50,0)),0),0)*IF($T324="n/a",$D324*$Y324,$G324)+IFERROR(IF(AND($V324&lt;=AK$1,$W324&gt;=AK$1),INDEX(Reliability!P$23:P$50,MATCH($T324,Reliability!$C$23:$C$50,0)),0),0)*$H324*$X324*$Y324),$D324)*$R324</f>
        <v>0</v>
      </c>
      <c r="AM324" s="167">
        <f t="shared" si="55"/>
        <v>0</v>
      </c>
      <c r="AN324">
        <f>unique_contracts!C324</f>
        <v>0</v>
      </c>
    </row>
    <row r="325" spans="2:40" x14ac:dyDescent="0.25">
      <c r="B325" s="121">
        <f>unique_contracts!B325</f>
        <v>0</v>
      </c>
      <c r="C325" s="103">
        <f>unique_contracts!D325</f>
        <v>0</v>
      </c>
      <c r="D325" s="120">
        <f>unique_contracts!J325</f>
        <v>0</v>
      </c>
      <c r="E325" s="103">
        <f>unique_contracts!M325</f>
        <v>0</v>
      </c>
      <c r="F325" s="103">
        <f>unique_contracts!N325</f>
        <v>0</v>
      </c>
      <c r="G325" s="103">
        <f>unique_contracts!P325</f>
        <v>0</v>
      </c>
      <c r="H325" s="103">
        <f>unique_contracts!R325</f>
        <v>0</v>
      </c>
      <c r="I325" s="103">
        <f>unique_contracts!V325</f>
        <v>0</v>
      </c>
      <c r="J325" s="121">
        <f>unique_contracts!AB325</f>
        <v>0</v>
      </c>
      <c r="K325" s="103">
        <f>unique_contracts!AM325</f>
        <v>0</v>
      </c>
      <c r="L325" s="103">
        <f>unique_contracts!AN325</f>
        <v>0</v>
      </c>
      <c r="M325" s="103">
        <f>unique_contracts!AO325</f>
        <v>0</v>
      </c>
      <c r="N325" s="103">
        <f>unique_contracts!AP325</f>
        <v>0</v>
      </c>
      <c r="O325" s="103">
        <f>unique_contracts!AQ325</f>
        <v>0</v>
      </c>
      <c r="P325" s="103">
        <f>unique_contracts!AR325</f>
        <v>0</v>
      </c>
      <c r="Q325" s="103">
        <f>unique_contracts!BP325</f>
        <v>0</v>
      </c>
      <c r="R325" s="103">
        <f t="shared" si="48"/>
        <v>0</v>
      </c>
      <c r="S325" s="103" t="str">
        <f>IFERROR(IF(AND(I325&gt;0,E325="NotHybrid"),_xlfn.CONCAT(MAX(MIN(ROUNDDOWN(I325/D325,0),8),4),INDEX(resources!$G:$G,MATCH(B325,resources!$A:$A,0))),INDEX(resources!$G:$G,MATCH(B325,resources!$A:$A,0))),"n/a")</f>
        <v>n/a</v>
      </c>
      <c r="T325" s="103" t="str">
        <f t="shared" si="49"/>
        <v>n/a</v>
      </c>
      <c r="U325" s="103" t="str">
        <f t="shared" si="50"/>
        <v>n/a</v>
      </c>
      <c r="V325" s="103">
        <f t="shared" si="51"/>
        <v>0</v>
      </c>
      <c r="W325" s="103">
        <f t="shared" si="52"/>
        <v>0</v>
      </c>
      <c r="X325" s="119">
        <f t="shared" si="53"/>
        <v>1</v>
      </c>
      <c r="Y325" s="119">
        <f t="shared" si="54"/>
        <v>1</v>
      </c>
      <c r="Z325" s="168">
        <f>MIN((IFERROR(IF(AND($V325&lt;=Z$1,$W325&gt;=Z$1),INDEX(Reliability!E$23:E$50,MATCH($S325,Reliability!$C$23:$C$50,0)),0),0)*IF($T325="n/a",$D325*$Y325,$G325)+IFERROR(IF(AND($V325&lt;=Z$1,$W325&gt;=Z$1),INDEX(Reliability!E$23:E$50,MATCH($T325,Reliability!$C$23:$C$50,0)),0),0)*$H325*$X325*$Y325),$D325)*$R325</f>
        <v>0</v>
      </c>
      <c r="AA325" s="168">
        <f>MIN((IFERROR(IF(AND($V325&lt;=AA$1,$W325&gt;=AA$1),INDEX(Reliability!F$23:F$50,MATCH($S325,Reliability!$C$23:$C$50,0)),0),0)*IF($T325="n/a",$D325*$Y325,$G325)+IFERROR(IF(AND($V325&lt;=AA$1,$W325&gt;=AA$1),INDEX(Reliability!F$23:F$50,MATCH($T325,Reliability!$C$23:$C$50,0)),0),0)*$H325*$X325*$Y325),$D325)*$R325</f>
        <v>0</v>
      </c>
      <c r="AB325" s="168">
        <f>MIN((IFERROR(IF(AND($V325&lt;=AB$1,$W325&gt;=AB$1),INDEX(Reliability!G$23:G$50,MATCH($S325,Reliability!$C$23:$C$50,0)),0),0)*IF($T325="n/a",$D325*$Y325,$G325)+IFERROR(IF(AND($V325&lt;=AB$1,$W325&gt;=AB$1),INDEX(Reliability!G$23:G$50,MATCH($T325,Reliability!$C$23:$C$50,0)),0),0)*$H325*$X325*$Y325),$D325)*$R325</f>
        <v>0</v>
      </c>
      <c r="AC325" s="168">
        <f>MIN((IFERROR(IF(AND($V325&lt;=AC$1,$W325&gt;=AC$1),INDEX(Reliability!H$23:H$50,MATCH($S325,Reliability!$C$23:$C$50,0)),0),0)*IF($T325="n/a",$D325*$Y325,$G325)+IFERROR(IF(AND($V325&lt;=AC$1,$W325&gt;=AC$1),INDEX(Reliability!H$23:H$50,MATCH($T325,Reliability!$C$23:$C$50,0)),0),0)*$H325*$X325*$Y325),$D325)*$R325</f>
        <v>0</v>
      </c>
      <c r="AD325" s="168">
        <f>MIN((IFERROR(IF(AND($V325&lt;=AD$1,$W325&gt;=AD$1),INDEX(Reliability!I$23:I$50,MATCH($S325,Reliability!$C$23:$C$50,0)),0),0)*IF($T325="n/a",$D325*$Y325,$G325)+IFERROR(IF(AND($V325&lt;=AD$1,$W325&gt;=AD$1),INDEX(Reliability!I$23:I$50,MATCH($T325,Reliability!$C$23:$C$50,0)),0),0)*$H325*$X325*$Y325),$D325)*$R325</f>
        <v>0</v>
      </c>
      <c r="AE325" s="168">
        <f>MIN((IFERROR(IF(AND($V325&lt;=AE$1,$W325&gt;=AE$1),INDEX(Reliability!J$23:J$50,MATCH($S325,Reliability!$C$23:$C$50,0)),0),0)*IF($T325="n/a",$D325*$Y325,$G325)+IFERROR(IF(AND($V325&lt;=AE$1,$W325&gt;=AE$1),INDEX(Reliability!J$23:J$50,MATCH($T325,Reliability!$C$23:$C$50,0)),0),0)*$H325*$X325*$Y325),$D325)*$R325</f>
        <v>0</v>
      </c>
      <c r="AF325" s="168">
        <f>MIN((IFERROR(IF(AND($V325&lt;=AF$1,$W325&gt;=AF$1),INDEX(Reliability!K$23:K$50,MATCH($S325,Reliability!$C$23:$C$50,0)),0),0)*IF($T325="n/a",$D325*$Y325,$G325)+IFERROR(IF(AND($V325&lt;=AF$1,$W325&gt;=AF$1),INDEX(Reliability!K$23:K$50,MATCH($T325,Reliability!$C$23:$C$50,0)),0),0)*$H325*$X325*$Y325),$D325)*$R325</f>
        <v>0</v>
      </c>
      <c r="AG325" s="168">
        <f>MIN((IFERROR(IF(AND($V325&lt;=AG$1,$W325&gt;=AG$1),INDEX(Reliability!L$23:L$50,MATCH($S325,Reliability!$C$23:$C$50,0)),0),0)*IF($T325="n/a",$D325*$Y325,$G325)+IFERROR(IF(AND($V325&lt;=AG$1,$W325&gt;=AG$1),INDEX(Reliability!L$23:L$50,MATCH($T325,Reliability!$C$23:$C$50,0)),0),0)*$H325*$X325*$Y325),$D325)*$R325</f>
        <v>0</v>
      </c>
      <c r="AH325" s="168">
        <f>MIN((IFERROR(IF(AND($V325&lt;=AH$1,$W325&gt;=AH$1),INDEX(Reliability!M$23:M$50,MATCH($S325,Reliability!$C$23:$C$50,0)),0),0)*IF($T325="n/a",$D325*$Y325,$G325)+IFERROR(IF(AND($V325&lt;=AH$1,$W325&gt;=AH$1),INDEX(Reliability!M$23:M$50,MATCH($T325,Reliability!$C$23:$C$50,0)),0),0)*$H325*$X325*$Y325),$D325)*$R325</f>
        <v>0</v>
      </c>
      <c r="AI325" s="168">
        <f>MIN((IFERROR(IF(AND($V325&lt;=AI$1,$W325&gt;=AI$1),INDEX(Reliability!N$23:N$50,MATCH($S325,Reliability!$C$23:$C$50,0)),0),0)*IF($T325="n/a",$D325*$Y325,$G325)+IFERROR(IF(AND($V325&lt;=AI$1,$W325&gt;=AI$1),INDEX(Reliability!N$23:N$50,MATCH($T325,Reliability!$C$23:$C$50,0)),0),0)*$H325*$X325*$Y325),$D325)*$R325</f>
        <v>0</v>
      </c>
      <c r="AJ325" s="168">
        <f>MIN((IFERROR(IF(AND($V325&lt;=AJ$1,$W325&gt;=AJ$1),INDEX(Reliability!O$23:O$50,MATCH($S325,Reliability!$C$23:$C$50,0)),0),0)*IF($T325="n/a",$D325*$Y325,$G325)+IFERROR(IF(AND($V325&lt;=AJ$1,$W325&gt;=AJ$1),INDEX(Reliability!O$23:O$50,MATCH($T325,Reliability!$C$23:$C$50,0)),0),0)*$H325*$X325*$Y325),$D325)*$R325</f>
        <v>0</v>
      </c>
      <c r="AK325" s="168">
        <f>MIN((IFERROR(IF(AND($V325&lt;=AK$1,$W325&gt;=AK$1),INDEX(Reliability!P$23:P$50,MATCH($S325,Reliability!$C$23:$C$50,0)),0),0)*IF($T325="n/a",$D325*$Y325,$G325)+IFERROR(IF(AND($V325&lt;=AK$1,$W325&gt;=AK$1),INDEX(Reliability!P$23:P$50,MATCH($T325,Reliability!$C$23:$C$50,0)),0),0)*$H325*$X325*$Y325),$D325)*$R325</f>
        <v>0</v>
      </c>
      <c r="AM325" s="167">
        <f t="shared" si="55"/>
        <v>0</v>
      </c>
      <c r="AN325">
        <f>unique_contracts!C325</f>
        <v>0</v>
      </c>
    </row>
    <row r="326" spans="2:40" x14ac:dyDescent="0.25">
      <c r="B326" s="121">
        <f>unique_contracts!B326</f>
        <v>0</v>
      </c>
      <c r="C326" s="103">
        <f>unique_contracts!D326</f>
        <v>0</v>
      </c>
      <c r="D326" s="120">
        <f>unique_contracts!J326</f>
        <v>0</v>
      </c>
      <c r="E326" s="103">
        <f>unique_contracts!M326</f>
        <v>0</v>
      </c>
      <c r="F326" s="103">
        <f>unique_contracts!N326</f>
        <v>0</v>
      </c>
      <c r="G326" s="103">
        <f>unique_contracts!P326</f>
        <v>0</v>
      </c>
      <c r="H326" s="103">
        <f>unique_contracts!R326</f>
        <v>0</v>
      </c>
      <c r="I326" s="103">
        <f>unique_contracts!V326</f>
        <v>0</v>
      </c>
      <c r="J326" s="121">
        <f>unique_contracts!AB326</f>
        <v>0</v>
      </c>
      <c r="K326" s="103">
        <f>unique_contracts!AM326</f>
        <v>0</v>
      </c>
      <c r="L326" s="103">
        <f>unique_contracts!AN326</f>
        <v>0</v>
      </c>
      <c r="M326" s="103">
        <f>unique_contracts!AO326</f>
        <v>0</v>
      </c>
      <c r="N326" s="103">
        <f>unique_contracts!AP326</f>
        <v>0</v>
      </c>
      <c r="O326" s="103">
        <f>unique_contracts!AQ326</f>
        <v>0</v>
      </c>
      <c r="P326" s="103">
        <f>unique_contracts!AR326</f>
        <v>0</v>
      </c>
      <c r="Q326" s="103">
        <f>unique_contracts!BP326</f>
        <v>0</v>
      </c>
      <c r="R326" s="103">
        <f t="shared" si="48"/>
        <v>0</v>
      </c>
      <c r="S326" s="103" t="str">
        <f>IFERROR(IF(AND(I326&gt;0,E326="NotHybrid"),_xlfn.CONCAT(MAX(MIN(ROUNDDOWN(I326/D326,0),8),4),INDEX(resources!$G:$G,MATCH(B326,resources!$A:$A,0))),INDEX(resources!$G:$G,MATCH(B326,resources!$A:$A,0))),"n/a")</f>
        <v>n/a</v>
      </c>
      <c r="T326" s="103" t="str">
        <f t="shared" si="49"/>
        <v>n/a</v>
      </c>
      <c r="U326" s="103" t="str">
        <f t="shared" si="50"/>
        <v>n/a</v>
      </c>
      <c r="V326" s="103">
        <f t="shared" si="51"/>
        <v>0</v>
      </c>
      <c r="W326" s="103">
        <f t="shared" si="52"/>
        <v>0</v>
      </c>
      <c r="X326" s="119">
        <f t="shared" si="53"/>
        <v>1</v>
      </c>
      <c r="Y326" s="119">
        <f t="shared" si="54"/>
        <v>1</v>
      </c>
      <c r="Z326" s="168">
        <f>MIN((IFERROR(IF(AND($V326&lt;=Z$1,$W326&gt;=Z$1),INDEX(Reliability!E$23:E$50,MATCH($S326,Reliability!$C$23:$C$50,0)),0),0)*IF($T326="n/a",$D326*$Y326,$G326)+IFERROR(IF(AND($V326&lt;=Z$1,$W326&gt;=Z$1),INDEX(Reliability!E$23:E$50,MATCH($T326,Reliability!$C$23:$C$50,0)),0),0)*$H326*$X326*$Y326),$D326)*$R326</f>
        <v>0</v>
      </c>
      <c r="AA326" s="168">
        <f>MIN((IFERROR(IF(AND($V326&lt;=AA$1,$W326&gt;=AA$1),INDEX(Reliability!F$23:F$50,MATCH($S326,Reliability!$C$23:$C$50,0)),0),0)*IF($T326="n/a",$D326*$Y326,$G326)+IFERROR(IF(AND($V326&lt;=AA$1,$W326&gt;=AA$1),INDEX(Reliability!F$23:F$50,MATCH($T326,Reliability!$C$23:$C$50,0)),0),0)*$H326*$X326*$Y326),$D326)*$R326</f>
        <v>0</v>
      </c>
      <c r="AB326" s="168">
        <f>MIN((IFERROR(IF(AND($V326&lt;=AB$1,$W326&gt;=AB$1),INDEX(Reliability!G$23:G$50,MATCH($S326,Reliability!$C$23:$C$50,0)),0),0)*IF($T326="n/a",$D326*$Y326,$G326)+IFERROR(IF(AND($V326&lt;=AB$1,$W326&gt;=AB$1),INDEX(Reliability!G$23:G$50,MATCH($T326,Reliability!$C$23:$C$50,0)),0),0)*$H326*$X326*$Y326),$D326)*$R326</f>
        <v>0</v>
      </c>
      <c r="AC326" s="168">
        <f>MIN((IFERROR(IF(AND($V326&lt;=AC$1,$W326&gt;=AC$1),INDEX(Reliability!H$23:H$50,MATCH($S326,Reliability!$C$23:$C$50,0)),0),0)*IF($T326="n/a",$D326*$Y326,$G326)+IFERROR(IF(AND($V326&lt;=AC$1,$W326&gt;=AC$1),INDEX(Reliability!H$23:H$50,MATCH($T326,Reliability!$C$23:$C$50,0)),0),0)*$H326*$X326*$Y326),$D326)*$R326</f>
        <v>0</v>
      </c>
      <c r="AD326" s="168">
        <f>MIN((IFERROR(IF(AND($V326&lt;=AD$1,$W326&gt;=AD$1),INDEX(Reliability!I$23:I$50,MATCH($S326,Reliability!$C$23:$C$50,0)),0),0)*IF($T326="n/a",$D326*$Y326,$G326)+IFERROR(IF(AND($V326&lt;=AD$1,$W326&gt;=AD$1),INDEX(Reliability!I$23:I$50,MATCH($T326,Reliability!$C$23:$C$50,0)),0),0)*$H326*$X326*$Y326),$D326)*$R326</f>
        <v>0</v>
      </c>
      <c r="AE326" s="168">
        <f>MIN((IFERROR(IF(AND($V326&lt;=AE$1,$W326&gt;=AE$1),INDEX(Reliability!J$23:J$50,MATCH($S326,Reliability!$C$23:$C$50,0)),0),0)*IF($T326="n/a",$D326*$Y326,$G326)+IFERROR(IF(AND($V326&lt;=AE$1,$W326&gt;=AE$1),INDEX(Reliability!J$23:J$50,MATCH($T326,Reliability!$C$23:$C$50,0)),0),0)*$H326*$X326*$Y326),$D326)*$R326</f>
        <v>0</v>
      </c>
      <c r="AF326" s="168">
        <f>MIN((IFERROR(IF(AND($V326&lt;=AF$1,$W326&gt;=AF$1),INDEX(Reliability!K$23:K$50,MATCH($S326,Reliability!$C$23:$C$50,0)),0),0)*IF($T326="n/a",$D326*$Y326,$G326)+IFERROR(IF(AND($V326&lt;=AF$1,$W326&gt;=AF$1),INDEX(Reliability!K$23:K$50,MATCH($T326,Reliability!$C$23:$C$50,0)),0),0)*$H326*$X326*$Y326),$D326)*$R326</f>
        <v>0</v>
      </c>
      <c r="AG326" s="168">
        <f>MIN((IFERROR(IF(AND($V326&lt;=AG$1,$W326&gt;=AG$1),INDEX(Reliability!L$23:L$50,MATCH($S326,Reliability!$C$23:$C$50,0)),0),0)*IF($T326="n/a",$D326*$Y326,$G326)+IFERROR(IF(AND($V326&lt;=AG$1,$W326&gt;=AG$1),INDEX(Reliability!L$23:L$50,MATCH($T326,Reliability!$C$23:$C$50,0)),0),0)*$H326*$X326*$Y326),$D326)*$R326</f>
        <v>0</v>
      </c>
      <c r="AH326" s="168">
        <f>MIN((IFERROR(IF(AND($V326&lt;=AH$1,$W326&gt;=AH$1),INDEX(Reliability!M$23:M$50,MATCH($S326,Reliability!$C$23:$C$50,0)),0),0)*IF($T326="n/a",$D326*$Y326,$G326)+IFERROR(IF(AND($V326&lt;=AH$1,$W326&gt;=AH$1),INDEX(Reliability!M$23:M$50,MATCH($T326,Reliability!$C$23:$C$50,0)),0),0)*$H326*$X326*$Y326),$D326)*$R326</f>
        <v>0</v>
      </c>
      <c r="AI326" s="168">
        <f>MIN((IFERROR(IF(AND($V326&lt;=AI$1,$W326&gt;=AI$1),INDEX(Reliability!N$23:N$50,MATCH($S326,Reliability!$C$23:$C$50,0)),0),0)*IF($T326="n/a",$D326*$Y326,$G326)+IFERROR(IF(AND($V326&lt;=AI$1,$W326&gt;=AI$1),INDEX(Reliability!N$23:N$50,MATCH($T326,Reliability!$C$23:$C$50,0)),0),0)*$H326*$X326*$Y326),$D326)*$R326</f>
        <v>0</v>
      </c>
      <c r="AJ326" s="168">
        <f>MIN((IFERROR(IF(AND($V326&lt;=AJ$1,$W326&gt;=AJ$1),INDEX(Reliability!O$23:O$50,MATCH($S326,Reliability!$C$23:$C$50,0)),0),0)*IF($T326="n/a",$D326*$Y326,$G326)+IFERROR(IF(AND($V326&lt;=AJ$1,$W326&gt;=AJ$1),INDEX(Reliability!O$23:O$50,MATCH($T326,Reliability!$C$23:$C$50,0)),0),0)*$H326*$X326*$Y326),$D326)*$R326</f>
        <v>0</v>
      </c>
      <c r="AK326" s="168">
        <f>MIN((IFERROR(IF(AND($V326&lt;=AK$1,$W326&gt;=AK$1),INDEX(Reliability!P$23:P$50,MATCH($S326,Reliability!$C$23:$C$50,0)),0),0)*IF($T326="n/a",$D326*$Y326,$G326)+IFERROR(IF(AND($V326&lt;=AK$1,$W326&gt;=AK$1),INDEX(Reliability!P$23:P$50,MATCH($T326,Reliability!$C$23:$C$50,0)),0),0)*$H326*$X326*$Y326),$D326)*$R326</f>
        <v>0</v>
      </c>
      <c r="AM326" s="167">
        <f t="shared" si="55"/>
        <v>0</v>
      </c>
      <c r="AN326">
        <f>unique_contracts!C326</f>
        <v>0</v>
      </c>
    </row>
    <row r="327" spans="2:40" x14ac:dyDescent="0.25">
      <c r="B327" s="121">
        <f>unique_contracts!B327</f>
        <v>0</v>
      </c>
      <c r="C327" s="103">
        <f>unique_contracts!D327</f>
        <v>0</v>
      </c>
      <c r="D327" s="120">
        <f>unique_contracts!J327</f>
        <v>0</v>
      </c>
      <c r="E327" s="103">
        <f>unique_contracts!M327</f>
        <v>0</v>
      </c>
      <c r="F327" s="103">
        <f>unique_contracts!N327</f>
        <v>0</v>
      </c>
      <c r="G327" s="103">
        <f>unique_contracts!P327</f>
        <v>0</v>
      </c>
      <c r="H327" s="103">
        <f>unique_contracts!R327</f>
        <v>0</v>
      </c>
      <c r="I327" s="103">
        <f>unique_contracts!V327</f>
        <v>0</v>
      </c>
      <c r="J327" s="121">
        <f>unique_contracts!AB327</f>
        <v>0</v>
      </c>
      <c r="K327" s="103">
        <f>unique_contracts!AM327</f>
        <v>0</v>
      </c>
      <c r="L327" s="103">
        <f>unique_contracts!AN327</f>
        <v>0</v>
      </c>
      <c r="M327" s="103">
        <f>unique_contracts!AO327</f>
        <v>0</v>
      </c>
      <c r="N327" s="103">
        <f>unique_contracts!AP327</f>
        <v>0</v>
      </c>
      <c r="O327" s="103">
        <f>unique_contracts!AQ327</f>
        <v>0</v>
      </c>
      <c r="P327" s="103">
        <f>unique_contracts!AR327</f>
        <v>0</v>
      </c>
      <c r="Q327" s="103">
        <f>unique_contracts!BP327</f>
        <v>0</v>
      </c>
      <c r="R327" s="103">
        <f t="shared" si="48"/>
        <v>0</v>
      </c>
      <c r="S327" s="103" t="str">
        <f>IFERROR(IF(AND(I327&gt;0,E327="NotHybrid"),_xlfn.CONCAT(MAX(MIN(ROUNDDOWN(I327/D327,0),8),4),INDEX(resources!$G:$G,MATCH(B327,resources!$A:$A,0))),INDEX(resources!$G:$G,MATCH(B327,resources!$A:$A,0))),"n/a")</f>
        <v>n/a</v>
      </c>
      <c r="T327" s="103" t="str">
        <f t="shared" si="49"/>
        <v>n/a</v>
      </c>
      <c r="U327" s="103" t="str">
        <f t="shared" si="50"/>
        <v>n/a</v>
      </c>
      <c r="V327" s="103">
        <f t="shared" si="51"/>
        <v>0</v>
      </c>
      <c r="W327" s="103">
        <f t="shared" si="52"/>
        <v>0</v>
      </c>
      <c r="X327" s="119">
        <f t="shared" si="53"/>
        <v>1</v>
      </c>
      <c r="Y327" s="119">
        <f t="shared" si="54"/>
        <v>1</v>
      </c>
      <c r="Z327" s="168">
        <f>MIN((IFERROR(IF(AND($V327&lt;=Z$1,$W327&gt;=Z$1),INDEX(Reliability!E$23:E$50,MATCH($S327,Reliability!$C$23:$C$50,0)),0),0)*IF($T327="n/a",$D327*$Y327,$G327)+IFERROR(IF(AND($V327&lt;=Z$1,$W327&gt;=Z$1),INDEX(Reliability!E$23:E$50,MATCH($T327,Reliability!$C$23:$C$50,0)),0),0)*$H327*$X327*$Y327),$D327)*$R327</f>
        <v>0</v>
      </c>
      <c r="AA327" s="168">
        <f>MIN((IFERROR(IF(AND($V327&lt;=AA$1,$W327&gt;=AA$1),INDEX(Reliability!F$23:F$50,MATCH($S327,Reliability!$C$23:$C$50,0)),0),0)*IF($T327="n/a",$D327*$Y327,$G327)+IFERROR(IF(AND($V327&lt;=AA$1,$W327&gt;=AA$1),INDEX(Reliability!F$23:F$50,MATCH($T327,Reliability!$C$23:$C$50,0)),0),0)*$H327*$X327*$Y327),$D327)*$R327</f>
        <v>0</v>
      </c>
      <c r="AB327" s="168">
        <f>MIN((IFERROR(IF(AND($V327&lt;=AB$1,$W327&gt;=AB$1),INDEX(Reliability!G$23:G$50,MATCH($S327,Reliability!$C$23:$C$50,0)),0),0)*IF($T327="n/a",$D327*$Y327,$G327)+IFERROR(IF(AND($V327&lt;=AB$1,$W327&gt;=AB$1),INDEX(Reliability!G$23:G$50,MATCH($T327,Reliability!$C$23:$C$50,0)),0),0)*$H327*$X327*$Y327),$D327)*$R327</f>
        <v>0</v>
      </c>
      <c r="AC327" s="168">
        <f>MIN((IFERROR(IF(AND($V327&lt;=AC$1,$W327&gt;=AC$1),INDEX(Reliability!H$23:H$50,MATCH($S327,Reliability!$C$23:$C$50,0)),0),0)*IF($T327="n/a",$D327*$Y327,$G327)+IFERROR(IF(AND($V327&lt;=AC$1,$W327&gt;=AC$1),INDEX(Reliability!H$23:H$50,MATCH($T327,Reliability!$C$23:$C$50,0)),0),0)*$H327*$X327*$Y327),$D327)*$R327</f>
        <v>0</v>
      </c>
      <c r="AD327" s="168">
        <f>MIN((IFERROR(IF(AND($V327&lt;=AD$1,$W327&gt;=AD$1),INDEX(Reliability!I$23:I$50,MATCH($S327,Reliability!$C$23:$C$50,0)),0),0)*IF($T327="n/a",$D327*$Y327,$G327)+IFERROR(IF(AND($V327&lt;=AD$1,$W327&gt;=AD$1),INDEX(Reliability!I$23:I$50,MATCH($T327,Reliability!$C$23:$C$50,0)),0),0)*$H327*$X327*$Y327),$D327)*$R327</f>
        <v>0</v>
      </c>
      <c r="AE327" s="168">
        <f>MIN((IFERROR(IF(AND($V327&lt;=AE$1,$W327&gt;=AE$1),INDEX(Reliability!J$23:J$50,MATCH($S327,Reliability!$C$23:$C$50,0)),0),0)*IF($T327="n/a",$D327*$Y327,$G327)+IFERROR(IF(AND($V327&lt;=AE$1,$W327&gt;=AE$1),INDEX(Reliability!J$23:J$50,MATCH($T327,Reliability!$C$23:$C$50,0)),0),0)*$H327*$X327*$Y327),$D327)*$R327</f>
        <v>0</v>
      </c>
      <c r="AF327" s="168">
        <f>MIN((IFERROR(IF(AND($V327&lt;=AF$1,$W327&gt;=AF$1),INDEX(Reliability!K$23:K$50,MATCH($S327,Reliability!$C$23:$C$50,0)),0),0)*IF($T327="n/a",$D327*$Y327,$G327)+IFERROR(IF(AND($V327&lt;=AF$1,$W327&gt;=AF$1),INDEX(Reliability!K$23:K$50,MATCH($T327,Reliability!$C$23:$C$50,0)),0),0)*$H327*$X327*$Y327),$D327)*$R327</f>
        <v>0</v>
      </c>
      <c r="AG327" s="168">
        <f>MIN((IFERROR(IF(AND($V327&lt;=AG$1,$W327&gt;=AG$1),INDEX(Reliability!L$23:L$50,MATCH($S327,Reliability!$C$23:$C$50,0)),0),0)*IF($T327="n/a",$D327*$Y327,$G327)+IFERROR(IF(AND($V327&lt;=AG$1,$W327&gt;=AG$1),INDEX(Reliability!L$23:L$50,MATCH($T327,Reliability!$C$23:$C$50,0)),0),0)*$H327*$X327*$Y327),$D327)*$R327</f>
        <v>0</v>
      </c>
      <c r="AH327" s="168">
        <f>MIN((IFERROR(IF(AND($V327&lt;=AH$1,$W327&gt;=AH$1),INDEX(Reliability!M$23:M$50,MATCH($S327,Reliability!$C$23:$C$50,0)),0),0)*IF($T327="n/a",$D327*$Y327,$G327)+IFERROR(IF(AND($V327&lt;=AH$1,$W327&gt;=AH$1),INDEX(Reliability!M$23:M$50,MATCH($T327,Reliability!$C$23:$C$50,0)),0),0)*$H327*$X327*$Y327),$D327)*$R327</f>
        <v>0</v>
      </c>
      <c r="AI327" s="168">
        <f>MIN((IFERROR(IF(AND($V327&lt;=AI$1,$W327&gt;=AI$1),INDEX(Reliability!N$23:N$50,MATCH($S327,Reliability!$C$23:$C$50,0)),0),0)*IF($T327="n/a",$D327*$Y327,$G327)+IFERROR(IF(AND($V327&lt;=AI$1,$W327&gt;=AI$1),INDEX(Reliability!N$23:N$50,MATCH($T327,Reliability!$C$23:$C$50,0)),0),0)*$H327*$X327*$Y327),$D327)*$R327</f>
        <v>0</v>
      </c>
      <c r="AJ327" s="168">
        <f>MIN((IFERROR(IF(AND($V327&lt;=AJ$1,$W327&gt;=AJ$1),INDEX(Reliability!O$23:O$50,MATCH($S327,Reliability!$C$23:$C$50,0)),0),0)*IF($T327="n/a",$D327*$Y327,$G327)+IFERROR(IF(AND($V327&lt;=AJ$1,$W327&gt;=AJ$1),INDEX(Reliability!O$23:O$50,MATCH($T327,Reliability!$C$23:$C$50,0)),0),0)*$H327*$X327*$Y327),$D327)*$R327</f>
        <v>0</v>
      </c>
      <c r="AK327" s="168">
        <f>MIN((IFERROR(IF(AND($V327&lt;=AK$1,$W327&gt;=AK$1),INDEX(Reliability!P$23:P$50,MATCH($S327,Reliability!$C$23:$C$50,0)),0),0)*IF($T327="n/a",$D327*$Y327,$G327)+IFERROR(IF(AND($V327&lt;=AK$1,$W327&gt;=AK$1),INDEX(Reliability!P$23:P$50,MATCH($T327,Reliability!$C$23:$C$50,0)),0),0)*$H327*$X327*$Y327),$D327)*$R327</f>
        <v>0</v>
      </c>
      <c r="AM327" s="167">
        <f t="shared" si="55"/>
        <v>0</v>
      </c>
      <c r="AN327">
        <f>unique_contracts!C327</f>
        <v>0</v>
      </c>
    </row>
    <row r="328" spans="2:40" x14ac:dyDescent="0.25">
      <c r="B328" s="121">
        <f>unique_contracts!B328</f>
        <v>0</v>
      </c>
      <c r="C328" s="103">
        <f>unique_contracts!D328</f>
        <v>0</v>
      </c>
      <c r="D328" s="120">
        <f>unique_contracts!J328</f>
        <v>0</v>
      </c>
      <c r="E328" s="103">
        <f>unique_contracts!M328</f>
        <v>0</v>
      </c>
      <c r="F328" s="103">
        <f>unique_contracts!N328</f>
        <v>0</v>
      </c>
      <c r="G328" s="103">
        <f>unique_contracts!P328</f>
        <v>0</v>
      </c>
      <c r="H328" s="103">
        <f>unique_contracts!R328</f>
        <v>0</v>
      </c>
      <c r="I328" s="103">
        <f>unique_contracts!V328</f>
        <v>0</v>
      </c>
      <c r="J328" s="121">
        <f>unique_contracts!AB328</f>
        <v>0</v>
      </c>
      <c r="K328" s="103">
        <f>unique_contracts!AM328</f>
        <v>0</v>
      </c>
      <c r="L328" s="103">
        <f>unique_contracts!AN328</f>
        <v>0</v>
      </c>
      <c r="M328" s="103">
        <f>unique_contracts!AO328</f>
        <v>0</v>
      </c>
      <c r="N328" s="103">
        <f>unique_contracts!AP328</f>
        <v>0</v>
      </c>
      <c r="O328" s="103">
        <f>unique_contracts!AQ328</f>
        <v>0</v>
      </c>
      <c r="P328" s="103">
        <f>unique_contracts!AR328</f>
        <v>0</v>
      </c>
      <c r="Q328" s="103">
        <f>unique_contracts!BP328</f>
        <v>0</v>
      </c>
      <c r="R328" s="103">
        <f t="shared" si="48"/>
        <v>0</v>
      </c>
      <c r="S328" s="103" t="str">
        <f>IFERROR(IF(AND(I328&gt;0,E328="NotHybrid"),_xlfn.CONCAT(MAX(MIN(ROUNDDOWN(I328/D328,0),8),4),INDEX(resources!$G:$G,MATCH(B328,resources!$A:$A,0))),INDEX(resources!$G:$G,MATCH(B328,resources!$A:$A,0))),"n/a")</f>
        <v>n/a</v>
      </c>
      <c r="T328" s="103" t="str">
        <f t="shared" si="49"/>
        <v>n/a</v>
      </c>
      <c r="U328" s="103" t="str">
        <f t="shared" si="50"/>
        <v>n/a</v>
      </c>
      <c r="V328" s="103">
        <f t="shared" si="51"/>
        <v>0</v>
      </c>
      <c r="W328" s="103">
        <f t="shared" si="52"/>
        <v>0</v>
      </c>
      <c r="X328" s="119">
        <f t="shared" si="53"/>
        <v>1</v>
      </c>
      <c r="Y328" s="119">
        <f t="shared" si="54"/>
        <v>1</v>
      </c>
      <c r="Z328" s="168">
        <f>MIN((IFERROR(IF(AND($V328&lt;=Z$1,$W328&gt;=Z$1),INDEX(Reliability!E$23:E$50,MATCH($S328,Reliability!$C$23:$C$50,0)),0),0)*IF($T328="n/a",$D328*$Y328,$G328)+IFERROR(IF(AND($V328&lt;=Z$1,$W328&gt;=Z$1),INDEX(Reliability!E$23:E$50,MATCH($T328,Reliability!$C$23:$C$50,0)),0),0)*$H328*$X328*$Y328),$D328)*$R328</f>
        <v>0</v>
      </c>
      <c r="AA328" s="168">
        <f>MIN((IFERROR(IF(AND($V328&lt;=AA$1,$W328&gt;=AA$1),INDEX(Reliability!F$23:F$50,MATCH($S328,Reliability!$C$23:$C$50,0)),0),0)*IF($T328="n/a",$D328*$Y328,$G328)+IFERROR(IF(AND($V328&lt;=AA$1,$W328&gt;=AA$1),INDEX(Reliability!F$23:F$50,MATCH($T328,Reliability!$C$23:$C$50,0)),0),0)*$H328*$X328*$Y328),$D328)*$R328</f>
        <v>0</v>
      </c>
      <c r="AB328" s="168">
        <f>MIN((IFERROR(IF(AND($V328&lt;=AB$1,$W328&gt;=AB$1),INDEX(Reliability!G$23:G$50,MATCH($S328,Reliability!$C$23:$C$50,0)),0),0)*IF($T328="n/a",$D328*$Y328,$G328)+IFERROR(IF(AND($V328&lt;=AB$1,$W328&gt;=AB$1),INDEX(Reliability!G$23:G$50,MATCH($T328,Reliability!$C$23:$C$50,0)),0),0)*$H328*$X328*$Y328),$D328)*$R328</f>
        <v>0</v>
      </c>
      <c r="AC328" s="168">
        <f>MIN((IFERROR(IF(AND($V328&lt;=AC$1,$W328&gt;=AC$1),INDEX(Reliability!H$23:H$50,MATCH($S328,Reliability!$C$23:$C$50,0)),0),0)*IF($T328="n/a",$D328*$Y328,$G328)+IFERROR(IF(AND($V328&lt;=AC$1,$W328&gt;=AC$1),INDEX(Reliability!H$23:H$50,MATCH($T328,Reliability!$C$23:$C$50,0)),0),0)*$H328*$X328*$Y328),$D328)*$R328</f>
        <v>0</v>
      </c>
      <c r="AD328" s="168">
        <f>MIN((IFERROR(IF(AND($V328&lt;=AD$1,$W328&gt;=AD$1),INDEX(Reliability!I$23:I$50,MATCH($S328,Reliability!$C$23:$C$50,0)),0),0)*IF($T328="n/a",$D328*$Y328,$G328)+IFERROR(IF(AND($V328&lt;=AD$1,$W328&gt;=AD$1),INDEX(Reliability!I$23:I$50,MATCH($T328,Reliability!$C$23:$C$50,0)),0),0)*$H328*$X328*$Y328),$D328)*$R328</f>
        <v>0</v>
      </c>
      <c r="AE328" s="168">
        <f>MIN((IFERROR(IF(AND($V328&lt;=AE$1,$W328&gt;=AE$1),INDEX(Reliability!J$23:J$50,MATCH($S328,Reliability!$C$23:$C$50,0)),0),0)*IF($T328="n/a",$D328*$Y328,$G328)+IFERROR(IF(AND($V328&lt;=AE$1,$W328&gt;=AE$1),INDEX(Reliability!J$23:J$50,MATCH($T328,Reliability!$C$23:$C$50,0)),0),0)*$H328*$X328*$Y328),$D328)*$R328</f>
        <v>0</v>
      </c>
      <c r="AF328" s="168">
        <f>MIN((IFERROR(IF(AND($V328&lt;=AF$1,$W328&gt;=AF$1),INDEX(Reliability!K$23:K$50,MATCH($S328,Reliability!$C$23:$C$50,0)),0),0)*IF($T328="n/a",$D328*$Y328,$G328)+IFERROR(IF(AND($V328&lt;=AF$1,$W328&gt;=AF$1),INDEX(Reliability!K$23:K$50,MATCH($T328,Reliability!$C$23:$C$50,0)),0),0)*$H328*$X328*$Y328),$D328)*$R328</f>
        <v>0</v>
      </c>
      <c r="AG328" s="168">
        <f>MIN((IFERROR(IF(AND($V328&lt;=AG$1,$W328&gt;=AG$1),INDEX(Reliability!L$23:L$50,MATCH($S328,Reliability!$C$23:$C$50,0)),0),0)*IF($T328="n/a",$D328*$Y328,$G328)+IFERROR(IF(AND($V328&lt;=AG$1,$W328&gt;=AG$1),INDEX(Reliability!L$23:L$50,MATCH($T328,Reliability!$C$23:$C$50,0)),0),0)*$H328*$X328*$Y328),$D328)*$R328</f>
        <v>0</v>
      </c>
      <c r="AH328" s="168">
        <f>MIN((IFERROR(IF(AND($V328&lt;=AH$1,$W328&gt;=AH$1),INDEX(Reliability!M$23:M$50,MATCH($S328,Reliability!$C$23:$C$50,0)),0),0)*IF($T328="n/a",$D328*$Y328,$G328)+IFERROR(IF(AND($V328&lt;=AH$1,$W328&gt;=AH$1),INDEX(Reliability!M$23:M$50,MATCH($T328,Reliability!$C$23:$C$50,0)),0),0)*$H328*$X328*$Y328),$D328)*$R328</f>
        <v>0</v>
      </c>
      <c r="AI328" s="168">
        <f>MIN((IFERROR(IF(AND($V328&lt;=AI$1,$W328&gt;=AI$1),INDEX(Reliability!N$23:N$50,MATCH($S328,Reliability!$C$23:$C$50,0)),0),0)*IF($T328="n/a",$D328*$Y328,$G328)+IFERROR(IF(AND($V328&lt;=AI$1,$W328&gt;=AI$1),INDEX(Reliability!N$23:N$50,MATCH($T328,Reliability!$C$23:$C$50,0)),0),0)*$H328*$X328*$Y328),$D328)*$R328</f>
        <v>0</v>
      </c>
      <c r="AJ328" s="168">
        <f>MIN((IFERROR(IF(AND($V328&lt;=AJ$1,$W328&gt;=AJ$1),INDEX(Reliability!O$23:O$50,MATCH($S328,Reliability!$C$23:$C$50,0)),0),0)*IF($T328="n/a",$D328*$Y328,$G328)+IFERROR(IF(AND($V328&lt;=AJ$1,$W328&gt;=AJ$1),INDEX(Reliability!O$23:O$50,MATCH($T328,Reliability!$C$23:$C$50,0)),0),0)*$H328*$X328*$Y328),$D328)*$R328</f>
        <v>0</v>
      </c>
      <c r="AK328" s="168">
        <f>MIN((IFERROR(IF(AND($V328&lt;=AK$1,$W328&gt;=AK$1),INDEX(Reliability!P$23:P$50,MATCH($S328,Reliability!$C$23:$C$50,0)),0),0)*IF($T328="n/a",$D328*$Y328,$G328)+IFERROR(IF(AND($V328&lt;=AK$1,$W328&gt;=AK$1),INDEX(Reliability!P$23:P$50,MATCH($T328,Reliability!$C$23:$C$50,0)),0),0)*$H328*$X328*$Y328),$D328)*$R328</f>
        <v>0</v>
      </c>
      <c r="AM328" s="167">
        <f t="shared" si="55"/>
        <v>0</v>
      </c>
      <c r="AN328">
        <f>unique_contracts!C328</f>
        <v>0</v>
      </c>
    </row>
    <row r="329" spans="2:40" x14ac:dyDescent="0.25">
      <c r="B329" s="121">
        <f>unique_contracts!B329</f>
        <v>0</v>
      </c>
      <c r="C329" s="103">
        <f>unique_contracts!D329</f>
        <v>0</v>
      </c>
      <c r="D329" s="120">
        <f>unique_contracts!J329</f>
        <v>0</v>
      </c>
      <c r="E329" s="103">
        <f>unique_contracts!M329</f>
        <v>0</v>
      </c>
      <c r="F329" s="103">
        <f>unique_contracts!N329</f>
        <v>0</v>
      </c>
      <c r="G329" s="103">
        <f>unique_contracts!P329</f>
        <v>0</v>
      </c>
      <c r="H329" s="103">
        <f>unique_contracts!R329</f>
        <v>0</v>
      </c>
      <c r="I329" s="103">
        <f>unique_contracts!V329</f>
        <v>0</v>
      </c>
      <c r="J329" s="121">
        <f>unique_contracts!AB329</f>
        <v>0</v>
      </c>
      <c r="K329" s="103">
        <f>unique_contracts!AM329</f>
        <v>0</v>
      </c>
      <c r="L329" s="103">
        <f>unique_contracts!AN329</f>
        <v>0</v>
      </c>
      <c r="M329" s="103">
        <f>unique_contracts!AO329</f>
        <v>0</v>
      </c>
      <c r="N329" s="103">
        <f>unique_contracts!AP329</f>
        <v>0</v>
      </c>
      <c r="O329" s="103">
        <f>unique_contracts!AQ329</f>
        <v>0</v>
      </c>
      <c r="P329" s="103">
        <f>unique_contracts!AR329</f>
        <v>0</v>
      </c>
      <c r="Q329" s="103">
        <f>unique_contracts!BP329</f>
        <v>0</v>
      </c>
      <c r="R329" s="103">
        <f t="shared" si="48"/>
        <v>0</v>
      </c>
      <c r="S329" s="103" t="str">
        <f>IFERROR(IF(AND(I329&gt;0,E329="NotHybrid"),_xlfn.CONCAT(MAX(MIN(ROUNDDOWN(I329/D329,0),8),4),INDEX(resources!$G:$G,MATCH(B329,resources!$A:$A,0))),INDEX(resources!$G:$G,MATCH(B329,resources!$A:$A,0))),"n/a")</f>
        <v>n/a</v>
      </c>
      <c r="T329" s="103" t="str">
        <f t="shared" si="49"/>
        <v>n/a</v>
      </c>
      <c r="U329" s="103" t="str">
        <f t="shared" si="50"/>
        <v>n/a</v>
      </c>
      <c r="V329" s="103">
        <f t="shared" si="51"/>
        <v>0</v>
      </c>
      <c r="W329" s="103">
        <f t="shared" si="52"/>
        <v>0</v>
      </c>
      <c r="X329" s="119">
        <f t="shared" si="53"/>
        <v>1</v>
      </c>
      <c r="Y329" s="119">
        <f t="shared" si="54"/>
        <v>1</v>
      </c>
      <c r="Z329" s="168">
        <f>MIN((IFERROR(IF(AND($V329&lt;=Z$1,$W329&gt;=Z$1),INDEX(Reliability!E$23:E$50,MATCH($S329,Reliability!$C$23:$C$50,0)),0),0)*IF($T329="n/a",$D329*$Y329,$G329)+IFERROR(IF(AND($V329&lt;=Z$1,$W329&gt;=Z$1),INDEX(Reliability!E$23:E$50,MATCH($T329,Reliability!$C$23:$C$50,0)),0),0)*$H329*$X329*$Y329),$D329)*$R329</f>
        <v>0</v>
      </c>
      <c r="AA329" s="168">
        <f>MIN((IFERROR(IF(AND($V329&lt;=AA$1,$W329&gt;=AA$1),INDEX(Reliability!F$23:F$50,MATCH($S329,Reliability!$C$23:$C$50,0)),0),0)*IF($T329="n/a",$D329*$Y329,$G329)+IFERROR(IF(AND($V329&lt;=AA$1,$W329&gt;=AA$1),INDEX(Reliability!F$23:F$50,MATCH($T329,Reliability!$C$23:$C$50,0)),0),0)*$H329*$X329*$Y329),$D329)*$R329</f>
        <v>0</v>
      </c>
      <c r="AB329" s="168">
        <f>MIN((IFERROR(IF(AND($V329&lt;=AB$1,$W329&gt;=AB$1),INDEX(Reliability!G$23:G$50,MATCH($S329,Reliability!$C$23:$C$50,0)),0),0)*IF($T329="n/a",$D329*$Y329,$G329)+IFERROR(IF(AND($V329&lt;=AB$1,$W329&gt;=AB$1),INDEX(Reliability!G$23:G$50,MATCH($T329,Reliability!$C$23:$C$50,0)),0),0)*$H329*$X329*$Y329),$D329)*$R329</f>
        <v>0</v>
      </c>
      <c r="AC329" s="168">
        <f>MIN((IFERROR(IF(AND($V329&lt;=AC$1,$W329&gt;=AC$1),INDEX(Reliability!H$23:H$50,MATCH($S329,Reliability!$C$23:$C$50,0)),0),0)*IF($T329="n/a",$D329*$Y329,$G329)+IFERROR(IF(AND($V329&lt;=AC$1,$W329&gt;=AC$1),INDEX(Reliability!H$23:H$50,MATCH($T329,Reliability!$C$23:$C$50,0)),0),0)*$H329*$X329*$Y329),$D329)*$R329</f>
        <v>0</v>
      </c>
      <c r="AD329" s="168">
        <f>MIN((IFERROR(IF(AND($V329&lt;=AD$1,$W329&gt;=AD$1),INDEX(Reliability!I$23:I$50,MATCH($S329,Reliability!$C$23:$C$50,0)),0),0)*IF($T329="n/a",$D329*$Y329,$G329)+IFERROR(IF(AND($V329&lt;=AD$1,$W329&gt;=AD$1),INDEX(Reliability!I$23:I$50,MATCH($T329,Reliability!$C$23:$C$50,0)),0),0)*$H329*$X329*$Y329),$D329)*$R329</f>
        <v>0</v>
      </c>
      <c r="AE329" s="168">
        <f>MIN((IFERROR(IF(AND($V329&lt;=AE$1,$W329&gt;=AE$1),INDEX(Reliability!J$23:J$50,MATCH($S329,Reliability!$C$23:$C$50,0)),0),0)*IF($T329="n/a",$D329*$Y329,$G329)+IFERROR(IF(AND($V329&lt;=AE$1,$W329&gt;=AE$1),INDEX(Reliability!J$23:J$50,MATCH($T329,Reliability!$C$23:$C$50,0)),0),0)*$H329*$X329*$Y329),$D329)*$R329</f>
        <v>0</v>
      </c>
      <c r="AF329" s="168">
        <f>MIN((IFERROR(IF(AND($V329&lt;=AF$1,$W329&gt;=AF$1),INDEX(Reliability!K$23:K$50,MATCH($S329,Reliability!$C$23:$C$50,0)),0),0)*IF($T329="n/a",$D329*$Y329,$G329)+IFERROR(IF(AND($V329&lt;=AF$1,$W329&gt;=AF$1),INDEX(Reliability!K$23:K$50,MATCH($T329,Reliability!$C$23:$C$50,0)),0),0)*$H329*$X329*$Y329),$D329)*$R329</f>
        <v>0</v>
      </c>
      <c r="AG329" s="168">
        <f>MIN((IFERROR(IF(AND($V329&lt;=AG$1,$W329&gt;=AG$1),INDEX(Reliability!L$23:L$50,MATCH($S329,Reliability!$C$23:$C$50,0)),0),0)*IF($T329="n/a",$D329*$Y329,$G329)+IFERROR(IF(AND($V329&lt;=AG$1,$W329&gt;=AG$1),INDEX(Reliability!L$23:L$50,MATCH($T329,Reliability!$C$23:$C$50,0)),0),0)*$H329*$X329*$Y329),$D329)*$R329</f>
        <v>0</v>
      </c>
      <c r="AH329" s="168">
        <f>MIN((IFERROR(IF(AND($V329&lt;=AH$1,$W329&gt;=AH$1),INDEX(Reliability!M$23:M$50,MATCH($S329,Reliability!$C$23:$C$50,0)),0),0)*IF($T329="n/a",$D329*$Y329,$G329)+IFERROR(IF(AND($V329&lt;=AH$1,$W329&gt;=AH$1),INDEX(Reliability!M$23:M$50,MATCH($T329,Reliability!$C$23:$C$50,0)),0),0)*$H329*$X329*$Y329),$D329)*$R329</f>
        <v>0</v>
      </c>
      <c r="AI329" s="168">
        <f>MIN((IFERROR(IF(AND($V329&lt;=AI$1,$W329&gt;=AI$1),INDEX(Reliability!N$23:N$50,MATCH($S329,Reliability!$C$23:$C$50,0)),0),0)*IF($T329="n/a",$D329*$Y329,$G329)+IFERROR(IF(AND($V329&lt;=AI$1,$W329&gt;=AI$1),INDEX(Reliability!N$23:N$50,MATCH($T329,Reliability!$C$23:$C$50,0)),0),0)*$H329*$X329*$Y329),$D329)*$R329</f>
        <v>0</v>
      </c>
      <c r="AJ329" s="168">
        <f>MIN((IFERROR(IF(AND($V329&lt;=AJ$1,$W329&gt;=AJ$1),INDEX(Reliability!O$23:O$50,MATCH($S329,Reliability!$C$23:$C$50,0)),0),0)*IF($T329="n/a",$D329*$Y329,$G329)+IFERROR(IF(AND($V329&lt;=AJ$1,$W329&gt;=AJ$1),INDEX(Reliability!O$23:O$50,MATCH($T329,Reliability!$C$23:$C$50,0)),0),0)*$H329*$X329*$Y329),$D329)*$R329</f>
        <v>0</v>
      </c>
      <c r="AK329" s="168">
        <f>MIN((IFERROR(IF(AND($V329&lt;=AK$1,$W329&gt;=AK$1),INDEX(Reliability!P$23:P$50,MATCH($S329,Reliability!$C$23:$C$50,0)),0),0)*IF($T329="n/a",$D329*$Y329,$G329)+IFERROR(IF(AND($V329&lt;=AK$1,$W329&gt;=AK$1),INDEX(Reliability!P$23:P$50,MATCH($T329,Reliability!$C$23:$C$50,0)),0),0)*$H329*$X329*$Y329),$D329)*$R329</f>
        <v>0</v>
      </c>
      <c r="AM329" s="167">
        <f t="shared" si="55"/>
        <v>0</v>
      </c>
      <c r="AN329">
        <f>unique_contracts!C329</f>
        <v>0</v>
      </c>
    </row>
    <row r="330" spans="2:40" x14ac:dyDescent="0.25">
      <c r="B330" s="121">
        <f>unique_contracts!B330</f>
        <v>0</v>
      </c>
      <c r="C330" s="103">
        <f>unique_contracts!D330</f>
        <v>0</v>
      </c>
      <c r="D330" s="120">
        <f>unique_contracts!J330</f>
        <v>0</v>
      </c>
      <c r="E330" s="103">
        <f>unique_contracts!M330</f>
        <v>0</v>
      </c>
      <c r="F330" s="103">
        <f>unique_contracts!N330</f>
        <v>0</v>
      </c>
      <c r="G330" s="103">
        <f>unique_contracts!P330</f>
        <v>0</v>
      </c>
      <c r="H330" s="103">
        <f>unique_contracts!R330</f>
        <v>0</v>
      </c>
      <c r="I330" s="103">
        <f>unique_contracts!V330</f>
        <v>0</v>
      </c>
      <c r="J330" s="121">
        <f>unique_contracts!AB330</f>
        <v>0</v>
      </c>
      <c r="K330" s="103">
        <f>unique_contracts!AM330</f>
        <v>0</v>
      </c>
      <c r="L330" s="103">
        <f>unique_contracts!AN330</f>
        <v>0</v>
      </c>
      <c r="M330" s="103">
        <f>unique_contracts!AO330</f>
        <v>0</v>
      </c>
      <c r="N330" s="103">
        <f>unique_contracts!AP330</f>
        <v>0</v>
      </c>
      <c r="O330" s="103">
        <f>unique_contracts!AQ330</f>
        <v>0</v>
      </c>
      <c r="P330" s="103">
        <f>unique_contracts!AR330</f>
        <v>0</v>
      </c>
      <c r="Q330" s="103">
        <f>unique_contracts!BP330</f>
        <v>0</v>
      </c>
      <c r="R330" s="103">
        <f t="shared" si="48"/>
        <v>0</v>
      </c>
      <c r="S330" s="103" t="str">
        <f>IFERROR(IF(AND(I330&gt;0,E330="NotHybrid"),_xlfn.CONCAT(MAX(MIN(ROUNDDOWN(I330/D330,0),8),4),INDEX(resources!$G:$G,MATCH(B330,resources!$A:$A,0))),INDEX(resources!$G:$G,MATCH(B330,resources!$A:$A,0))),"n/a")</f>
        <v>n/a</v>
      </c>
      <c r="T330" s="103" t="str">
        <f t="shared" si="49"/>
        <v>n/a</v>
      </c>
      <c r="U330" s="103" t="str">
        <f t="shared" si="50"/>
        <v>n/a</v>
      </c>
      <c r="V330" s="103">
        <f t="shared" si="51"/>
        <v>0</v>
      </c>
      <c r="W330" s="103">
        <f t="shared" si="52"/>
        <v>0</v>
      </c>
      <c r="X330" s="119">
        <f t="shared" si="53"/>
        <v>1</v>
      </c>
      <c r="Y330" s="119">
        <f t="shared" si="54"/>
        <v>1</v>
      </c>
      <c r="Z330" s="168">
        <f>MIN((IFERROR(IF(AND($V330&lt;=Z$1,$W330&gt;=Z$1),INDEX(Reliability!E$23:E$50,MATCH($S330,Reliability!$C$23:$C$50,0)),0),0)*IF($T330="n/a",$D330*$Y330,$G330)+IFERROR(IF(AND($V330&lt;=Z$1,$W330&gt;=Z$1),INDEX(Reliability!E$23:E$50,MATCH($T330,Reliability!$C$23:$C$50,0)),0),0)*$H330*$X330*$Y330),$D330)*$R330</f>
        <v>0</v>
      </c>
      <c r="AA330" s="168">
        <f>MIN((IFERROR(IF(AND($V330&lt;=AA$1,$W330&gt;=AA$1),INDEX(Reliability!F$23:F$50,MATCH($S330,Reliability!$C$23:$C$50,0)),0),0)*IF($T330="n/a",$D330*$Y330,$G330)+IFERROR(IF(AND($V330&lt;=AA$1,$W330&gt;=AA$1),INDEX(Reliability!F$23:F$50,MATCH($T330,Reliability!$C$23:$C$50,0)),0),0)*$H330*$X330*$Y330),$D330)*$R330</f>
        <v>0</v>
      </c>
      <c r="AB330" s="168">
        <f>MIN((IFERROR(IF(AND($V330&lt;=AB$1,$W330&gt;=AB$1),INDEX(Reliability!G$23:G$50,MATCH($S330,Reliability!$C$23:$C$50,0)),0),0)*IF($T330="n/a",$D330*$Y330,$G330)+IFERROR(IF(AND($V330&lt;=AB$1,$W330&gt;=AB$1),INDEX(Reliability!G$23:G$50,MATCH($T330,Reliability!$C$23:$C$50,0)),0),0)*$H330*$X330*$Y330),$D330)*$R330</f>
        <v>0</v>
      </c>
      <c r="AC330" s="168">
        <f>MIN((IFERROR(IF(AND($V330&lt;=AC$1,$W330&gt;=AC$1),INDEX(Reliability!H$23:H$50,MATCH($S330,Reliability!$C$23:$C$50,0)),0),0)*IF($T330="n/a",$D330*$Y330,$G330)+IFERROR(IF(AND($V330&lt;=AC$1,$W330&gt;=AC$1),INDEX(Reliability!H$23:H$50,MATCH($T330,Reliability!$C$23:$C$50,0)),0),0)*$H330*$X330*$Y330),$D330)*$R330</f>
        <v>0</v>
      </c>
      <c r="AD330" s="168">
        <f>MIN((IFERROR(IF(AND($V330&lt;=AD$1,$W330&gt;=AD$1),INDEX(Reliability!I$23:I$50,MATCH($S330,Reliability!$C$23:$C$50,0)),0),0)*IF($T330="n/a",$D330*$Y330,$G330)+IFERROR(IF(AND($V330&lt;=AD$1,$W330&gt;=AD$1),INDEX(Reliability!I$23:I$50,MATCH($T330,Reliability!$C$23:$C$50,0)),0),0)*$H330*$X330*$Y330),$D330)*$R330</f>
        <v>0</v>
      </c>
      <c r="AE330" s="168">
        <f>MIN((IFERROR(IF(AND($V330&lt;=AE$1,$W330&gt;=AE$1),INDEX(Reliability!J$23:J$50,MATCH($S330,Reliability!$C$23:$C$50,0)),0),0)*IF($T330="n/a",$D330*$Y330,$G330)+IFERROR(IF(AND($V330&lt;=AE$1,$W330&gt;=AE$1),INDEX(Reliability!J$23:J$50,MATCH($T330,Reliability!$C$23:$C$50,0)),0),0)*$H330*$X330*$Y330),$D330)*$R330</f>
        <v>0</v>
      </c>
      <c r="AF330" s="168">
        <f>MIN((IFERROR(IF(AND($V330&lt;=AF$1,$W330&gt;=AF$1),INDEX(Reliability!K$23:K$50,MATCH($S330,Reliability!$C$23:$C$50,0)),0),0)*IF($T330="n/a",$D330*$Y330,$G330)+IFERROR(IF(AND($V330&lt;=AF$1,$W330&gt;=AF$1),INDEX(Reliability!K$23:K$50,MATCH($T330,Reliability!$C$23:$C$50,0)),0),0)*$H330*$X330*$Y330),$D330)*$R330</f>
        <v>0</v>
      </c>
      <c r="AG330" s="168">
        <f>MIN((IFERROR(IF(AND($V330&lt;=AG$1,$W330&gt;=AG$1),INDEX(Reliability!L$23:L$50,MATCH($S330,Reliability!$C$23:$C$50,0)),0),0)*IF($T330="n/a",$D330*$Y330,$G330)+IFERROR(IF(AND($V330&lt;=AG$1,$W330&gt;=AG$1),INDEX(Reliability!L$23:L$50,MATCH($T330,Reliability!$C$23:$C$50,0)),0),0)*$H330*$X330*$Y330),$D330)*$R330</f>
        <v>0</v>
      </c>
      <c r="AH330" s="168">
        <f>MIN((IFERROR(IF(AND($V330&lt;=AH$1,$W330&gt;=AH$1),INDEX(Reliability!M$23:M$50,MATCH($S330,Reliability!$C$23:$C$50,0)),0),0)*IF($T330="n/a",$D330*$Y330,$G330)+IFERROR(IF(AND($V330&lt;=AH$1,$W330&gt;=AH$1),INDEX(Reliability!M$23:M$50,MATCH($T330,Reliability!$C$23:$C$50,0)),0),0)*$H330*$X330*$Y330),$D330)*$R330</f>
        <v>0</v>
      </c>
      <c r="AI330" s="168">
        <f>MIN((IFERROR(IF(AND($V330&lt;=AI$1,$W330&gt;=AI$1),INDEX(Reliability!N$23:N$50,MATCH($S330,Reliability!$C$23:$C$50,0)),0),0)*IF($T330="n/a",$D330*$Y330,$G330)+IFERROR(IF(AND($V330&lt;=AI$1,$W330&gt;=AI$1),INDEX(Reliability!N$23:N$50,MATCH($T330,Reliability!$C$23:$C$50,0)),0),0)*$H330*$X330*$Y330),$D330)*$R330</f>
        <v>0</v>
      </c>
      <c r="AJ330" s="168">
        <f>MIN((IFERROR(IF(AND($V330&lt;=AJ$1,$W330&gt;=AJ$1),INDEX(Reliability!O$23:O$50,MATCH($S330,Reliability!$C$23:$C$50,0)),0),0)*IF($T330="n/a",$D330*$Y330,$G330)+IFERROR(IF(AND($V330&lt;=AJ$1,$W330&gt;=AJ$1),INDEX(Reliability!O$23:O$50,MATCH($T330,Reliability!$C$23:$C$50,0)),0),0)*$H330*$X330*$Y330),$D330)*$R330</f>
        <v>0</v>
      </c>
      <c r="AK330" s="168">
        <f>MIN((IFERROR(IF(AND($V330&lt;=AK$1,$W330&gt;=AK$1),INDEX(Reliability!P$23:P$50,MATCH($S330,Reliability!$C$23:$C$50,0)),0),0)*IF($T330="n/a",$D330*$Y330,$G330)+IFERROR(IF(AND($V330&lt;=AK$1,$W330&gt;=AK$1),INDEX(Reliability!P$23:P$50,MATCH($T330,Reliability!$C$23:$C$50,0)),0),0)*$H330*$X330*$Y330),$D330)*$R330</f>
        <v>0</v>
      </c>
      <c r="AM330" s="167">
        <f t="shared" si="55"/>
        <v>0</v>
      </c>
      <c r="AN330">
        <f>unique_contracts!C330</f>
        <v>0</v>
      </c>
    </row>
    <row r="331" spans="2:40" x14ac:dyDescent="0.25">
      <c r="B331" s="121">
        <f>unique_contracts!B331</f>
        <v>0</v>
      </c>
      <c r="C331" s="103">
        <f>unique_contracts!D331</f>
        <v>0</v>
      </c>
      <c r="D331" s="120">
        <f>unique_contracts!J331</f>
        <v>0</v>
      </c>
      <c r="E331" s="103">
        <f>unique_contracts!M331</f>
        <v>0</v>
      </c>
      <c r="F331" s="103">
        <f>unique_contracts!N331</f>
        <v>0</v>
      </c>
      <c r="G331" s="103">
        <f>unique_contracts!P331</f>
        <v>0</v>
      </c>
      <c r="H331" s="103">
        <f>unique_contracts!R331</f>
        <v>0</v>
      </c>
      <c r="I331" s="103">
        <f>unique_contracts!V331</f>
        <v>0</v>
      </c>
      <c r="J331" s="121">
        <f>unique_contracts!AB331</f>
        <v>0</v>
      </c>
      <c r="K331" s="103">
        <f>unique_contracts!AM331</f>
        <v>0</v>
      </c>
      <c r="L331" s="103">
        <f>unique_contracts!AN331</f>
        <v>0</v>
      </c>
      <c r="M331" s="103">
        <f>unique_contracts!AO331</f>
        <v>0</v>
      </c>
      <c r="N331" s="103">
        <f>unique_contracts!AP331</f>
        <v>0</v>
      </c>
      <c r="O331" s="103">
        <f>unique_contracts!AQ331</f>
        <v>0</v>
      </c>
      <c r="P331" s="103">
        <f>unique_contracts!AR331</f>
        <v>0</v>
      </c>
      <c r="Q331" s="103">
        <f>unique_contracts!BP331</f>
        <v>0</v>
      </c>
      <c r="R331" s="103">
        <f t="shared" si="48"/>
        <v>0</v>
      </c>
      <c r="S331" s="103" t="str">
        <f>IFERROR(IF(AND(I331&gt;0,E331="NotHybrid"),_xlfn.CONCAT(MAX(MIN(ROUNDDOWN(I331/D331,0),8),4),INDEX(resources!$G:$G,MATCH(B331,resources!$A:$A,0))),INDEX(resources!$G:$G,MATCH(B331,resources!$A:$A,0))),"n/a")</f>
        <v>n/a</v>
      </c>
      <c r="T331" s="103" t="str">
        <f t="shared" si="49"/>
        <v>n/a</v>
      </c>
      <c r="U331" s="103" t="str">
        <f t="shared" si="50"/>
        <v>n/a</v>
      </c>
      <c r="V331" s="103">
        <f t="shared" si="51"/>
        <v>0</v>
      </c>
      <c r="W331" s="103">
        <f t="shared" si="52"/>
        <v>0</v>
      </c>
      <c r="X331" s="119">
        <f t="shared" si="53"/>
        <v>1</v>
      </c>
      <c r="Y331" s="119">
        <f t="shared" si="54"/>
        <v>1</v>
      </c>
      <c r="Z331" s="168">
        <f>MIN((IFERROR(IF(AND($V331&lt;=Z$1,$W331&gt;=Z$1),INDEX(Reliability!E$23:E$50,MATCH($S331,Reliability!$C$23:$C$50,0)),0),0)*IF($T331="n/a",$D331*$Y331,$G331)+IFERROR(IF(AND($V331&lt;=Z$1,$W331&gt;=Z$1),INDEX(Reliability!E$23:E$50,MATCH($T331,Reliability!$C$23:$C$50,0)),0),0)*$H331*$X331*$Y331),$D331)*$R331</f>
        <v>0</v>
      </c>
      <c r="AA331" s="168">
        <f>MIN((IFERROR(IF(AND($V331&lt;=AA$1,$W331&gt;=AA$1),INDEX(Reliability!F$23:F$50,MATCH($S331,Reliability!$C$23:$C$50,0)),0),0)*IF($T331="n/a",$D331*$Y331,$G331)+IFERROR(IF(AND($V331&lt;=AA$1,$W331&gt;=AA$1),INDEX(Reliability!F$23:F$50,MATCH($T331,Reliability!$C$23:$C$50,0)),0),0)*$H331*$X331*$Y331),$D331)*$R331</f>
        <v>0</v>
      </c>
      <c r="AB331" s="168">
        <f>MIN((IFERROR(IF(AND($V331&lt;=AB$1,$W331&gt;=AB$1),INDEX(Reliability!G$23:G$50,MATCH($S331,Reliability!$C$23:$C$50,0)),0),0)*IF($T331="n/a",$D331*$Y331,$G331)+IFERROR(IF(AND($V331&lt;=AB$1,$W331&gt;=AB$1),INDEX(Reliability!G$23:G$50,MATCH($T331,Reliability!$C$23:$C$50,0)),0),0)*$H331*$X331*$Y331),$D331)*$R331</f>
        <v>0</v>
      </c>
      <c r="AC331" s="168">
        <f>MIN((IFERROR(IF(AND($V331&lt;=AC$1,$W331&gt;=AC$1),INDEX(Reliability!H$23:H$50,MATCH($S331,Reliability!$C$23:$C$50,0)),0),0)*IF($T331="n/a",$D331*$Y331,$G331)+IFERROR(IF(AND($V331&lt;=AC$1,$W331&gt;=AC$1),INDEX(Reliability!H$23:H$50,MATCH($T331,Reliability!$C$23:$C$50,0)),0),0)*$H331*$X331*$Y331),$D331)*$R331</f>
        <v>0</v>
      </c>
      <c r="AD331" s="168">
        <f>MIN((IFERROR(IF(AND($V331&lt;=AD$1,$W331&gt;=AD$1),INDEX(Reliability!I$23:I$50,MATCH($S331,Reliability!$C$23:$C$50,0)),0),0)*IF($T331="n/a",$D331*$Y331,$G331)+IFERROR(IF(AND($V331&lt;=AD$1,$W331&gt;=AD$1),INDEX(Reliability!I$23:I$50,MATCH($T331,Reliability!$C$23:$C$50,0)),0),0)*$H331*$X331*$Y331),$D331)*$R331</f>
        <v>0</v>
      </c>
      <c r="AE331" s="168">
        <f>MIN((IFERROR(IF(AND($V331&lt;=AE$1,$W331&gt;=AE$1),INDEX(Reliability!J$23:J$50,MATCH($S331,Reliability!$C$23:$C$50,0)),0),0)*IF($T331="n/a",$D331*$Y331,$G331)+IFERROR(IF(AND($V331&lt;=AE$1,$W331&gt;=AE$1),INDEX(Reliability!J$23:J$50,MATCH($T331,Reliability!$C$23:$C$50,0)),0),0)*$H331*$X331*$Y331),$D331)*$R331</f>
        <v>0</v>
      </c>
      <c r="AF331" s="168">
        <f>MIN((IFERROR(IF(AND($V331&lt;=AF$1,$W331&gt;=AF$1),INDEX(Reliability!K$23:K$50,MATCH($S331,Reliability!$C$23:$C$50,0)),0),0)*IF($T331="n/a",$D331*$Y331,$G331)+IFERROR(IF(AND($V331&lt;=AF$1,$W331&gt;=AF$1),INDEX(Reliability!K$23:K$50,MATCH($T331,Reliability!$C$23:$C$50,0)),0),0)*$H331*$X331*$Y331),$D331)*$R331</f>
        <v>0</v>
      </c>
      <c r="AG331" s="168">
        <f>MIN((IFERROR(IF(AND($V331&lt;=AG$1,$W331&gt;=AG$1),INDEX(Reliability!L$23:L$50,MATCH($S331,Reliability!$C$23:$C$50,0)),0),0)*IF($T331="n/a",$D331*$Y331,$G331)+IFERROR(IF(AND($V331&lt;=AG$1,$W331&gt;=AG$1),INDEX(Reliability!L$23:L$50,MATCH($T331,Reliability!$C$23:$C$50,0)),0),0)*$H331*$X331*$Y331),$D331)*$R331</f>
        <v>0</v>
      </c>
      <c r="AH331" s="168">
        <f>MIN((IFERROR(IF(AND($V331&lt;=AH$1,$W331&gt;=AH$1),INDEX(Reliability!M$23:M$50,MATCH($S331,Reliability!$C$23:$C$50,0)),0),0)*IF($T331="n/a",$D331*$Y331,$G331)+IFERROR(IF(AND($V331&lt;=AH$1,$W331&gt;=AH$1),INDEX(Reliability!M$23:M$50,MATCH($T331,Reliability!$C$23:$C$50,0)),0),0)*$H331*$X331*$Y331),$D331)*$R331</f>
        <v>0</v>
      </c>
      <c r="AI331" s="168">
        <f>MIN((IFERROR(IF(AND($V331&lt;=AI$1,$W331&gt;=AI$1),INDEX(Reliability!N$23:N$50,MATCH($S331,Reliability!$C$23:$C$50,0)),0),0)*IF($T331="n/a",$D331*$Y331,$G331)+IFERROR(IF(AND($V331&lt;=AI$1,$W331&gt;=AI$1),INDEX(Reliability!N$23:N$50,MATCH($T331,Reliability!$C$23:$C$50,0)),0),0)*$H331*$X331*$Y331),$D331)*$R331</f>
        <v>0</v>
      </c>
      <c r="AJ331" s="168">
        <f>MIN((IFERROR(IF(AND($V331&lt;=AJ$1,$W331&gt;=AJ$1),INDEX(Reliability!O$23:O$50,MATCH($S331,Reliability!$C$23:$C$50,0)),0),0)*IF($T331="n/a",$D331*$Y331,$G331)+IFERROR(IF(AND($V331&lt;=AJ$1,$W331&gt;=AJ$1),INDEX(Reliability!O$23:O$50,MATCH($T331,Reliability!$C$23:$C$50,0)),0),0)*$H331*$X331*$Y331),$D331)*$R331</f>
        <v>0</v>
      </c>
      <c r="AK331" s="168">
        <f>MIN((IFERROR(IF(AND($V331&lt;=AK$1,$W331&gt;=AK$1),INDEX(Reliability!P$23:P$50,MATCH($S331,Reliability!$C$23:$C$50,0)),0),0)*IF($T331="n/a",$D331*$Y331,$G331)+IFERROR(IF(AND($V331&lt;=AK$1,$W331&gt;=AK$1),INDEX(Reliability!P$23:P$50,MATCH($T331,Reliability!$C$23:$C$50,0)),0),0)*$H331*$X331*$Y331),$D331)*$R331</f>
        <v>0</v>
      </c>
      <c r="AM331" s="167">
        <f t="shared" si="55"/>
        <v>0</v>
      </c>
      <c r="AN331">
        <f>unique_contracts!C331</f>
        <v>0</v>
      </c>
    </row>
    <row r="332" spans="2:40" x14ac:dyDescent="0.25">
      <c r="B332" s="121">
        <f>unique_contracts!B332</f>
        <v>0</v>
      </c>
      <c r="C332" s="103">
        <f>unique_contracts!D332</f>
        <v>0</v>
      </c>
      <c r="D332" s="120">
        <f>unique_contracts!J332</f>
        <v>0</v>
      </c>
      <c r="E332" s="103">
        <f>unique_contracts!M332</f>
        <v>0</v>
      </c>
      <c r="F332" s="103">
        <f>unique_contracts!N332</f>
        <v>0</v>
      </c>
      <c r="G332" s="103">
        <f>unique_contracts!P332</f>
        <v>0</v>
      </c>
      <c r="H332" s="103">
        <f>unique_contracts!R332</f>
        <v>0</v>
      </c>
      <c r="I332" s="103">
        <f>unique_contracts!V332</f>
        <v>0</v>
      </c>
      <c r="J332" s="121">
        <f>unique_contracts!AB332</f>
        <v>0</v>
      </c>
      <c r="K332" s="103">
        <f>unique_contracts!AM332</f>
        <v>0</v>
      </c>
      <c r="L332" s="103">
        <f>unique_contracts!AN332</f>
        <v>0</v>
      </c>
      <c r="M332" s="103">
        <f>unique_contracts!AO332</f>
        <v>0</v>
      </c>
      <c r="N332" s="103">
        <f>unique_contracts!AP332</f>
        <v>0</v>
      </c>
      <c r="O332" s="103">
        <f>unique_contracts!AQ332</f>
        <v>0</v>
      </c>
      <c r="P332" s="103">
        <f>unique_contracts!AR332</f>
        <v>0</v>
      </c>
      <c r="Q332" s="103">
        <f>unique_contracts!BP332</f>
        <v>0</v>
      </c>
      <c r="R332" s="103">
        <f t="shared" si="48"/>
        <v>0</v>
      </c>
      <c r="S332" s="103" t="str">
        <f>IFERROR(IF(AND(I332&gt;0,E332="NotHybrid"),_xlfn.CONCAT(MAX(MIN(ROUNDDOWN(I332/D332,0),8),4),INDEX(resources!$G:$G,MATCH(B332,resources!$A:$A,0))),INDEX(resources!$G:$G,MATCH(B332,resources!$A:$A,0))),"n/a")</f>
        <v>n/a</v>
      </c>
      <c r="T332" s="103" t="str">
        <f t="shared" si="49"/>
        <v>n/a</v>
      </c>
      <c r="U332" s="103" t="str">
        <f t="shared" si="50"/>
        <v>n/a</v>
      </c>
      <c r="V332" s="103">
        <f t="shared" si="51"/>
        <v>0</v>
      </c>
      <c r="W332" s="103">
        <f t="shared" si="52"/>
        <v>0</v>
      </c>
      <c r="X332" s="119">
        <f t="shared" si="53"/>
        <v>1</v>
      </c>
      <c r="Y332" s="119">
        <f t="shared" si="54"/>
        <v>1</v>
      </c>
      <c r="Z332" s="168">
        <f>MIN((IFERROR(IF(AND($V332&lt;=Z$1,$W332&gt;=Z$1),INDEX(Reliability!E$23:E$50,MATCH($S332,Reliability!$C$23:$C$50,0)),0),0)*IF($T332="n/a",$D332*$Y332,$G332)+IFERROR(IF(AND($V332&lt;=Z$1,$W332&gt;=Z$1),INDEX(Reliability!E$23:E$50,MATCH($T332,Reliability!$C$23:$C$50,0)),0),0)*$H332*$X332*$Y332),$D332)*$R332</f>
        <v>0</v>
      </c>
      <c r="AA332" s="168">
        <f>MIN((IFERROR(IF(AND($V332&lt;=AA$1,$W332&gt;=AA$1),INDEX(Reliability!F$23:F$50,MATCH($S332,Reliability!$C$23:$C$50,0)),0),0)*IF($T332="n/a",$D332*$Y332,$G332)+IFERROR(IF(AND($V332&lt;=AA$1,$W332&gt;=AA$1),INDEX(Reliability!F$23:F$50,MATCH($T332,Reliability!$C$23:$C$50,0)),0),0)*$H332*$X332*$Y332),$D332)*$R332</f>
        <v>0</v>
      </c>
      <c r="AB332" s="168">
        <f>MIN((IFERROR(IF(AND($V332&lt;=AB$1,$W332&gt;=AB$1),INDEX(Reliability!G$23:G$50,MATCH($S332,Reliability!$C$23:$C$50,0)),0),0)*IF($T332="n/a",$D332*$Y332,$G332)+IFERROR(IF(AND($V332&lt;=AB$1,$W332&gt;=AB$1),INDEX(Reliability!G$23:G$50,MATCH($T332,Reliability!$C$23:$C$50,0)),0),0)*$H332*$X332*$Y332),$D332)*$R332</f>
        <v>0</v>
      </c>
      <c r="AC332" s="168">
        <f>MIN((IFERROR(IF(AND($V332&lt;=AC$1,$W332&gt;=AC$1),INDEX(Reliability!H$23:H$50,MATCH($S332,Reliability!$C$23:$C$50,0)),0),0)*IF($T332="n/a",$D332*$Y332,$G332)+IFERROR(IF(AND($V332&lt;=AC$1,$W332&gt;=AC$1),INDEX(Reliability!H$23:H$50,MATCH($T332,Reliability!$C$23:$C$50,0)),0),0)*$H332*$X332*$Y332),$D332)*$R332</f>
        <v>0</v>
      </c>
      <c r="AD332" s="168">
        <f>MIN((IFERROR(IF(AND($V332&lt;=AD$1,$W332&gt;=AD$1),INDEX(Reliability!I$23:I$50,MATCH($S332,Reliability!$C$23:$C$50,0)),0),0)*IF($T332="n/a",$D332*$Y332,$G332)+IFERROR(IF(AND($V332&lt;=AD$1,$W332&gt;=AD$1),INDEX(Reliability!I$23:I$50,MATCH($T332,Reliability!$C$23:$C$50,0)),0),0)*$H332*$X332*$Y332),$D332)*$R332</f>
        <v>0</v>
      </c>
      <c r="AE332" s="168">
        <f>MIN((IFERROR(IF(AND($V332&lt;=AE$1,$W332&gt;=AE$1),INDEX(Reliability!J$23:J$50,MATCH($S332,Reliability!$C$23:$C$50,0)),0),0)*IF($T332="n/a",$D332*$Y332,$G332)+IFERROR(IF(AND($V332&lt;=AE$1,$W332&gt;=AE$1),INDEX(Reliability!J$23:J$50,MATCH($T332,Reliability!$C$23:$C$50,0)),0),0)*$H332*$X332*$Y332),$D332)*$R332</f>
        <v>0</v>
      </c>
      <c r="AF332" s="168">
        <f>MIN((IFERROR(IF(AND($V332&lt;=AF$1,$W332&gt;=AF$1),INDEX(Reliability!K$23:K$50,MATCH($S332,Reliability!$C$23:$C$50,0)),0),0)*IF($T332="n/a",$D332*$Y332,$G332)+IFERROR(IF(AND($V332&lt;=AF$1,$W332&gt;=AF$1),INDEX(Reliability!K$23:K$50,MATCH($T332,Reliability!$C$23:$C$50,0)),0),0)*$H332*$X332*$Y332),$D332)*$R332</f>
        <v>0</v>
      </c>
      <c r="AG332" s="168">
        <f>MIN((IFERROR(IF(AND($V332&lt;=AG$1,$W332&gt;=AG$1),INDEX(Reliability!L$23:L$50,MATCH($S332,Reliability!$C$23:$C$50,0)),0),0)*IF($T332="n/a",$D332*$Y332,$G332)+IFERROR(IF(AND($V332&lt;=AG$1,$W332&gt;=AG$1),INDEX(Reliability!L$23:L$50,MATCH($T332,Reliability!$C$23:$C$50,0)),0),0)*$H332*$X332*$Y332),$D332)*$R332</f>
        <v>0</v>
      </c>
      <c r="AH332" s="168">
        <f>MIN((IFERROR(IF(AND($V332&lt;=AH$1,$W332&gt;=AH$1),INDEX(Reliability!M$23:M$50,MATCH($S332,Reliability!$C$23:$C$50,0)),0),0)*IF($T332="n/a",$D332*$Y332,$G332)+IFERROR(IF(AND($V332&lt;=AH$1,$W332&gt;=AH$1),INDEX(Reliability!M$23:M$50,MATCH($T332,Reliability!$C$23:$C$50,0)),0),0)*$H332*$X332*$Y332),$D332)*$R332</f>
        <v>0</v>
      </c>
      <c r="AI332" s="168">
        <f>MIN((IFERROR(IF(AND($V332&lt;=AI$1,$W332&gt;=AI$1),INDEX(Reliability!N$23:N$50,MATCH($S332,Reliability!$C$23:$C$50,0)),0),0)*IF($T332="n/a",$D332*$Y332,$G332)+IFERROR(IF(AND($V332&lt;=AI$1,$W332&gt;=AI$1),INDEX(Reliability!N$23:N$50,MATCH($T332,Reliability!$C$23:$C$50,0)),0),0)*$H332*$X332*$Y332),$D332)*$R332</f>
        <v>0</v>
      </c>
      <c r="AJ332" s="168">
        <f>MIN((IFERROR(IF(AND($V332&lt;=AJ$1,$W332&gt;=AJ$1),INDEX(Reliability!O$23:O$50,MATCH($S332,Reliability!$C$23:$C$50,0)),0),0)*IF($T332="n/a",$D332*$Y332,$G332)+IFERROR(IF(AND($V332&lt;=AJ$1,$W332&gt;=AJ$1),INDEX(Reliability!O$23:O$50,MATCH($T332,Reliability!$C$23:$C$50,0)),0),0)*$H332*$X332*$Y332),$D332)*$R332</f>
        <v>0</v>
      </c>
      <c r="AK332" s="168">
        <f>MIN((IFERROR(IF(AND($V332&lt;=AK$1,$W332&gt;=AK$1),INDEX(Reliability!P$23:P$50,MATCH($S332,Reliability!$C$23:$C$50,0)),0),0)*IF($T332="n/a",$D332*$Y332,$G332)+IFERROR(IF(AND($V332&lt;=AK$1,$W332&gt;=AK$1),INDEX(Reliability!P$23:P$50,MATCH($T332,Reliability!$C$23:$C$50,0)),0),0)*$H332*$X332*$Y332),$D332)*$R332</f>
        <v>0</v>
      </c>
      <c r="AM332" s="167">
        <f t="shared" si="55"/>
        <v>0</v>
      </c>
      <c r="AN332">
        <f>unique_contracts!C332</f>
        <v>0</v>
      </c>
    </row>
    <row r="333" spans="2:40" x14ac:dyDescent="0.25">
      <c r="B333" s="121">
        <f>unique_contracts!B333</f>
        <v>0</v>
      </c>
      <c r="C333" s="103">
        <f>unique_contracts!D333</f>
        <v>0</v>
      </c>
      <c r="D333" s="120">
        <f>unique_contracts!J333</f>
        <v>0</v>
      </c>
      <c r="E333" s="103">
        <f>unique_contracts!M333</f>
        <v>0</v>
      </c>
      <c r="F333" s="103">
        <f>unique_contracts!N333</f>
        <v>0</v>
      </c>
      <c r="G333" s="103">
        <f>unique_contracts!P333</f>
        <v>0</v>
      </c>
      <c r="H333" s="103">
        <f>unique_contracts!R333</f>
        <v>0</v>
      </c>
      <c r="I333" s="103">
        <f>unique_contracts!V333</f>
        <v>0</v>
      </c>
      <c r="J333" s="121">
        <f>unique_contracts!AB333</f>
        <v>0</v>
      </c>
      <c r="K333" s="103">
        <f>unique_contracts!AM333</f>
        <v>0</v>
      </c>
      <c r="L333" s="103">
        <f>unique_contracts!AN333</f>
        <v>0</v>
      </c>
      <c r="M333" s="103">
        <f>unique_contracts!AO333</f>
        <v>0</v>
      </c>
      <c r="N333" s="103">
        <f>unique_contracts!AP333</f>
        <v>0</v>
      </c>
      <c r="O333" s="103">
        <f>unique_contracts!AQ333</f>
        <v>0</v>
      </c>
      <c r="P333" s="103">
        <f>unique_contracts!AR333</f>
        <v>0</v>
      </c>
      <c r="Q333" s="103">
        <f>unique_contracts!BP333</f>
        <v>0</v>
      </c>
      <c r="R333" s="103">
        <f t="shared" si="48"/>
        <v>0</v>
      </c>
      <c r="S333" s="103" t="str">
        <f>IFERROR(IF(AND(I333&gt;0,E333="NotHybrid"),_xlfn.CONCAT(MAX(MIN(ROUNDDOWN(I333/D333,0),8),4),INDEX(resources!$G:$G,MATCH(B333,resources!$A:$A,0))),INDEX(resources!$G:$G,MATCH(B333,resources!$A:$A,0))),"n/a")</f>
        <v>n/a</v>
      </c>
      <c r="T333" s="103" t="str">
        <f t="shared" si="49"/>
        <v>n/a</v>
      </c>
      <c r="U333" s="103" t="str">
        <f t="shared" si="50"/>
        <v>n/a</v>
      </c>
      <c r="V333" s="103">
        <f t="shared" si="51"/>
        <v>0</v>
      </c>
      <c r="W333" s="103">
        <f t="shared" si="52"/>
        <v>0</v>
      </c>
      <c r="X333" s="119">
        <f t="shared" si="53"/>
        <v>1</v>
      </c>
      <c r="Y333" s="119">
        <f t="shared" si="54"/>
        <v>1</v>
      </c>
      <c r="Z333" s="168">
        <f>MIN((IFERROR(IF(AND($V333&lt;=Z$1,$W333&gt;=Z$1),INDEX(Reliability!E$23:E$50,MATCH($S333,Reliability!$C$23:$C$50,0)),0),0)*IF($T333="n/a",$D333*$Y333,$G333)+IFERROR(IF(AND($V333&lt;=Z$1,$W333&gt;=Z$1),INDEX(Reliability!E$23:E$50,MATCH($T333,Reliability!$C$23:$C$50,0)),0),0)*$H333*$X333*$Y333),$D333)*$R333</f>
        <v>0</v>
      </c>
      <c r="AA333" s="168">
        <f>MIN((IFERROR(IF(AND($V333&lt;=AA$1,$W333&gt;=AA$1),INDEX(Reliability!F$23:F$50,MATCH($S333,Reliability!$C$23:$C$50,0)),0),0)*IF($T333="n/a",$D333*$Y333,$G333)+IFERROR(IF(AND($V333&lt;=AA$1,$W333&gt;=AA$1),INDEX(Reliability!F$23:F$50,MATCH($T333,Reliability!$C$23:$C$50,0)),0),0)*$H333*$X333*$Y333),$D333)*$R333</f>
        <v>0</v>
      </c>
      <c r="AB333" s="168">
        <f>MIN((IFERROR(IF(AND($V333&lt;=AB$1,$W333&gt;=AB$1),INDEX(Reliability!G$23:G$50,MATCH($S333,Reliability!$C$23:$C$50,0)),0),0)*IF($T333="n/a",$D333*$Y333,$G333)+IFERROR(IF(AND($V333&lt;=AB$1,$W333&gt;=AB$1),INDEX(Reliability!G$23:G$50,MATCH($T333,Reliability!$C$23:$C$50,0)),0),0)*$H333*$X333*$Y333),$D333)*$R333</f>
        <v>0</v>
      </c>
      <c r="AC333" s="168">
        <f>MIN((IFERROR(IF(AND($V333&lt;=AC$1,$W333&gt;=AC$1),INDEX(Reliability!H$23:H$50,MATCH($S333,Reliability!$C$23:$C$50,0)),0),0)*IF($T333="n/a",$D333*$Y333,$G333)+IFERROR(IF(AND($V333&lt;=AC$1,$W333&gt;=AC$1),INDEX(Reliability!H$23:H$50,MATCH($T333,Reliability!$C$23:$C$50,0)),0),0)*$H333*$X333*$Y333),$D333)*$R333</f>
        <v>0</v>
      </c>
      <c r="AD333" s="168">
        <f>MIN((IFERROR(IF(AND($V333&lt;=AD$1,$W333&gt;=AD$1),INDEX(Reliability!I$23:I$50,MATCH($S333,Reliability!$C$23:$C$50,0)),0),0)*IF($T333="n/a",$D333*$Y333,$G333)+IFERROR(IF(AND($V333&lt;=AD$1,$W333&gt;=AD$1),INDEX(Reliability!I$23:I$50,MATCH($T333,Reliability!$C$23:$C$50,0)),0),0)*$H333*$X333*$Y333),$D333)*$R333</f>
        <v>0</v>
      </c>
      <c r="AE333" s="168">
        <f>MIN((IFERROR(IF(AND($V333&lt;=AE$1,$W333&gt;=AE$1),INDEX(Reliability!J$23:J$50,MATCH($S333,Reliability!$C$23:$C$50,0)),0),0)*IF($T333="n/a",$D333*$Y333,$G333)+IFERROR(IF(AND($V333&lt;=AE$1,$W333&gt;=AE$1),INDEX(Reliability!J$23:J$50,MATCH($T333,Reliability!$C$23:$C$50,0)),0),0)*$H333*$X333*$Y333),$D333)*$R333</f>
        <v>0</v>
      </c>
      <c r="AF333" s="168">
        <f>MIN((IFERROR(IF(AND($V333&lt;=AF$1,$W333&gt;=AF$1),INDEX(Reliability!K$23:K$50,MATCH($S333,Reliability!$C$23:$C$50,0)),0),0)*IF($T333="n/a",$D333*$Y333,$G333)+IFERROR(IF(AND($V333&lt;=AF$1,$W333&gt;=AF$1),INDEX(Reliability!K$23:K$50,MATCH($T333,Reliability!$C$23:$C$50,0)),0),0)*$H333*$X333*$Y333),$D333)*$R333</f>
        <v>0</v>
      </c>
      <c r="AG333" s="168">
        <f>MIN((IFERROR(IF(AND($V333&lt;=AG$1,$W333&gt;=AG$1),INDEX(Reliability!L$23:L$50,MATCH($S333,Reliability!$C$23:$C$50,0)),0),0)*IF($T333="n/a",$D333*$Y333,$G333)+IFERROR(IF(AND($V333&lt;=AG$1,$W333&gt;=AG$1),INDEX(Reliability!L$23:L$50,MATCH($T333,Reliability!$C$23:$C$50,0)),0),0)*$H333*$X333*$Y333),$D333)*$R333</f>
        <v>0</v>
      </c>
      <c r="AH333" s="168">
        <f>MIN((IFERROR(IF(AND($V333&lt;=AH$1,$W333&gt;=AH$1),INDEX(Reliability!M$23:M$50,MATCH($S333,Reliability!$C$23:$C$50,0)),0),0)*IF($T333="n/a",$D333*$Y333,$G333)+IFERROR(IF(AND($V333&lt;=AH$1,$W333&gt;=AH$1),INDEX(Reliability!M$23:M$50,MATCH($T333,Reliability!$C$23:$C$50,0)),0),0)*$H333*$X333*$Y333),$D333)*$R333</f>
        <v>0</v>
      </c>
      <c r="AI333" s="168">
        <f>MIN((IFERROR(IF(AND($V333&lt;=AI$1,$W333&gt;=AI$1),INDEX(Reliability!N$23:N$50,MATCH($S333,Reliability!$C$23:$C$50,0)),0),0)*IF($T333="n/a",$D333*$Y333,$G333)+IFERROR(IF(AND($V333&lt;=AI$1,$W333&gt;=AI$1),INDEX(Reliability!N$23:N$50,MATCH($T333,Reliability!$C$23:$C$50,0)),0),0)*$H333*$X333*$Y333),$D333)*$R333</f>
        <v>0</v>
      </c>
      <c r="AJ333" s="168">
        <f>MIN((IFERROR(IF(AND($V333&lt;=AJ$1,$W333&gt;=AJ$1),INDEX(Reliability!O$23:O$50,MATCH($S333,Reliability!$C$23:$C$50,0)),0),0)*IF($T333="n/a",$D333*$Y333,$G333)+IFERROR(IF(AND($V333&lt;=AJ$1,$W333&gt;=AJ$1),INDEX(Reliability!O$23:O$50,MATCH($T333,Reliability!$C$23:$C$50,0)),0),0)*$H333*$X333*$Y333),$D333)*$R333</f>
        <v>0</v>
      </c>
      <c r="AK333" s="168">
        <f>MIN((IFERROR(IF(AND($V333&lt;=AK$1,$W333&gt;=AK$1),INDEX(Reliability!P$23:P$50,MATCH($S333,Reliability!$C$23:$C$50,0)),0),0)*IF($T333="n/a",$D333*$Y333,$G333)+IFERROR(IF(AND($V333&lt;=AK$1,$W333&gt;=AK$1),INDEX(Reliability!P$23:P$50,MATCH($T333,Reliability!$C$23:$C$50,0)),0),0)*$H333*$X333*$Y333),$D333)*$R333</f>
        <v>0</v>
      </c>
      <c r="AM333" s="167">
        <f t="shared" si="55"/>
        <v>0</v>
      </c>
      <c r="AN333">
        <f>unique_contracts!C333</f>
        <v>0</v>
      </c>
    </row>
    <row r="334" spans="2:40" x14ac:dyDescent="0.25">
      <c r="B334" s="121">
        <f>unique_contracts!B334</f>
        <v>0</v>
      </c>
      <c r="C334" s="103">
        <f>unique_contracts!D334</f>
        <v>0</v>
      </c>
      <c r="D334" s="120">
        <f>unique_contracts!J334</f>
        <v>0</v>
      </c>
      <c r="E334" s="103">
        <f>unique_contracts!M334</f>
        <v>0</v>
      </c>
      <c r="F334" s="103">
        <f>unique_contracts!N334</f>
        <v>0</v>
      </c>
      <c r="G334" s="103">
        <f>unique_contracts!P334</f>
        <v>0</v>
      </c>
      <c r="H334" s="103">
        <f>unique_contracts!R334</f>
        <v>0</v>
      </c>
      <c r="I334" s="103">
        <f>unique_contracts!V334</f>
        <v>0</v>
      </c>
      <c r="J334" s="121">
        <f>unique_contracts!AB334</f>
        <v>0</v>
      </c>
      <c r="K334" s="103">
        <f>unique_contracts!AM334</f>
        <v>0</v>
      </c>
      <c r="L334" s="103">
        <f>unique_contracts!AN334</f>
        <v>0</v>
      </c>
      <c r="M334" s="103">
        <f>unique_contracts!AO334</f>
        <v>0</v>
      </c>
      <c r="N334" s="103">
        <f>unique_contracts!AP334</f>
        <v>0</v>
      </c>
      <c r="O334" s="103">
        <f>unique_contracts!AQ334</f>
        <v>0</v>
      </c>
      <c r="P334" s="103">
        <f>unique_contracts!AR334</f>
        <v>0</v>
      </c>
      <c r="Q334" s="103">
        <f>unique_contracts!BP334</f>
        <v>0</v>
      </c>
      <c r="R334" s="103">
        <f t="shared" si="48"/>
        <v>0</v>
      </c>
      <c r="S334" s="103" t="str">
        <f>IFERROR(IF(AND(I334&gt;0,E334="NotHybrid"),_xlfn.CONCAT(MAX(MIN(ROUNDDOWN(I334/D334,0),8),4),INDEX(resources!$G:$G,MATCH(B334,resources!$A:$A,0))),INDEX(resources!$G:$G,MATCH(B334,resources!$A:$A,0))),"n/a")</f>
        <v>n/a</v>
      </c>
      <c r="T334" s="103" t="str">
        <f t="shared" si="49"/>
        <v>n/a</v>
      </c>
      <c r="U334" s="103" t="str">
        <f t="shared" si="50"/>
        <v>n/a</v>
      </c>
      <c r="V334" s="103">
        <f t="shared" si="51"/>
        <v>0</v>
      </c>
      <c r="W334" s="103">
        <f t="shared" si="52"/>
        <v>0</v>
      </c>
      <c r="X334" s="119">
        <f t="shared" si="53"/>
        <v>1</v>
      </c>
      <c r="Y334" s="119">
        <f t="shared" si="54"/>
        <v>1</v>
      </c>
      <c r="Z334" s="168">
        <f>MIN((IFERROR(IF(AND($V334&lt;=Z$1,$W334&gt;=Z$1),INDEX(Reliability!E$23:E$50,MATCH($S334,Reliability!$C$23:$C$50,0)),0),0)*IF($T334="n/a",$D334*$Y334,$G334)+IFERROR(IF(AND($V334&lt;=Z$1,$W334&gt;=Z$1),INDEX(Reliability!E$23:E$50,MATCH($T334,Reliability!$C$23:$C$50,0)),0),0)*$H334*$X334*$Y334),$D334)*$R334</f>
        <v>0</v>
      </c>
      <c r="AA334" s="168">
        <f>MIN((IFERROR(IF(AND($V334&lt;=AA$1,$W334&gt;=AA$1),INDEX(Reliability!F$23:F$50,MATCH($S334,Reliability!$C$23:$C$50,0)),0),0)*IF($T334="n/a",$D334*$Y334,$G334)+IFERROR(IF(AND($V334&lt;=AA$1,$W334&gt;=AA$1),INDEX(Reliability!F$23:F$50,MATCH($T334,Reliability!$C$23:$C$50,0)),0),0)*$H334*$X334*$Y334),$D334)*$R334</f>
        <v>0</v>
      </c>
      <c r="AB334" s="168">
        <f>MIN((IFERROR(IF(AND($V334&lt;=AB$1,$W334&gt;=AB$1),INDEX(Reliability!G$23:G$50,MATCH($S334,Reliability!$C$23:$C$50,0)),0),0)*IF($T334="n/a",$D334*$Y334,$G334)+IFERROR(IF(AND($V334&lt;=AB$1,$W334&gt;=AB$1),INDEX(Reliability!G$23:G$50,MATCH($T334,Reliability!$C$23:$C$50,0)),0),0)*$H334*$X334*$Y334),$D334)*$R334</f>
        <v>0</v>
      </c>
      <c r="AC334" s="168">
        <f>MIN((IFERROR(IF(AND($V334&lt;=AC$1,$W334&gt;=AC$1),INDEX(Reliability!H$23:H$50,MATCH($S334,Reliability!$C$23:$C$50,0)),0),0)*IF($T334="n/a",$D334*$Y334,$G334)+IFERROR(IF(AND($V334&lt;=AC$1,$W334&gt;=AC$1),INDEX(Reliability!H$23:H$50,MATCH($T334,Reliability!$C$23:$C$50,0)),0),0)*$H334*$X334*$Y334),$D334)*$R334</f>
        <v>0</v>
      </c>
      <c r="AD334" s="168">
        <f>MIN((IFERROR(IF(AND($V334&lt;=AD$1,$W334&gt;=AD$1),INDEX(Reliability!I$23:I$50,MATCH($S334,Reliability!$C$23:$C$50,0)),0),0)*IF($T334="n/a",$D334*$Y334,$G334)+IFERROR(IF(AND($V334&lt;=AD$1,$W334&gt;=AD$1),INDEX(Reliability!I$23:I$50,MATCH($T334,Reliability!$C$23:$C$50,0)),0),0)*$H334*$X334*$Y334),$D334)*$R334</f>
        <v>0</v>
      </c>
      <c r="AE334" s="168">
        <f>MIN((IFERROR(IF(AND($V334&lt;=AE$1,$W334&gt;=AE$1),INDEX(Reliability!J$23:J$50,MATCH($S334,Reliability!$C$23:$C$50,0)),0),0)*IF($T334="n/a",$D334*$Y334,$G334)+IFERROR(IF(AND($V334&lt;=AE$1,$W334&gt;=AE$1),INDEX(Reliability!J$23:J$50,MATCH($T334,Reliability!$C$23:$C$50,0)),0),0)*$H334*$X334*$Y334),$D334)*$R334</f>
        <v>0</v>
      </c>
      <c r="AF334" s="168">
        <f>MIN((IFERROR(IF(AND($V334&lt;=AF$1,$W334&gt;=AF$1),INDEX(Reliability!K$23:K$50,MATCH($S334,Reliability!$C$23:$C$50,0)),0),0)*IF($T334="n/a",$D334*$Y334,$G334)+IFERROR(IF(AND($V334&lt;=AF$1,$W334&gt;=AF$1),INDEX(Reliability!K$23:K$50,MATCH($T334,Reliability!$C$23:$C$50,0)),0),0)*$H334*$X334*$Y334),$D334)*$R334</f>
        <v>0</v>
      </c>
      <c r="AG334" s="168">
        <f>MIN((IFERROR(IF(AND($V334&lt;=AG$1,$W334&gt;=AG$1),INDEX(Reliability!L$23:L$50,MATCH($S334,Reliability!$C$23:$C$50,0)),0),0)*IF($T334="n/a",$D334*$Y334,$G334)+IFERROR(IF(AND($V334&lt;=AG$1,$W334&gt;=AG$1),INDEX(Reliability!L$23:L$50,MATCH($T334,Reliability!$C$23:$C$50,0)),0),0)*$H334*$X334*$Y334),$D334)*$R334</f>
        <v>0</v>
      </c>
      <c r="AH334" s="168">
        <f>MIN((IFERROR(IF(AND($V334&lt;=AH$1,$W334&gt;=AH$1),INDEX(Reliability!M$23:M$50,MATCH($S334,Reliability!$C$23:$C$50,0)),0),0)*IF($T334="n/a",$D334*$Y334,$G334)+IFERROR(IF(AND($V334&lt;=AH$1,$W334&gt;=AH$1),INDEX(Reliability!M$23:M$50,MATCH($T334,Reliability!$C$23:$C$50,0)),0),0)*$H334*$X334*$Y334),$D334)*$R334</f>
        <v>0</v>
      </c>
      <c r="AI334" s="168">
        <f>MIN((IFERROR(IF(AND($V334&lt;=AI$1,$W334&gt;=AI$1),INDEX(Reliability!N$23:N$50,MATCH($S334,Reliability!$C$23:$C$50,0)),0),0)*IF($T334="n/a",$D334*$Y334,$G334)+IFERROR(IF(AND($V334&lt;=AI$1,$W334&gt;=AI$1),INDEX(Reliability!N$23:N$50,MATCH($T334,Reliability!$C$23:$C$50,0)),0),0)*$H334*$X334*$Y334),$D334)*$R334</f>
        <v>0</v>
      </c>
      <c r="AJ334" s="168">
        <f>MIN((IFERROR(IF(AND($V334&lt;=AJ$1,$W334&gt;=AJ$1),INDEX(Reliability!O$23:O$50,MATCH($S334,Reliability!$C$23:$C$50,0)),0),0)*IF($T334="n/a",$D334*$Y334,$G334)+IFERROR(IF(AND($V334&lt;=AJ$1,$W334&gt;=AJ$1),INDEX(Reliability!O$23:O$50,MATCH($T334,Reliability!$C$23:$C$50,0)),0),0)*$H334*$X334*$Y334),$D334)*$R334</f>
        <v>0</v>
      </c>
      <c r="AK334" s="168">
        <f>MIN((IFERROR(IF(AND($V334&lt;=AK$1,$W334&gt;=AK$1),INDEX(Reliability!P$23:P$50,MATCH($S334,Reliability!$C$23:$C$50,0)),0),0)*IF($T334="n/a",$D334*$Y334,$G334)+IFERROR(IF(AND($V334&lt;=AK$1,$W334&gt;=AK$1),INDEX(Reliability!P$23:P$50,MATCH($T334,Reliability!$C$23:$C$50,0)),0),0)*$H334*$X334*$Y334),$D334)*$R334</f>
        <v>0</v>
      </c>
      <c r="AM334" s="167">
        <f t="shared" si="55"/>
        <v>0</v>
      </c>
      <c r="AN334">
        <f>unique_contracts!C334</f>
        <v>0</v>
      </c>
    </row>
    <row r="335" spans="2:40" x14ac:dyDescent="0.25">
      <c r="B335" s="121">
        <f>unique_contracts!B335</f>
        <v>0</v>
      </c>
      <c r="C335" s="103">
        <f>unique_contracts!D335</f>
        <v>0</v>
      </c>
      <c r="D335" s="120">
        <f>unique_contracts!J335</f>
        <v>0</v>
      </c>
      <c r="E335" s="103">
        <f>unique_contracts!M335</f>
        <v>0</v>
      </c>
      <c r="F335" s="103">
        <f>unique_contracts!N335</f>
        <v>0</v>
      </c>
      <c r="G335" s="103">
        <f>unique_contracts!P335</f>
        <v>0</v>
      </c>
      <c r="H335" s="103">
        <f>unique_contracts!R335</f>
        <v>0</v>
      </c>
      <c r="I335" s="103">
        <f>unique_contracts!V335</f>
        <v>0</v>
      </c>
      <c r="J335" s="121">
        <f>unique_contracts!AB335</f>
        <v>0</v>
      </c>
      <c r="K335" s="103">
        <f>unique_contracts!AM335</f>
        <v>0</v>
      </c>
      <c r="L335" s="103">
        <f>unique_contracts!AN335</f>
        <v>0</v>
      </c>
      <c r="M335" s="103">
        <f>unique_contracts!AO335</f>
        <v>0</v>
      </c>
      <c r="N335" s="103">
        <f>unique_contracts!AP335</f>
        <v>0</v>
      </c>
      <c r="O335" s="103">
        <f>unique_contracts!AQ335</f>
        <v>0</v>
      </c>
      <c r="P335" s="103">
        <f>unique_contracts!AR335</f>
        <v>0</v>
      </c>
      <c r="Q335" s="103">
        <f>unique_contracts!BP335</f>
        <v>0</v>
      </c>
      <c r="R335" s="103">
        <f t="shared" si="48"/>
        <v>0</v>
      </c>
      <c r="S335" s="103" t="str">
        <f>IFERROR(IF(AND(I335&gt;0,E335="NotHybrid"),_xlfn.CONCAT(MAX(MIN(ROUNDDOWN(I335/D335,0),8),4),INDEX(resources!$G:$G,MATCH(B335,resources!$A:$A,0))),INDEX(resources!$G:$G,MATCH(B335,resources!$A:$A,0))),"n/a")</f>
        <v>n/a</v>
      </c>
      <c r="T335" s="103" t="str">
        <f t="shared" si="49"/>
        <v>n/a</v>
      </c>
      <c r="U335" s="103" t="str">
        <f t="shared" si="50"/>
        <v>n/a</v>
      </c>
      <c r="V335" s="103">
        <f t="shared" si="51"/>
        <v>0</v>
      </c>
      <c r="W335" s="103">
        <f t="shared" si="52"/>
        <v>0</v>
      </c>
      <c r="X335" s="119">
        <f t="shared" si="53"/>
        <v>1</v>
      </c>
      <c r="Y335" s="119">
        <f t="shared" si="54"/>
        <v>1</v>
      </c>
      <c r="Z335" s="168">
        <f>MIN((IFERROR(IF(AND($V335&lt;=Z$1,$W335&gt;=Z$1),INDEX(Reliability!E$23:E$50,MATCH($S335,Reliability!$C$23:$C$50,0)),0),0)*IF($T335="n/a",$D335*$Y335,$G335)+IFERROR(IF(AND($V335&lt;=Z$1,$W335&gt;=Z$1),INDEX(Reliability!E$23:E$50,MATCH($T335,Reliability!$C$23:$C$50,0)),0),0)*$H335*$X335*$Y335),$D335)*$R335</f>
        <v>0</v>
      </c>
      <c r="AA335" s="168">
        <f>MIN((IFERROR(IF(AND($V335&lt;=AA$1,$W335&gt;=AA$1),INDEX(Reliability!F$23:F$50,MATCH($S335,Reliability!$C$23:$C$50,0)),0),0)*IF($T335="n/a",$D335*$Y335,$G335)+IFERROR(IF(AND($V335&lt;=AA$1,$W335&gt;=AA$1),INDEX(Reliability!F$23:F$50,MATCH($T335,Reliability!$C$23:$C$50,0)),0),0)*$H335*$X335*$Y335),$D335)*$R335</f>
        <v>0</v>
      </c>
      <c r="AB335" s="168">
        <f>MIN((IFERROR(IF(AND($V335&lt;=AB$1,$W335&gt;=AB$1),INDEX(Reliability!G$23:G$50,MATCH($S335,Reliability!$C$23:$C$50,0)),0),0)*IF($T335="n/a",$D335*$Y335,$G335)+IFERROR(IF(AND($V335&lt;=AB$1,$W335&gt;=AB$1),INDEX(Reliability!G$23:G$50,MATCH($T335,Reliability!$C$23:$C$50,0)),0),0)*$H335*$X335*$Y335),$D335)*$R335</f>
        <v>0</v>
      </c>
      <c r="AC335" s="168">
        <f>MIN((IFERROR(IF(AND($V335&lt;=AC$1,$W335&gt;=AC$1),INDEX(Reliability!H$23:H$50,MATCH($S335,Reliability!$C$23:$C$50,0)),0),0)*IF($T335="n/a",$D335*$Y335,$G335)+IFERROR(IF(AND($V335&lt;=AC$1,$W335&gt;=AC$1),INDEX(Reliability!H$23:H$50,MATCH($T335,Reliability!$C$23:$C$50,0)),0),0)*$H335*$X335*$Y335),$D335)*$R335</f>
        <v>0</v>
      </c>
      <c r="AD335" s="168">
        <f>MIN((IFERROR(IF(AND($V335&lt;=AD$1,$W335&gt;=AD$1),INDEX(Reliability!I$23:I$50,MATCH($S335,Reliability!$C$23:$C$50,0)),0),0)*IF($T335="n/a",$D335*$Y335,$G335)+IFERROR(IF(AND($V335&lt;=AD$1,$W335&gt;=AD$1),INDEX(Reliability!I$23:I$50,MATCH($T335,Reliability!$C$23:$C$50,0)),0),0)*$H335*$X335*$Y335),$D335)*$R335</f>
        <v>0</v>
      </c>
      <c r="AE335" s="168">
        <f>MIN((IFERROR(IF(AND($V335&lt;=AE$1,$W335&gt;=AE$1),INDEX(Reliability!J$23:J$50,MATCH($S335,Reliability!$C$23:$C$50,0)),0),0)*IF($T335="n/a",$D335*$Y335,$G335)+IFERROR(IF(AND($V335&lt;=AE$1,$W335&gt;=AE$1),INDEX(Reliability!J$23:J$50,MATCH($T335,Reliability!$C$23:$C$50,0)),0),0)*$H335*$X335*$Y335),$D335)*$R335</f>
        <v>0</v>
      </c>
      <c r="AF335" s="168">
        <f>MIN((IFERROR(IF(AND($V335&lt;=AF$1,$W335&gt;=AF$1),INDEX(Reliability!K$23:K$50,MATCH($S335,Reliability!$C$23:$C$50,0)),0),0)*IF($T335="n/a",$D335*$Y335,$G335)+IFERROR(IF(AND($V335&lt;=AF$1,$W335&gt;=AF$1),INDEX(Reliability!K$23:K$50,MATCH($T335,Reliability!$C$23:$C$50,0)),0),0)*$H335*$X335*$Y335),$D335)*$R335</f>
        <v>0</v>
      </c>
      <c r="AG335" s="168">
        <f>MIN((IFERROR(IF(AND($V335&lt;=AG$1,$W335&gt;=AG$1),INDEX(Reliability!L$23:L$50,MATCH($S335,Reliability!$C$23:$C$50,0)),0),0)*IF($T335="n/a",$D335*$Y335,$G335)+IFERROR(IF(AND($V335&lt;=AG$1,$W335&gt;=AG$1),INDEX(Reliability!L$23:L$50,MATCH($T335,Reliability!$C$23:$C$50,0)),0),0)*$H335*$X335*$Y335),$D335)*$R335</f>
        <v>0</v>
      </c>
      <c r="AH335" s="168">
        <f>MIN((IFERROR(IF(AND($V335&lt;=AH$1,$W335&gt;=AH$1),INDEX(Reliability!M$23:M$50,MATCH($S335,Reliability!$C$23:$C$50,0)),0),0)*IF($T335="n/a",$D335*$Y335,$G335)+IFERROR(IF(AND($V335&lt;=AH$1,$W335&gt;=AH$1),INDEX(Reliability!M$23:M$50,MATCH($T335,Reliability!$C$23:$C$50,0)),0),0)*$H335*$X335*$Y335),$D335)*$R335</f>
        <v>0</v>
      </c>
      <c r="AI335" s="168">
        <f>MIN((IFERROR(IF(AND($V335&lt;=AI$1,$W335&gt;=AI$1),INDEX(Reliability!N$23:N$50,MATCH($S335,Reliability!$C$23:$C$50,0)),0),0)*IF($T335="n/a",$D335*$Y335,$G335)+IFERROR(IF(AND($V335&lt;=AI$1,$W335&gt;=AI$1),INDEX(Reliability!N$23:N$50,MATCH($T335,Reliability!$C$23:$C$50,0)),0),0)*$H335*$X335*$Y335),$D335)*$R335</f>
        <v>0</v>
      </c>
      <c r="AJ335" s="168">
        <f>MIN((IFERROR(IF(AND($V335&lt;=AJ$1,$W335&gt;=AJ$1),INDEX(Reliability!O$23:O$50,MATCH($S335,Reliability!$C$23:$C$50,0)),0),0)*IF($T335="n/a",$D335*$Y335,$G335)+IFERROR(IF(AND($V335&lt;=AJ$1,$W335&gt;=AJ$1),INDEX(Reliability!O$23:O$50,MATCH($T335,Reliability!$C$23:$C$50,0)),0),0)*$H335*$X335*$Y335),$D335)*$R335</f>
        <v>0</v>
      </c>
      <c r="AK335" s="168">
        <f>MIN((IFERROR(IF(AND($V335&lt;=AK$1,$W335&gt;=AK$1),INDEX(Reliability!P$23:P$50,MATCH($S335,Reliability!$C$23:$C$50,0)),0),0)*IF($T335="n/a",$D335*$Y335,$G335)+IFERROR(IF(AND($V335&lt;=AK$1,$W335&gt;=AK$1),INDEX(Reliability!P$23:P$50,MATCH($T335,Reliability!$C$23:$C$50,0)),0),0)*$H335*$X335*$Y335),$D335)*$R335</f>
        <v>0</v>
      </c>
      <c r="AM335" s="167">
        <f t="shared" si="55"/>
        <v>0</v>
      </c>
      <c r="AN335">
        <f>unique_contracts!C335</f>
        <v>0</v>
      </c>
    </row>
    <row r="336" spans="2:40" x14ac:dyDescent="0.25">
      <c r="B336" s="121">
        <f>unique_contracts!B336</f>
        <v>0</v>
      </c>
      <c r="C336" s="103">
        <f>unique_contracts!D336</f>
        <v>0</v>
      </c>
      <c r="D336" s="120">
        <f>unique_contracts!J336</f>
        <v>0</v>
      </c>
      <c r="E336" s="103">
        <f>unique_contracts!M336</f>
        <v>0</v>
      </c>
      <c r="F336" s="103">
        <f>unique_contracts!N336</f>
        <v>0</v>
      </c>
      <c r="G336" s="103">
        <f>unique_contracts!P336</f>
        <v>0</v>
      </c>
      <c r="H336" s="103">
        <f>unique_contracts!R336</f>
        <v>0</v>
      </c>
      <c r="I336" s="103">
        <f>unique_contracts!V336</f>
        <v>0</v>
      </c>
      <c r="J336" s="121">
        <f>unique_contracts!AB336</f>
        <v>0</v>
      </c>
      <c r="K336" s="103">
        <f>unique_contracts!AM336</f>
        <v>0</v>
      </c>
      <c r="L336" s="103">
        <f>unique_contracts!AN336</f>
        <v>0</v>
      </c>
      <c r="M336" s="103">
        <f>unique_contracts!AO336</f>
        <v>0</v>
      </c>
      <c r="N336" s="103">
        <f>unique_contracts!AP336</f>
        <v>0</v>
      </c>
      <c r="O336" s="103">
        <f>unique_contracts!AQ336</f>
        <v>0</v>
      </c>
      <c r="P336" s="103">
        <f>unique_contracts!AR336</f>
        <v>0</v>
      </c>
      <c r="Q336" s="103">
        <f>unique_contracts!BP336</f>
        <v>0</v>
      </c>
      <c r="R336" s="103">
        <f t="shared" si="48"/>
        <v>0</v>
      </c>
      <c r="S336" s="103" t="str">
        <f>IFERROR(IF(AND(I336&gt;0,E336="NotHybrid"),_xlfn.CONCAT(MAX(MIN(ROUNDDOWN(I336/D336,0),8),4),INDEX(resources!$G:$G,MATCH(B336,resources!$A:$A,0))),INDEX(resources!$G:$G,MATCH(B336,resources!$A:$A,0))),"n/a")</f>
        <v>n/a</v>
      </c>
      <c r="T336" s="103" t="str">
        <f t="shared" si="49"/>
        <v>n/a</v>
      </c>
      <c r="U336" s="103" t="str">
        <f t="shared" si="50"/>
        <v>n/a</v>
      </c>
      <c r="V336" s="103">
        <f t="shared" si="51"/>
        <v>0</v>
      </c>
      <c r="W336" s="103">
        <f t="shared" si="52"/>
        <v>0</v>
      </c>
      <c r="X336" s="119">
        <f t="shared" si="53"/>
        <v>1</v>
      </c>
      <c r="Y336" s="119">
        <f t="shared" si="54"/>
        <v>1</v>
      </c>
      <c r="Z336" s="168">
        <f>MIN((IFERROR(IF(AND($V336&lt;=Z$1,$W336&gt;=Z$1),INDEX(Reliability!E$23:E$50,MATCH($S336,Reliability!$C$23:$C$50,0)),0),0)*IF($T336="n/a",$D336*$Y336,$G336)+IFERROR(IF(AND($V336&lt;=Z$1,$W336&gt;=Z$1),INDEX(Reliability!E$23:E$50,MATCH($T336,Reliability!$C$23:$C$50,0)),0),0)*$H336*$X336*$Y336),$D336)*$R336</f>
        <v>0</v>
      </c>
      <c r="AA336" s="168">
        <f>MIN((IFERROR(IF(AND($V336&lt;=AA$1,$W336&gt;=AA$1),INDEX(Reliability!F$23:F$50,MATCH($S336,Reliability!$C$23:$C$50,0)),0),0)*IF($T336="n/a",$D336*$Y336,$G336)+IFERROR(IF(AND($V336&lt;=AA$1,$W336&gt;=AA$1),INDEX(Reliability!F$23:F$50,MATCH($T336,Reliability!$C$23:$C$50,0)),0),0)*$H336*$X336*$Y336),$D336)*$R336</f>
        <v>0</v>
      </c>
      <c r="AB336" s="168">
        <f>MIN((IFERROR(IF(AND($V336&lt;=AB$1,$W336&gt;=AB$1),INDEX(Reliability!G$23:G$50,MATCH($S336,Reliability!$C$23:$C$50,0)),0),0)*IF($T336="n/a",$D336*$Y336,$G336)+IFERROR(IF(AND($V336&lt;=AB$1,$W336&gt;=AB$1),INDEX(Reliability!G$23:G$50,MATCH($T336,Reliability!$C$23:$C$50,0)),0),0)*$H336*$X336*$Y336),$D336)*$R336</f>
        <v>0</v>
      </c>
      <c r="AC336" s="168">
        <f>MIN((IFERROR(IF(AND($V336&lt;=AC$1,$W336&gt;=AC$1),INDEX(Reliability!H$23:H$50,MATCH($S336,Reliability!$C$23:$C$50,0)),0),0)*IF($T336="n/a",$D336*$Y336,$G336)+IFERROR(IF(AND($V336&lt;=AC$1,$W336&gt;=AC$1),INDEX(Reliability!H$23:H$50,MATCH($T336,Reliability!$C$23:$C$50,0)),0),0)*$H336*$X336*$Y336),$D336)*$R336</f>
        <v>0</v>
      </c>
      <c r="AD336" s="168">
        <f>MIN((IFERROR(IF(AND($V336&lt;=AD$1,$W336&gt;=AD$1),INDEX(Reliability!I$23:I$50,MATCH($S336,Reliability!$C$23:$C$50,0)),0),0)*IF($T336="n/a",$D336*$Y336,$G336)+IFERROR(IF(AND($V336&lt;=AD$1,$W336&gt;=AD$1),INDEX(Reliability!I$23:I$50,MATCH($T336,Reliability!$C$23:$C$50,0)),0),0)*$H336*$X336*$Y336),$D336)*$R336</f>
        <v>0</v>
      </c>
      <c r="AE336" s="168">
        <f>MIN((IFERROR(IF(AND($V336&lt;=AE$1,$W336&gt;=AE$1),INDEX(Reliability!J$23:J$50,MATCH($S336,Reliability!$C$23:$C$50,0)),0),0)*IF($T336="n/a",$D336*$Y336,$G336)+IFERROR(IF(AND($V336&lt;=AE$1,$W336&gt;=AE$1),INDEX(Reliability!J$23:J$50,MATCH($T336,Reliability!$C$23:$C$50,0)),0),0)*$H336*$X336*$Y336),$D336)*$R336</f>
        <v>0</v>
      </c>
      <c r="AF336" s="168">
        <f>MIN((IFERROR(IF(AND($V336&lt;=AF$1,$W336&gt;=AF$1),INDEX(Reliability!K$23:K$50,MATCH($S336,Reliability!$C$23:$C$50,0)),0),0)*IF($T336="n/a",$D336*$Y336,$G336)+IFERROR(IF(AND($V336&lt;=AF$1,$W336&gt;=AF$1),INDEX(Reliability!K$23:K$50,MATCH($T336,Reliability!$C$23:$C$50,0)),0),0)*$H336*$X336*$Y336),$D336)*$R336</f>
        <v>0</v>
      </c>
      <c r="AG336" s="168">
        <f>MIN((IFERROR(IF(AND($V336&lt;=AG$1,$W336&gt;=AG$1),INDEX(Reliability!L$23:L$50,MATCH($S336,Reliability!$C$23:$C$50,0)),0),0)*IF($T336="n/a",$D336*$Y336,$G336)+IFERROR(IF(AND($V336&lt;=AG$1,$W336&gt;=AG$1),INDEX(Reliability!L$23:L$50,MATCH($T336,Reliability!$C$23:$C$50,0)),0),0)*$H336*$X336*$Y336),$D336)*$R336</f>
        <v>0</v>
      </c>
      <c r="AH336" s="168">
        <f>MIN((IFERROR(IF(AND($V336&lt;=AH$1,$W336&gt;=AH$1),INDEX(Reliability!M$23:M$50,MATCH($S336,Reliability!$C$23:$C$50,0)),0),0)*IF($T336="n/a",$D336*$Y336,$G336)+IFERROR(IF(AND($V336&lt;=AH$1,$W336&gt;=AH$1),INDEX(Reliability!M$23:M$50,MATCH($T336,Reliability!$C$23:$C$50,0)),0),0)*$H336*$X336*$Y336),$D336)*$R336</f>
        <v>0</v>
      </c>
      <c r="AI336" s="168">
        <f>MIN((IFERROR(IF(AND($V336&lt;=AI$1,$W336&gt;=AI$1),INDEX(Reliability!N$23:N$50,MATCH($S336,Reliability!$C$23:$C$50,0)),0),0)*IF($T336="n/a",$D336*$Y336,$G336)+IFERROR(IF(AND($V336&lt;=AI$1,$W336&gt;=AI$1),INDEX(Reliability!N$23:N$50,MATCH($T336,Reliability!$C$23:$C$50,0)),0),0)*$H336*$X336*$Y336),$D336)*$R336</f>
        <v>0</v>
      </c>
      <c r="AJ336" s="168">
        <f>MIN((IFERROR(IF(AND($V336&lt;=AJ$1,$W336&gt;=AJ$1),INDEX(Reliability!O$23:O$50,MATCH($S336,Reliability!$C$23:$C$50,0)),0),0)*IF($T336="n/a",$D336*$Y336,$G336)+IFERROR(IF(AND($V336&lt;=AJ$1,$W336&gt;=AJ$1),INDEX(Reliability!O$23:O$50,MATCH($T336,Reliability!$C$23:$C$50,0)),0),0)*$H336*$X336*$Y336),$D336)*$R336</f>
        <v>0</v>
      </c>
      <c r="AK336" s="168">
        <f>MIN((IFERROR(IF(AND($V336&lt;=AK$1,$W336&gt;=AK$1),INDEX(Reliability!P$23:P$50,MATCH($S336,Reliability!$C$23:$C$50,0)),0),0)*IF($T336="n/a",$D336*$Y336,$G336)+IFERROR(IF(AND($V336&lt;=AK$1,$W336&gt;=AK$1),INDEX(Reliability!P$23:P$50,MATCH($T336,Reliability!$C$23:$C$50,0)),0),0)*$H336*$X336*$Y336),$D336)*$R336</f>
        <v>0</v>
      </c>
      <c r="AM336" s="167">
        <f t="shared" si="55"/>
        <v>0</v>
      </c>
      <c r="AN336">
        <f>unique_contracts!C336</f>
        <v>0</v>
      </c>
    </row>
    <row r="337" spans="2:40" x14ac:dyDescent="0.25">
      <c r="B337" s="121">
        <f>unique_contracts!B337</f>
        <v>0</v>
      </c>
      <c r="C337" s="103">
        <f>unique_contracts!D337</f>
        <v>0</v>
      </c>
      <c r="D337" s="120">
        <f>unique_contracts!J337</f>
        <v>0</v>
      </c>
      <c r="E337" s="103">
        <f>unique_contracts!M337</f>
        <v>0</v>
      </c>
      <c r="F337" s="103">
        <f>unique_contracts!N337</f>
        <v>0</v>
      </c>
      <c r="G337" s="103">
        <f>unique_contracts!P337</f>
        <v>0</v>
      </c>
      <c r="H337" s="103">
        <f>unique_contracts!R337</f>
        <v>0</v>
      </c>
      <c r="I337" s="103">
        <f>unique_contracts!V337</f>
        <v>0</v>
      </c>
      <c r="J337" s="121">
        <f>unique_contracts!AB337</f>
        <v>0</v>
      </c>
      <c r="K337" s="103">
        <f>unique_contracts!AM337</f>
        <v>0</v>
      </c>
      <c r="L337" s="103">
        <f>unique_contracts!AN337</f>
        <v>0</v>
      </c>
      <c r="M337" s="103">
        <f>unique_contracts!AO337</f>
        <v>0</v>
      </c>
      <c r="N337" s="103">
        <f>unique_contracts!AP337</f>
        <v>0</v>
      </c>
      <c r="O337" s="103">
        <f>unique_contracts!AQ337</f>
        <v>0</v>
      </c>
      <c r="P337" s="103">
        <f>unique_contracts!AR337</f>
        <v>0</v>
      </c>
      <c r="Q337" s="103">
        <f>unique_contracts!BP337</f>
        <v>0</v>
      </c>
      <c r="R337" s="103">
        <f t="shared" si="48"/>
        <v>0</v>
      </c>
      <c r="S337" s="103" t="str">
        <f>IFERROR(IF(AND(I337&gt;0,E337="NotHybrid"),_xlfn.CONCAT(MAX(MIN(ROUNDDOWN(I337/D337,0),8),4),INDEX(resources!$G:$G,MATCH(B337,resources!$A:$A,0))),INDEX(resources!$G:$G,MATCH(B337,resources!$A:$A,0))),"n/a")</f>
        <v>n/a</v>
      </c>
      <c r="T337" s="103" t="str">
        <f t="shared" si="49"/>
        <v>n/a</v>
      </c>
      <c r="U337" s="103" t="str">
        <f t="shared" si="50"/>
        <v>n/a</v>
      </c>
      <c r="V337" s="103">
        <f t="shared" si="51"/>
        <v>0</v>
      </c>
      <c r="W337" s="103">
        <f t="shared" si="52"/>
        <v>0</v>
      </c>
      <c r="X337" s="119">
        <f t="shared" si="53"/>
        <v>1</v>
      </c>
      <c r="Y337" s="119">
        <f t="shared" si="54"/>
        <v>1</v>
      </c>
      <c r="Z337" s="168">
        <f>MIN((IFERROR(IF(AND($V337&lt;=Z$1,$W337&gt;=Z$1),INDEX(Reliability!E$23:E$50,MATCH($S337,Reliability!$C$23:$C$50,0)),0),0)*IF($T337="n/a",$D337*$Y337,$G337)+IFERROR(IF(AND($V337&lt;=Z$1,$W337&gt;=Z$1),INDEX(Reliability!E$23:E$50,MATCH($T337,Reliability!$C$23:$C$50,0)),0),0)*$H337*$X337*$Y337),$D337)*$R337</f>
        <v>0</v>
      </c>
      <c r="AA337" s="168">
        <f>MIN((IFERROR(IF(AND($V337&lt;=AA$1,$W337&gt;=AA$1),INDEX(Reliability!F$23:F$50,MATCH($S337,Reliability!$C$23:$C$50,0)),0),0)*IF($T337="n/a",$D337*$Y337,$G337)+IFERROR(IF(AND($V337&lt;=AA$1,$W337&gt;=AA$1),INDEX(Reliability!F$23:F$50,MATCH($T337,Reliability!$C$23:$C$50,0)),0),0)*$H337*$X337*$Y337),$D337)*$R337</f>
        <v>0</v>
      </c>
      <c r="AB337" s="168">
        <f>MIN((IFERROR(IF(AND($V337&lt;=AB$1,$W337&gt;=AB$1),INDEX(Reliability!G$23:G$50,MATCH($S337,Reliability!$C$23:$C$50,0)),0),0)*IF($T337="n/a",$D337*$Y337,$G337)+IFERROR(IF(AND($V337&lt;=AB$1,$W337&gt;=AB$1),INDEX(Reliability!G$23:G$50,MATCH($T337,Reliability!$C$23:$C$50,0)),0),0)*$H337*$X337*$Y337),$D337)*$R337</f>
        <v>0</v>
      </c>
      <c r="AC337" s="168">
        <f>MIN((IFERROR(IF(AND($V337&lt;=AC$1,$W337&gt;=AC$1),INDEX(Reliability!H$23:H$50,MATCH($S337,Reliability!$C$23:$C$50,0)),0),0)*IF($T337="n/a",$D337*$Y337,$G337)+IFERROR(IF(AND($V337&lt;=AC$1,$W337&gt;=AC$1),INDEX(Reliability!H$23:H$50,MATCH($T337,Reliability!$C$23:$C$50,0)),0),0)*$H337*$X337*$Y337),$D337)*$R337</f>
        <v>0</v>
      </c>
      <c r="AD337" s="168">
        <f>MIN((IFERROR(IF(AND($V337&lt;=AD$1,$W337&gt;=AD$1),INDEX(Reliability!I$23:I$50,MATCH($S337,Reliability!$C$23:$C$50,0)),0),0)*IF($T337="n/a",$D337*$Y337,$G337)+IFERROR(IF(AND($V337&lt;=AD$1,$W337&gt;=AD$1),INDEX(Reliability!I$23:I$50,MATCH($T337,Reliability!$C$23:$C$50,0)),0),0)*$H337*$X337*$Y337),$D337)*$R337</f>
        <v>0</v>
      </c>
      <c r="AE337" s="168">
        <f>MIN((IFERROR(IF(AND($V337&lt;=AE$1,$W337&gt;=AE$1),INDEX(Reliability!J$23:J$50,MATCH($S337,Reliability!$C$23:$C$50,0)),0),0)*IF($T337="n/a",$D337*$Y337,$G337)+IFERROR(IF(AND($V337&lt;=AE$1,$W337&gt;=AE$1),INDEX(Reliability!J$23:J$50,MATCH($T337,Reliability!$C$23:$C$50,0)),0),0)*$H337*$X337*$Y337),$D337)*$R337</f>
        <v>0</v>
      </c>
      <c r="AF337" s="168">
        <f>MIN((IFERROR(IF(AND($V337&lt;=AF$1,$W337&gt;=AF$1),INDEX(Reliability!K$23:K$50,MATCH($S337,Reliability!$C$23:$C$50,0)),0),0)*IF($T337="n/a",$D337*$Y337,$G337)+IFERROR(IF(AND($V337&lt;=AF$1,$W337&gt;=AF$1),INDEX(Reliability!K$23:K$50,MATCH($T337,Reliability!$C$23:$C$50,0)),0),0)*$H337*$X337*$Y337),$D337)*$R337</f>
        <v>0</v>
      </c>
      <c r="AG337" s="168">
        <f>MIN((IFERROR(IF(AND($V337&lt;=AG$1,$W337&gt;=AG$1),INDEX(Reliability!L$23:L$50,MATCH($S337,Reliability!$C$23:$C$50,0)),0),0)*IF($T337="n/a",$D337*$Y337,$G337)+IFERROR(IF(AND($V337&lt;=AG$1,$W337&gt;=AG$1),INDEX(Reliability!L$23:L$50,MATCH($T337,Reliability!$C$23:$C$50,0)),0),0)*$H337*$X337*$Y337),$D337)*$R337</f>
        <v>0</v>
      </c>
      <c r="AH337" s="168">
        <f>MIN((IFERROR(IF(AND($V337&lt;=AH$1,$W337&gt;=AH$1),INDEX(Reliability!M$23:M$50,MATCH($S337,Reliability!$C$23:$C$50,0)),0),0)*IF($T337="n/a",$D337*$Y337,$G337)+IFERROR(IF(AND($V337&lt;=AH$1,$W337&gt;=AH$1),INDEX(Reliability!M$23:M$50,MATCH($T337,Reliability!$C$23:$C$50,0)),0),0)*$H337*$X337*$Y337),$D337)*$R337</f>
        <v>0</v>
      </c>
      <c r="AI337" s="168">
        <f>MIN((IFERROR(IF(AND($V337&lt;=AI$1,$W337&gt;=AI$1),INDEX(Reliability!N$23:N$50,MATCH($S337,Reliability!$C$23:$C$50,0)),0),0)*IF($T337="n/a",$D337*$Y337,$G337)+IFERROR(IF(AND($V337&lt;=AI$1,$W337&gt;=AI$1),INDEX(Reliability!N$23:N$50,MATCH($T337,Reliability!$C$23:$C$50,0)),0),0)*$H337*$X337*$Y337),$D337)*$R337</f>
        <v>0</v>
      </c>
      <c r="AJ337" s="168">
        <f>MIN((IFERROR(IF(AND($V337&lt;=AJ$1,$W337&gt;=AJ$1),INDEX(Reliability!O$23:O$50,MATCH($S337,Reliability!$C$23:$C$50,0)),0),0)*IF($T337="n/a",$D337*$Y337,$G337)+IFERROR(IF(AND($V337&lt;=AJ$1,$W337&gt;=AJ$1),INDEX(Reliability!O$23:O$50,MATCH($T337,Reliability!$C$23:$C$50,0)),0),0)*$H337*$X337*$Y337),$D337)*$R337</f>
        <v>0</v>
      </c>
      <c r="AK337" s="168">
        <f>MIN((IFERROR(IF(AND($V337&lt;=AK$1,$W337&gt;=AK$1),INDEX(Reliability!P$23:P$50,MATCH($S337,Reliability!$C$23:$C$50,0)),0),0)*IF($T337="n/a",$D337*$Y337,$G337)+IFERROR(IF(AND($V337&lt;=AK$1,$W337&gt;=AK$1),INDEX(Reliability!P$23:P$50,MATCH($T337,Reliability!$C$23:$C$50,0)),0),0)*$H337*$X337*$Y337),$D337)*$R337</f>
        <v>0</v>
      </c>
      <c r="AM337" s="167">
        <f t="shared" si="55"/>
        <v>0</v>
      </c>
      <c r="AN337">
        <f>unique_contracts!C337</f>
        <v>0</v>
      </c>
    </row>
    <row r="338" spans="2:40" x14ac:dyDescent="0.25">
      <c r="B338" s="121">
        <f>unique_contracts!B338</f>
        <v>0</v>
      </c>
      <c r="C338" s="103">
        <f>unique_contracts!D338</f>
        <v>0</v>
      </c>
      <c r="D338" s="120">
        <f>unique_contracts!J338</f>
        <v>0</v>
      </c>
      <c r="E338" s="103">
        <f>unique_contracts!M338</f>
        <v>0</v>
      </c>
      <c r="F338" s="103">
        <f>unique_contracts!N338</f>
        <v>0</v>
      </c>
      <c r="G338" s="103">
        <f>unique_contracts!P338</f>
        <v>0</v>
      </c>
      <c r="H338" s="103">
        <f>unique_contracts!R338</f>
        <v>0</v>
      </c>
      <c r="I338" s="103">
        <f>unique_contracts!V338</f>
        <v>0</v>
      </c>
      <c r="J338" s="121">
        <f>unique_contracts!AB338</f>
        <v>0</v>
      </c>
      <c r="K338" s="103">
        <f>unique_contracts!AM338</f>
        <v>0</v>
      </c>
      <c r="L338" s="103">
        <f>unique_contracts!AN338</f>
        <v>0</v>
      </c>
      <c r="M338" s="103">
        <f>unique_contracts!AO338</f>
        <v>0</v>
      </c>
      <c r="N338" s="103">
        <f>unique_contracts!AP338</f>
        <v>0</v>
      </c>
      <c r="O338" s="103">
        <f>unique_contracts!AQ338</f>
        <v>0</v>
      </c>
      <c r="P338" s="103">
        <f>unique_contracts!AR338</f>
        <v>0</v>
      </c>
      <c r="Q338" s="103">
        <f>unique_contracts!BP338</f>
        <v>0</v>
      </c>
      <c r="R338" s="103">
        <f t="shared" si="48"/>
        <v>0</v>
      </c>
      <c r="S338" s="103" t="str">
        <f>IFERROR(IF(AND(I338&gt;0,E338="NotHybrid"),_xlfn.CONCAT(MAX(MIN(ROUNDDOWN(I338/D338,0),8),4),INDEX(resources!$G:$G,MATCH(B338,resources!$A:$A,0))),INDEX(resources!$G:$G,MATCH(B338,resources!$A:$A,0))),"n/a")</f>
        <v>n/a</v>
      </c>
      <c r="T338" s="103" t="str">
        <f t="shared" si="49"/>
        <v>n/a</v>
      </c>
      <c r="U338" s="103" t="str">
        <f t="shared" si="50"/>
        <v>n/a</v>
      </c>
      <c r="V338" s="103">
        <f t="shared" si="51"/>
        <v>0</v>
      </c>
      <c r="W338" s="103">
        <f t="shared" si="52"/>
        <v>0</v>
      </c>
      <c r="X338" s="119">
        <f t="shared" si="53"/>
        <v>1</v>
      </c>
      <c r="Y338" s="119">
        <f t="shared" si="54"/>
        <v>1</v>
      </c>
      <c r="Z338" s="168">
        <f>MIN((IFERROR(IF(AND($V338&lt;=Z$1,$W338&gt;=Z$1),INDEX(Reliability!E$23:E$50,MATCH($S338,Reliability!$C$23:$C$50,0)),0),0)*IF($T338="n/a",$D338*$Y338,$G338)+IFERROR(IF(AND($V338&lt;=Z$1,$W338&gt;=Z$1),INDEX(Reliability!E$23:E$50,MATCH($T338,Reliability!$C$23:$C$50,0)),0),0)*$H338*$X338*$Y338),$D338)*$R338</f>
        <v>0</v>
      </c>
      <c r="AA338" s="168">
        <f>MIN((IFERROR(IF(AND($V338&lt;=AA$1,$W338&gt;=AA$1),INDEX(Reliability!F$23:F$50,MATCH($S338,Reliability!$C$23:$C$50,0)),0),0)*IF($T338="n/a",$D338*$Y338,$G338)+IFERROR(IF(AND($V338&lt;=AA$1,$W338&gt;=AA$1),INDEX(Reliability!F$23:F$50,MATCH($T338,Reliability!$C$23:$C$50,0)),0),0)*$H338*$X338*$Y338),$D338)*$R338</f>
        <v>0</v>
      </c>
      <c r="AB338" s="168">
        <f>MIN((IFERROR(IF(AND($V338&lt;=AB$1,$W338&gt;=AB$1),INDEX(Reliability!G$23:G$50,MATCH($S338,Reliability!$C$23:$C$50,0)),0),0)*IF($T338="n/a",$D338*$Y338,$G338)+IFERROR(IF(AND($V338&lt;=AB$1,$W338&gt;=AB$1),INDEX(Reliability!G$23:G$50,MATCH($T338,Reliability!$C$23:$C$50,0)),0),0)*$H338*$X338*$Y338),$D338)*$R338</f>
        <v>0</v>
      </c>
      <c r="AC338" s="168">
        <f>MIN((IFERROR(IF(AND($V338&lt;=AC$1,$W338&gt;=AC$1),INDEX(Reliability!H$23:H$50,MATCH($S338,Reliability!$C$23:$C$50,0)),0),0)*IF($T338="n/a",$D338*$Y338,$G338)+IFERROR(IF(AND($V338&lt;=AC$1,$W338&gt;=AC$1),INDEX(Reliability!H$23:H$50,MATCH($T338,Reliability!$C$23:$C$50,0)),0),0)*$H338*$X338*$Y338),$D338)*$R338</f>
        <v>0</v>
      </c>
      <c r="AD338" s="168">
        <f>MIN((IFERROR(IF(AND($V338&lt;=AD$1,$W338&gt;=AD$1),INDEX(Reliability!I$23:I$50,MATCH($S338,Reliability!$C$23:$C$50,0)),0),0)*IF($T338="n/a",$D338*$Y338,$G338)+IFERROR(IF(AND($V338&lt;=AD$1,$W338&gt;=AD$1),INDEX(Reliability!I$23:I$50,MATCH($T338,Reliability!$C$23:$C$50,0)),0),0)*$H338*$X338*$Y338),$D338)*$R338</f>
        <v>0</v>
      </c>
      <c r="AE338" s="168">
        <f>MIN((IFERROR(IF(AND($V338&lt;=AE$1,$W338&gt;=AE$1),INDEX(Reliability!J$23:J$50,MATCH($S338,Reliability!$C$23:$C$50,0)),0),0)*IF($T338="n/a",$D338*$Y338,$G338)+IFERROR(IF(AND($V338&lt;=AE$1,$W338&gt;=AE$1),INDEX(Reliability!J$23:J$50,MATCH($T338,Reliability!$C$23:$C$50,0)),0),0)*$H338*$X338*$Y338),$D338)*$R338</f>
        <v>0</v>
      </c>
      <c r="AF338" s="168">
        <f>MIN((IFERROR(IF(AND($V338&lt;=AF$1,$W338&gt;=AF$1),INDEX(Reliability!K$23:K$50,MATCH($S338,Reliability!$C$23:$C$50,0)),0),0)*IF($T338="n/a",$D338*$Y338,$G338)+IFERROR(IF(AND($V338&lt;=AF$1,$W338&gt;=AF$1),INDEX(Reliability!K$23:K$50,MATCH($T338,Reliability!$C$23:$C$50,0)),0),0)*$H338*$X338*$Y338),$D338)*$R338</f>
        <v>0</v>
      </c>
      <c r="AG338" s="168">
        <f>MIN((IFERROR(IF(AND($V338&lt;=AG$1,$W338&gt;=AG$1),INDEX(Reliability!L$23:L$50,MATCH($S338,Reliability!$C$23:$C$50,0)),0),0)*IF($T338="n/a",$D338*$Y338,$G338)+IFERROR(IF(AND($V338&lt;=AG$1,$W338&gt;=AG$1),INDEX(Reliability!L$23:L$50,MATCH($T338,Reliability!$C$23:$C$50,0)),0),0)*$H338*$X338*$Y338),$D338)*$R338</f>
        <v>0</v>
      </c>
      <c r="AH338" s="168">
        <f>MIN((IFERROR(IF(AND($V338&lt;=AH$1,$W338&gt;=AH$1),INDEX(Reliability!M$23:M$50,MATCH($S338,Reliability!$C$23:$C$50,0)),0),0)*IF($T338="n/a",$D338*$Y338,$G338)+IFERROR(IF(AND($V338&lt;=AH$1,$W338&gt;=AH$1),INDEX(Reliability!M$23:M$50,MATCH($T338,Reliability!$C$23:$C$50,0)),0),0)*$H338*$X338*$Y338),$D338)*$R338</f>
        <v>0</v>
      </c>
      <c r="AI338" s="168">
        <f>MIN((IFERROR(IF(AND($V338&lt;=AI$1,$W338&gt;=AI$1),INDEX(Reliability!N$23:N$50,MATCH($S338,Reliability!$C$23:$C$50,0)),0),0)*IF($T338="n/a",$D338*$Y338,$G338)+IFERROR(IF(AND($V338&lt;=AI$1,$W338&gt;=AI$1),INDEX(Reliability!N$23:N$50,MATCH($T338,Reliability!$C$23:$C$50,0)),0),0)*$H338*$X338*$Y338),$D338)*$R338</f>
        <v>0</v>
      </c>
      <c r="AJ338" s="168">
        <f>MIN((IFERROR(IF(AND($V338&lt;=AJ$1,$W338&gt;=AJ$1),INDEX(Reliability!O$23:O$50,MATCH($S338,Reliability!$C$23:$C$50,0)),0),0)*IF($T338="n/a",$D338*$Y338,$G338)+IFERROR(IF(AND($V338&lt;=AJ$1,$W338&gt;=AJ$1),INDEX(Reliability!O$23:O$50,MATCH($T338,Reliability!$C$23:$C$50,0)),0),0)*$H338*$X338*$Y338),$D338)*$R338</f>
        <v>0</v>
      </c>
      <c r="AK338" s="168">
        <f>MIN((IFERROR(IF(AND($V338&lt;=AK$1,$W338&gt;=AK$1),INDEX(Reliability!P$23:P$50,MATCH($S338,Reliability!$C$23:$C$50,0)),0),0)*IF($T338="n/a",$D338*$Y338,$G338)+IFERROR(IF(AND($V338&lt;=AK$1,$W338&gt;=AK$1),INDEX(Reliability!P$23:P$50,MATCH($T338,Reliability!$C$23:$C$50,0)),0),0)*$H338*$X338*$Y338),$D338)*$R338</f>
        <v>0</v>
      </c>
      <c r="AM338" s="167">
        <f t="shared" si="55"/>
        <v>0</v>
      </c>
      <c r="AN338">
        <f>unique_contracts!C338</f>
        <v>0</v>
      </c>
    </row>
    <row r="339" spans="2:40" x14ac:dyDescent="0.25">
      <c r="B339" s="121">
        <f>unique_contracts!B339</f>
        <v>0</v>
      </c>
      <c r="C339" s="103">
        <f>unique_contracts!D339</f>
        <v>0</v>
      </c>
      <c r="D339" s="120">
        <f>unique_contracts!J339</f>
        <v>0</v>
      </c>
      <c r="E339" s="103">
        <f>unique_contracts!M339</f>
        <v>0</v>
      </c>
      <c r="F339" s="103">
        <f>unique_contracts!N339</f>
        <v>0</v>
      </c>
      <c r="G339" s="103">
        <f>unique_contracts!P339</f>
        <v>0</v>
      </c>
      <c r="H339" s="103">
        <f>unique_contracts!R339</f>
        <v>0</v>
      </c>
      <c r="I339" s="103">
        <f>unique_contracts!V339</f>
        <v>0</v>
      </c>
      <c r="J339" s="121">
        <f>unique_contracts!AB339</f>
        <v>0</v>
      </c>
      <c r="K339" s="103">
        <f>unique_contracts!AM339</f>
        <v>0</v>
      </c>
      <c r="L339" s="103">
        <f>unique_contracts!AN339</f>
        <v>0</v>
      </c>
      <c r="M339" s="103">
        <f>unique_contracts!AO339</f>
        <v>0</v>
      </c>
      <c r="N339" s="103">
        <f>unique_contracts!AP339</f>
        <v>0</v>
      </c>
      <c r="O339" s="103">
        <f>unique_contracts!AQ339</f>
        <v>0</v>
      </c>
      <c r="P339" s="103">
        <f>unique_contracts!AR339</f>
        <v>0</v>
      </c>
      <c r="Q339" s="103">
        <f>unique_contracts!BP339</f>
        <v>0</v>
      </c>
      <c r="R339" s="103">
        <f t="shared" si="48"/>
        <v>0</v>
      </c>
      <c r="S339" s="103" t="str">
        <f>IFERROR(IF(AND(I339&gt;0,E339="NotHybrid"),_xlfn.CONCAT(MAX(MIN(ROUNDDOWN(I339/D339,0),8),4),INDEX(resources!$G:$G,MATCH(B339,resources!$A:$A,0))),INDEX(resources!$G:$G,MATCH(B339,resources!$A:$A,0))),"n/a")</f>
        <v>n/a</v>
      </c>
      <c r="T339" s="103" t="str">
        <f t="shared" si="49"/>
        <v>n/a</v>
      </c>
      <c r="U339" s="103" t="str">
        <f t="shared" si="50"/>
        <v>n/a</v>
      </c>
      <c r="V339" s="103">
        <f t="shared" si="51"/>
        <v>0</v>
      </c>
      <c r="W339" s="103">
        <f t="shared" si="52"/>
        <v>0</v>
      </c>
      <c r="X339" s="119">
        <f t="shared" si="53"/>
        <v>1</v>
      </c>
      <c r="Y339" s="119">
        <f t="shared" si="54"/>
        <v>1</v>
      </c>
      <c r="Z339" s="168">
        <f>MIN((IFERROR(IF(AND($V339&lt;=Z$1,$W339&gt;=Z$1),INDEX(Reliability!E$23:E$50,MATCH($S339,Reliability!$C$23:$C$50,0)),0),0)*IF($T339="n/a",$D339*$Y339,$G339)+IFERROR(IF(AND($V339&lt;=Z$1,$W339&gt;=Z$1),INDEX(Reliability!E$23:E$50,MATCH($T339,Reliability!$C$23:$C$50,0)),0),0)*$H339*$X339*$Y339),$D339)*$R339</f>
        <v>0</v>
      </c>
      <c r="AA339" s="168">
        <f>MIN((IFERROR(IF(AND($V339&lt;=AA$1,$W339&gt;=AA$1),INDEX(Reliability!F$23:F$50,MATCH($S339,Reliability!$C$23:$C$50,0)),0),0)*IF($T339="n/a",$D339*$Y339,$G339)+IFERROR(IF(AND($V339&lt;=AA$1,$W339&gt;=AA$1),INDEX(Reliability!F$23:F$50,MATCH($T339,Reliability!$C$23:$C$50,0)),0),0)*$H339*$X339*$Y339),$D339)*$R339</f>
        <v>0</v>
      </c>
      <c r="AB339" s="168">
        <f>MIN((IFERROR(IF(AND($V339&lt;=AB$1,$W339&gt;=AB$1),INDEX(Reliability!G$23:G$50,MATCH($S339,Reliability!$C$23:$C$50,0)),0),0)*IF($T339="n/a",$D339*$Y339,$G339)+IFERROR(IF(AND($V339&lt;=AB$1,$W339&gt;=AB$1),INDEX(Reliability!G$23:G$50,MATCH($T339,Reliability!$C$23:$C$50,0)),0),0)*$H339*$X339*$Y339),$D339)*$R339</f>
        <v>0</v>
      </c>
      <c r="AC339" s="168">
        <f>MIN((IFERROR(IF(AND($V339&lt;=AC$1,$W339&gt;=AC$1),INDEX(Reliability!H$23:H$50,MATCH($S339,Reliability!$C$23:$C$50,0)),0),0)*IF($T339="n/a",$D339*$Y339,$G339)+IFERROR(IF(AND($V339&lt;=AC$1,$W339&gt;=AC$1),INDEX(Reliability!H$23:H$50,MATCH($T339,Reliability!$C$23:$C$50,0)),0),0)*$H339*$X339*$Y339),$D339)*$R339</f>
        <v>0</v>
      </c>
      <c r="AD339" s="168">
        <f>MIN((IFERROR(IF(AND($V339&lt;=AD$1,$W339&gt;=AD$1),INDEX(Reliability!I$23:I$50,MATCH($S339,Reliability!$C$23:$C$50,0)),0),0)*IF($T339="n/a",$D339*$Y339,$G339)+IFERROR(IF(AND($V339&lt;=AD$1,$W339&gt;=AD$1),INDEX(Reliability!I$23:I$50,MATCH($T339,Reliability!$C$23:$C$50,0)),0),0)*$H339*$X339*$Y339),$D339)*$R339</f>
        <v>0</v>
      </c>
      <c r="AE339" s="168">
        <f>MIN((IFERROR(IF(AND($V339&lt;=AE$1,$W339&gt;=AE$1),INDEX(Reliability!J$23:J$50,MATCH($S339,Reliability!$C$23:$C$50,0)),0),0)*IF($T339="n/a",$D339*$Y339,$G339)+IFERROR(IF(AND($V339&lt;=AE$1,$W339&gt;=AE$1),INDEX(Reliability!J$23:J$50,MATCH($T339,Reliability!$C$23:$C$50,0)),0),0)*$H339*$X339*$Y339),$D339)*$R339</f>
        <v>0</v>
      </c>
      <c r="AF339" s="168">
        <f>MIN((IFERROR(IF(AND($V339&lt;=AF$1,$W339&gt;=AF$1),INDEX(Reliability!K$23:K$50,MATCH($S339,Reliability!$C$23:$C$50,0)),0),0)*IF($T339="n/a",$D339*$Y339,$G339)+IFERROR(IF(AND($V339&lt;=AF$1,$W339&gt;=AF$1),INDEX(Reliability!K$23:K$50,MATCH($T339,Reliability!$C$23:$C$50,0)),0),0)*$H339*$X339*$Y339),$D339)*$R339</f>
        <v>0</v>
      </c>
      <c r="AG339" s="168">
        <f>MIN((IFERROR(IF(AND($V339&lt;=AG$1,$W339&gt;=AG$1),INDEX(Reliability!L$23:L$50,MATCH($S339,Reliability!$C$23:$C$50,0)),0),0)*IF($T339="n/a",$D339*$Y339,$G339)+IFERROR(IF(AND($V339&lt;=AG$1,$W339&gt;=AG$1),INDEX(Reliability!L$23:L$50,MATCH($T339,Reliability!$C$23:$C$50,0)),0),0)*$H339*$X339*$Y339),$D339)*$R339</f>
        <v>0</v>
      </c>
      <c r="AH339" s="168">
        <f>MIN((IFERROR(IF(AND($V339&lt;=AH$1,$W339&gt;=AH$1),INDEX(Reliability!M$23:M$50,MATCH($S339,Reliability!$C$23:$C$50,0)),0),0)*IF($T339="n/a",$D339*$Y339,$G339)+IFERROR(IF(AND($V339&lt;=AH$1,$W339&gt;=AH$1),INDEX(Reliability!M$23:M$50,MATCH($T339,Reliability!$C$23:$C$50,0)),0),0)*$H339*$X339*$Y339),$D339)*$R339</f>
        <v>0</v>
      </c>
      <c r="AI339" s="168">
        <f>MIN((IFERROR(IF(AND($V339&lt;=AI$1,$W339&gt;=AI$1),INDEX(Reliability!N$23:N$50,MATCH($S339,Reliability!$C$23:$C$50,0)),0),0)*IF($T339="n/a",$D339*$Y339,$G339)+IFERROR(IF(AND($V339&lt;=AI$1,$W339&gt;=AI$1),INDEX(Reliability!N$23:N$50,MATCH($T339,Reliability!$C$23:$C$50,0)),0),0)*$H339*$X339*$Y339),$D339)*$R339</f>
        <v>0</v>
      </c>
      <c r="AJ339" s="168">
        <f>MIN((IFERROR(IF(AND($V339&lt;=AJ$1,$W339&gt;=AJ$1),INDEX(Reliability!O$23:O$50,MATCH($S339,Reliability!$C$23:$C$50,0)),0),0)*IF($T339="n/a",$D339*$Y339,$G339)+IFERROR(IF(AND($V339&lt;=AJ$1,$W339&gt;=AJ$1),INDEX(Reliability!O$23:O$50,MATCH($T339,Reliability!$C$23:$C$50,0)),0),0)*$H339*$X339*$Y339),$D339)*$R339</f>
        <v>0</v>
      </c>
      <c r="AK339" s="168">
        <f>MIN((IFERROR(IF(AND($V339&lt;=AK$1,$W339&gt;=AK$1),INDEX(Reliability!P$23:P$50,MATCH($S339,Reliability!$C$23:$C$50,0)),0),0)*IF($T339="n/a",$D339*$Y339,$G339)+IFERROR(IF(AND($V339&lt;=AK$1,$W339&gt;=AK$1),INDEX(Reliability!P$23:P$50,MATCH($T339,Reliability!$C$23:$C$50,0)),0),0)*$H339*$X339*$Y339),$D339)*$R339</f>
        <v>0</v>
      </c>
      <c r="AM339" s="167">
        <f t="shared" si="55"/>
        <v>0</v>
      </c>
      <c r="AN339">
        <f>unique_contracts!C339</f>
        <v>0</v>
      </c>
    </row>
    <row r="340" spans="2:40" x14ac:dyDescent="0.25">
      <c r="B340" s="121">
        <f>unique_contracts!B340</f>
        <v>0</v>
      </c>
      <c r="C340" s="103">
        <f>unique_contracts!D340</f>
        <v>0</v>
      </c>
      <c r="D340" s="120">
        <f>unique_contracts!J340</f>
        <v>0</v>
      </c>
      <c r="E340" s="103">
        <f>unique_contracts!M340</f>
        <v>0</v>
      </c>
      <c r="F340" s="103">
        <f>unique_contracts!N340</f>
        <v>0</v>
      </c>
      <c r="G340" s="103">
        <f>unique_contracts!P340</f>
        <v>0</v>
      </c>
      <c r="H340" s="103">
        <f>unique_contracts!R340</f>
        <v>0</v>
      </c>
      <c r="I340" s="103">
        <f>unique_contracts!V340</f>
        <v>0</v>
      </c>
      <c r="J340" s="121">
        <f>unique_contracts!AB340</f>
        <v>0</v>
      </c>
      <c r="K340" s="103">
        <f>unique_contracts!AM340</f>
        <v>0</v>
      </c>
      <c r="L340" s="103">
        <f>unique_contracts!AN340</f>
        <v>0</v>
      </c>
      <c r="M340" s="103">
        <f>unique_contracts!AO340</f>
        <v>0</v>
      </c>
      <c r="N340" s="103">
        <f>unique_contracts!AP340</f>
        <v>0</v>
      </c>
      <c r="O340" s="103">
        <f>unique_contracts!AQ340</f>
        <v>0</v>
      </c>
      <c r="P340" s="103">
        <f>unique_contracts!AR340</f>
        <v>0</v>
      </c>
      <c r="Q340" s="103">
        <f>unique_contracts!BP340</f>
        <v>0</v>
      </c>
      <c r="R340" s="103">
        <f t="shared" si="48"/>
        <v>0</v>
      </c>
      <c r="S340" s="103" t="str">
        <f>IFERROR(IF(AND(I340&gt;0,E340="NotHybrid"),_xlfn.CONCAT(MAX(MIN(ROUNDDOWN(I340/D340,0),8),4),INDEX(resources!$G:$G,MATCH(B340,resources!$A:$A,0))),INDEX(resources!$G:$G,MATCH(B340,resources!$A:$A,0))),"n/a")</f>
        <v>n/a</v>
      </c>
      <c r="T340" s="103" t="str">
        <f t="shared" si="49"/>
        <v>n/a</v>
      </c>
      <c r="U340" s="103" t="str">
        <f t="shared" si="50"/>
        <v>n/a</v>
      </c>
      <c r="V340" s="103">
        <f t="shared" si="51"/>
        <v>0</v>
      </c>
      <c r="W340" s="103">
        <f t="shared" si="52"/>
        <v>0</v>
      </c>
      <c r="X340" s="119">
        <f t="shared" si="53"/>
        <v>1</v>
      </c>
      <c r="Y340" s="119">
        <f t="shared" si="54"/>
        <v>1</v>
      </c>
      <c r="Z340" s="168">
        <f>MIN((IFERROR(IF(AND($V340&lt;=Z$1,$W340&gt;=Z$1),INDEX(Reliability!E$23:E$50,MATCH($S340,Reliability!$C$23:$C$50,0)),0),0)*IF($T340="n/a",$D340*$Y340,$G340)+IFERROR(IF(AND($V340&lt;=Z$1,$W340&gt;=Z$1),INDEX(Reliability!E$23:E$50,MATCH($T340,Reliability!$C$23:$C$50,0)),0),0)*$H340*$X340*$Y340),$D340)*$R340</f>
        <v>0</v>
      </c>
      <c r="AA340" s="168">
        <f>MIN((IFERROR(IF(AND($V340&lt;=AA$1,$W340&gt;=AA$1),INDEX(Reliability!F$23:F$50,MATCH($S340,Reliability!$C$23:$C$50,0)),0),0)*IF($T340="n/a",$D340*$Y340,$G340)+IFERROR(IF(AND($V340&lt;=AA$1,$W340&gt;=AA$1),INDEX(Reliability!F$23:F$50,MATCH($T340,Reliability!$C$23:$C$50,0)),0),0)*$H340*$X340*$Y340),$D340)*$R340</f>
        <v>0</v>
      </c>
      <c r="AB340" s="168">
        <f>MIN((IFERROR(IF(AND($V340&lt;=AB$1,$W340&gt;=AB$1),INDEX(Reliability!G$23:G$50,MATCH($S340,Reliability!$C$23:$C$50,0)),0),0)*IF($T340="n/a",$D340*$Y340,$G340)+IFERROR(IF(AND($V340&lt;=AB$1,$W340&gt;=AB$1),INDEX(Reliability!G$23:G$50,MATCH($T340,Reliability!$C$23:$C$50,0)),0),0)*$H340*$X340*$Y340),$D340)*$R340</f>
        <v>0</v>
      </c>
      <c r="AC340" s="168">
        <f>MIN((IFERROR(IF(AND($V340&lt;=AC$1,$W340&gt;=AC$1),INDEX(Reliability!H$23:H$50,MATCH($S340,Reliability!$C$23:$C$50,0)),0),0)*IF($T340="n/a",$D340*$Y340,$G340)+IFERROR(IF(AND($V340&lt;=AC$1,$W340&gt;=AC$1),INDEX(Reliability!H$23:H$50,MATCH($T340,Reliability!$C$23:$C$50,0)),0),0)*$H340*$X340*$Y340),$D340)*$R340</f>
        <v>0</v>
      </c>
      <c r="AD340" s="168">
        <f>MIN((IFERROR(IF(AND($V340&lt;=AD$1,$W340&gt;=AD$1),INDEX(Reliability!I$23:I$50,MATCH($S340,Reliability!$C$23:$C$50,0)),0),0)*IF($T340="n/a",$D340*$Y340,$G340)+IFERROR(IF(AND($V340&lt;=AD$1,$W340&gt;=AD$1),INDEX(Reliability!I$23:I$50,MATCH($T340,Reliability!$C$23:$C$50,0)),0),0)*$H340*$X340*$Y340),$D340)*$R340</f>
        <v>0</v>
      </c>
      <c r="AE340" s="168">
        <f>MIN((IFERROR(IF(AND($V340&lt;=AE$1,$W340&gt;=AE$1),INDEX(Reliability!J$23:J$50,MATCH($S340,Reliability!$C$23:$C$50,0)),0),0)*IF($T340="n/a",$D340*$Y340,$G340)+IFERROR(IF(AND($V340&lt;=AE$1,$W340&gt;=AE$1),INDEX(Reliability!J$23:J$50,MATCH($T340,Reliability!$C$23:$C$50,0)),0),0)*$H340*$X340*$Y340),$D340)*$R340</f>
        <v>0</v>
      </c>
      <c r="AF340" s="168">
        <f>MIN((IFERROR(IF(AND($V340&lt;=AF$1,$W340&gt;=AF$1),INDEX(Reliability!K$23:K$50,MATCH($S340,Reliability!$C$23:$C$50,0)),0),0)*IF($T340="n/a",$D340*$Y340,$G340)+IFERROR(IF(AND($V340&lt;=AF$1,$W340&gt;=AF$1),INDEX(Reliability!K$23:K$50,MATCH($T340,Reliability!$C$23:$C$50,0)),0),0)*$H340*$X340*$Y340),$D340)*$R340</f>
        <v>0</v>
      </c>
      <c r="AG340" s="168">
        <f>MIN((IFERROR(IF(AND($V340&lt;=AG$1,$W340&gt;=AG$1),INDEX(Reliability!L$23:L$50,MATCH($S340,Reliability!$C$23:$C$50,0)),0),0)*IF($T340="n/a",$D340*$Y340,$G340)+IFERROR(IF(AND($V340&lt;=AG$1,$W340&gt;=AG$1),INDEX(Reliability!L$23:L$50,MATCH($T340,Reliability!$C$23:$C$50,0)),0),0)*$H340*$X340*$Y340),$D340)*$R340</f>
        <v>0</v>
      </c>
      <c r="AH340" s="168">
        <f>MIN((IFERROR(IF(AND($V340&lt;=AH$1,$W340&gt;=AH$1),INDEX(Reliability!M$23:M$50,MATCH($S340,Reliability!$C$23:$C$50,0)),0),0)*IF($T340="n/a",$D340*$Y340,$G340)+IFERROR(IF(AND($V340&lt;=AH$1,$W340&gt;=AH$1),INDEX(Reliability!M$23:M$50,MATCH($T340,Reliability!$C$23:$C$50,0)),0),0)*$H340*$X340*$Y340),$D340)*$R340</f>
        <v>0</v>
      </c>
      <c r="AI340" s="168">
        <f>MIN((IFERROR(IF(AND($V340&lt;=AI$1,$W340&gt;=AI$1),INDEX(Reliability!N$23:N$50,MATCH($S340,Reliability!$C$23:$C$50,0)),0),0)*IF($T340="n/a",$D340*$Y340,$G340)+IFERROR(IF(AND($V340&lt;=AI$1,$W340&gt;=AI$1),INDEX(Reliability!N$23:N$50,MATCH($T340,Reliability!$C$23:$C$50,0)),0),0)*$H340*$X340*$Y340),$D340)*$R340</f>
        <v>0</v>
      </c>
      <c r="AJ340" s="168">
        <f>MIN((IFERROR(IF(AND($V340&lt;=AJ$1,$W340&gt;=AJ$1),INDEX(Reliability!O$23:O$50,MATCH($S340,Reliability!$C$23:$C$50,0)),0),0)*IF($T340="n/a",$D340*$Y340,$G340)+IFERROR(IF(AND($V340&lt;=AJ$1,$W340&gt;=AJ$1),INDEX(Reliability!O$23:O$50,MATCH($T340,Reliability!$C$23:$C$50,0)),0),0)*$H340*$X340*$Y340),$D340)*$R340</f>
        <v>0</v>
      </c>
      <c r="AK340" s="168">
        <f>MIN((IFERROR(IF(AND($V340&lt;=AK$1,$W340&gt;=AK$1),INDEX(Reliability!P$23:P$50,MATCH($S340,Reliability!$C$23:$C$50,0)),0),0)*IF($T340="n/a",$D340*$Y340,$G340)+IFERROR(IF(AND($V340&lt;=AK$1,$W340&gt;=AK$1),INDEX(Reliability!P$23:P$50,MATCH($T340,Reliability!$C$23:$C$50,0)),0),0)*$H340*$X340*$Y340),$D340)*$R340</f>
        <v>0</v>
      </c>
      <c r="AM340" s="167">
        <f t="shared" si="55"/>
        <v>0</v>
      </c>
      <c r="AN340">
        <f>unique_contracts!C340</f>
        <v>0</v>
      </c>
    </row>
    <row r="341" spans="2:40" x14ac:dyDescent="0.25">
      <c r="B341" s="121">
        <f>unique_contracts!B341</f>
        <v>0</v>
      </c>
      <c r="C341" s="103">
        <f>unique_contracts!D341</f>
        <v>0</v>
      </c>
      <c r="D341" s="120">
        <f>unique_contracts!J341</f>
        <v>0</v>
      </c>
      <c r="E341" s="103">
        <f>unique_contracts!M341</f>
        <v>0</v>
      </c>
      <c r="F341" s="103">
        <f>unique_contracts!N341</f>
        <v>0</v>
      </c>
      <c r="G341" s="103">
        <f>unique_contracts!P341</f>
        <v>0</v>
      </c>
      <c r="H341" s="103">
        <f>unique_contracts!R341</f>
        <v>0</v>
      </c>
      <c r="I341" s="103">
        <f>unique_contracts!V341</f>
        <v>0</v>
      </c>
      <c r="J341" s="121">
        <f>unique_contracts!AB341</f>
        <v>0</v>
      </c>
      <c r="K341" s="103">
        <f>unique_contracts!AM341</f>
        <v>0</v>
      </c>
      <c r="L341" s="103">
        <f>unique_contracts!AN341</f>
        <v>0</v>
      </c>
      <c r="M341" s="103">
        <f>unique_contracts!AO341</f>
        <v>0</v>
      </c>
      <c r="N341" s="103">
        <f>unique_contracts!AP341</f>
        <v>0</v>
      </c>
      <c r="O341" s="103">
        <f>unique_contracts!AQ341</f>
        <v>0</v>
      </c>
      <c r="P341" s="103">
        <f>unique_contracts!AR341</f>
        <v>0</v>
      </c>
      <c r="Q341" s="103">
        <f>unique_contracts!BP341</f>
        <v>0</v>
      </c>
      <c r="R341" s="103">
        <f t="shared" si="48"/>
        <v>0</v>
      </c>
      <c r="S341" s="103" t="str">
        <f>IFERROR(IF(AND(I341&gt;0,E341="NotHybrid"),_xlfn.CONCAT(MAX(MIN(ROUNDDOWN(I341/D341,0),8),4),INDEX(resources!$G:$G,MATCH(B341,resources!$A:$A,0))),INDEX(resources!$G:$G,MATCH(B341,resources!$A:$A,0))),"n/a")</f>
        <v>n/a</v>
      </c>
      <c r="T341" s="103" t="str">
        <f t="shared" si="49"/>
        <v>n/a</v>
      </c>
      <c r="U341" s="103" t="str">
        <f t="shared" si="50"/>
        <v>n/a</v>
      </c>
      <c r="V341" s="103">
        <f t="shared" si="51"/>
        <v>0</v>
      </c>
      <c r="W341" s="103">
        <f t="shared" si="52"/>
        <v>0</v>
      </c>
      <c r="X341" s="119">
        <f t="shared" si="53"/>
        <v>1</v>
      </c>
      <c r="Y341" s="119">
        <f t="shared" si="54"/>
        <v>1</v>
      </c>
      <c r="Z341" s="168">
        <f>MIN((IFERROR(IF(AND($V341&lt;=Z$1,$W341&gt;=Z$1),INDEX(Reliability!E$23:E$50,MATCH($S341,Reliability!$C$23:$C$50,0)),0),0)*IF($T341="n/a",$D341*$Y341,$G341)+IFERROR(IF(AND($V341&lt;=Z$1,$W341&gt;=Z$1),INDEX(Reliability!E$23:E$50,MATCH($T341,Reliability!$C$23:$C$50,0)),0),0)*$H341*$X341*$Y341),$D341)*$R341</f>
        <v>0</v>
      </c>
      <c r="AA341" s="168">
        <f>MIN((IFERROR(IF(AND($V341&lt;=AA$1,$W341&gt;=AA$1),INDEX(Reliability!F$23:F$50,MATCH($S341,Reliability!$C$23:$C$50,0)),0),0)*IF($T341="n/a",$D341*$Y341,$G341)+IFERROR(IF(AND($V341&lt;=AA$1,$W341&gt;=AA$1),INDEX(Reliability!F$23:F$50,MATCH($T341,Reliability!$C$23:$C$50,0)),0),0)*$H341*$X341*$Y341),$D341)*$R341</f>
        <v>0</v>
      </c>
      <c r="AB341" s="168">
        <f>MIN((IFERROR(IF(AND($V341&lt;=AB$1,$W341&gt;=AB$1),INDEX(Reliability!G$23:G$50,MATCH($S341,Reliability!$C$23:$C$50,0)),0),0)*IF($T341="n/a",$D341*$Y341,$G341)+IFERROR(IF(AND($V341&lt;=AB$1,$W341&gt;=AB$1),INDEX(Reliability!G$23:G$50,MATCH($T341,Reliability!$C$23:$C$50,0)),0),0)*$H341*$X341*$Y341),$D341)*$R341</f>
        <v>0</v>
      </c>
      <c r="AC341" s="168">
        <f>MIN((IFERROR(IF(AND($V341&lt;=AC$1,$W341&gt;=AC$1),INDEX(Reliability!H$23:H$50,MATCH($S341,Reliability!$C$23:$C$50,0)),0),0)*IF($T341="n/a",$D341*$Y341,$G341)+IFERROR(IF(AND($V341&lt;=AC$1,$W341&gt;=AC$1),INDEX(Reliability!H$23:H$50,MATCH($T341,Reliability!$C$23:$C$50,0)),0),0)*$H341*$X341*$Y341),$D341)*$R341</f>
        <v>0</v>
      </c>
      <c r="AD341" s="168">
        <f>MIN((IFERROR(IF(AND($V341&lt;=AD$1,$W341&gt;=AD$1),INDEX(Reliability!I$23:I$50,MATCH($S341,Reliability!$C$23:$C$50,0)),0),0)*IF($T341="n/a",$D341*$Y341,$G341)+IFERROR(IF(AND($V341&lt;=AD$1,$W341&gt;=AD$1),INDEX(Reliability!I$23:I$50,MATCH($T341,Reliability!$C$23:$C$50,0)),0),0)*$H341*$X341*$Y341),$D341)*$R341</f>
        <v>0</v>
      </c>
      <c r="AE341" s="168">
        <f>MIN((IFERROR(IF(AND($V341&lt;=AE$1,$W341&gt;=AE$1),INDEX(Reliability!J$23:J$50,MATCH($S341,Reliability!$C$23:$C$50,0)),0),0)*IF($T341="n/a",$D341*$Y341,$G341)+IFERROR(IF(AND($V341&lt;=AE$1,$W341&gt;=AE$1),INDEX(Reliability!J$23:J$50,MATCH($T341,Reliability!$C$23:$C$50,0)),0),0)*$H341*$X341*$Y341),$D341)*$R341</f>
        <v>0</v>
      </c>
      <c r="AF341" s="168">
        <f>MIN((IFERROR(IF(AND($V341&lt;=AF$1,$W341&gt;=AF$1),INDEX(Reliability!K$23:K$50,MATCH($S341,Reliability!$C$23:$C$50,0)),0),0)*IF($T341="n/a",$D341*$Y341,$G341)+IFERROR(IF(AND($V341&lt;=AF$1,$W341&gt;=AF$1),INDEX(Reliability!K$23:K$50,MATCH($T341,Reliability!$C$23:$C$50,0)),0),0)*$H341*$X341*$Y341),$D341)*$R341</f>
        <v>0</v>
      </c>
      <c r="AG341" s="168">
        <f>MIN((IFERROR(IF(AND($V341&lt;=AG$1,$W341&gt;=AG$1),INDEX(Reliability!L$23:L$50,MATCH($S341,Reliability!$C$23:$C$50,0)),0),0)*IF($T341="n/a",$D341*$Y341,$G341)+IFERROR(IF(AND($V341&lt;=AG$1,$W341&gt;=AG$1),INDEX(Reliability!L$23:L$50,MATCH($T341,Reliability!$C$23:$C$50,0)),0),0)*$H341*$X341*$Y341),$D341)*$R341</f>
        <v>0</v>
      </c>
      <c r="AH341" s="168">
        <f>MIN((IFERROR(IF(AND($V341&lt;=AH$1,$W341&gt;=AH$1),INDEX(Reliability!M$23:M$50,MATCH($S341,Reliability!$C$23:$C$50,0)),0),0)*IF($T341="n/a",$D341*$Y341,$G341)+IFERROR(IF(AND($V341&lt;=AH$1,$W341&gt;=AH$1),INDEX(Reliability!M$23:M$50,MATCH($T341,Reliability!$C$23:$C$50,0)),0),0)*$H341*$X341*$Y341),$D341)*$R341</f>
        <v>0</v>
      </c>
      <c r="AI341" s="168">
        <f>MIN((IFERROR(IF(AND($V341&lt;=AI$1,$W341&gt;=AI$1),INDEX(Reliability!N$23:N$50,MATCH($S341,Reliability!$C$23:$C$50,0)),0),0)*IF($T341="n/a",$D341*$Y341,$G341)+IFERROR(IF(AND($V341&lt;=AI$1,$W341&gt;=AI$1),INDEX(Reliability!N$23:N$50,MATCH($T341,Reliability!$C$23:$C$50,0)),0),0)*$H341*$X341*$Y341),$D341)*$R341</f>
        <v>0</v>
      </c>
      <c r="AJ341" s="168">
        <f>MIN((IFERROR(IF(AND($V341&lt;=AJ$1,$W341&gt;=AJ$1),INDEX(Reliability!O$23:O$50,MATCH($S341,Reliability!$C$23:$C$50,0)),0),0)*IF($T341="n/a",$D341*$Y341,$G341)+IFERROR(IF(AND($V341&lt;=AJ$1,$W341&gt;=AJ$1),INDEX(Reliability!O$23:O$50,MATCH($T341,Reliability!$C$23:$C$50,0)),0),0)*$H341*$X341*$Y341),$D341)*$R341</f>
        <v>0</v>
      </c>
      <c r="AK341" s="168">
        <f>MIN((IFERROR(IF(AND($V341&lt;=AK$1,$W341&gt;=AK$1),INDEX(Reliability!P$23:P$50,MATCH($S341,Reliability!$C$23:$C$50,0)),0),0)*IF($T341="n/a",$D341*$Y341,$G341)+IFERROR(IF(AND($V341&lt;=AK$1,$W341&gt;=AK$1),INDEX(Reliability!P$23:P$50,MATCH($T341,Reliability!$C$23:$C$50,0)),0),0)*$H341*$X341*$Y341),$D341)*$R341</f>
        <v>0</v>
      </c>
      <c r="AM341" s="167">
        <f t="shared" si="55"/>
        <v>0</v>
      </c>
      <c r="AN341">
        <f>unique_contracts!C341</f>
        <v>0</v>
      </c>
    </row>
    <row r="342" spans="2:40" x14ac:dyDescent="0.25">
      <c r="B342" s="121">
        <f>unique_contracts!B342</f>
        <v>0</v>
      </c>
      <c r="C342" s="103">
        <f>unique_contracts!D342</f>
        <v>0</v>
      </c>
      <c r="D342" s="120">
        <f>unique_contracts!J342</f>
        <v>0</v>
      </c>
      <c r="E342" s="103">
        <f>unique_contracts!M342</f>
        <v>0</v>
      </c>
      <c r="F342" s="103">
        <f>unique_contracts!N342</f>
        <v>0</v>
      </c>
      <c r="G342" s="103">
        <f>unique_contracts!P342</f>
        <v>0</v>
      </c>
      <c r="H342" s="103">
        <f>unique_contracts!R342</f>
        <v>0</v>
      </c>
      <c r="I342" s="103">
        <f>unique_contracts!V342</f>
        <v>0</v>
      </c>
      <c r="J342" s="121">
        <f>unique_contracts!AB342</f>
        <v>0</v>
      </c>
      <c r="K342" s="103">
        <f>unique_contracts!AM342</f>
        <v>0</v>
      </c>
      <c r="L342" s="103">
        <f>unique_contracts!AN342</f>
        <v>0</v>
      </c>
      <c r="M342" s="103">
        <f>unique_contracts!AO342</f>
        <v>0</v>
      </c>
      <c r="N342" s="103">
        <f>unique_contracts!AP342</f>
        <v>0</v>
      </c>
      <c r="O342" s="103">
        <f>unique_contracts!AQ342</f>
        <v>0</v>
      </c>
      <c r="P342" s="103">
        <f>unique_contracts!AR342</f>
        <v>0</v>
      </c>
      <c r="Q342" s="103">
        <f>unique_contracts!BP342</f>
        <v>0</v>
      </c>
      <c r="R342" s="103">
        <f t="shared" si="48"/>
        <v>0</v>
      </c>
      <c r="S342" s="103" t="str">
        <f>IFERROR(IF(AND(I342&gt;0,E342="NotHybrid"),_xlfn.CONCAT(MAX(MIN(ROUNDDOWN(I342/D342,0),8),4),INDEX(resources!$G:$G,MATCH(B342,resources!$A:$A,0))),INDEX(resources!$G:$G,MATCH(B342,resources!$A:$A,0))),"n/a")</f>
        <v>n/a</v>
      </c>
      <c r="T342" s="103" t="str">
        <f t="shared" si="49"/>
        <v>n/a</v>
      </c>
      <c r="U342" s="103" t="str">
        <f t="shared" si="50"/>
        <v>n/a</v>
      </c>
      <c r="V342" s="103">
        <f t="shared" si="51"/>
        <v>0</v>
      </c>
      <c r="W342" s="103">
        <f t="shared" si="52"/>
        <v>0</v>
      </c>
      <c r="X342" s="119">
        <f t="shared" si="53"/>
        <v>1</v>
      </c>
      <c r="Y342" s="119">
        <f t="shared" si="54"/>
        <v>1</v>
      </c>
      <c r="Z342" s="168">
        <f>MIN((IFERROR(IF(AND($V342&lt;=Z$1,$W342&gt;=Z$1),INDEX(Reliability!E$23:E$50,MATCH($S342,Reliability!$C$23:$C$50,0)),0),0)*IF($T342="n/a",$D342*$Y342,$G342)+IFERROR(IF(AND($V342&lt;=Z$1,$W342&gt;=Z$1),INDEX(Reliability!E$23:E$50,MATCH($T342,Reliability!$C$23:$C$50,0)),0),0)*$H342*$X342*$Y342),$D342)*$R342</f>
        <v>0</v>
      </c>
      <c r="AA342" s="168">
        <f>MIN((IFERROR(IF(AND($V342&lt;=AA$1,$W342&gt;=AA$1),INDEX(Reliability!F$23:F$50,MATCH($S342,Reliability!$C$23:$C$50,0)),0),0)*IF($T342="n/a",$D342*$Y342,$G342)+IFERROR(IF(AND($V342&lt;=AA$1,$W342&gt;=AA$1),INDEX(Reliability!F$23:F$50,MATCH($T342,Reliability!$C$23:$C$50,0)),0),0)*$H342*$X342*$Y342),$D342)*$R342</f>
        <v>0</v>
      </c>
      <c r="AB342" s="168">
        <f>MIN((IFERROR(IF(AND($V342&lt;=AB$1,$W342&gt;=AB$1),INDEX(Reliability!G$23:G$50,MATCH($S342,Reliability!$C$23:$C$50,0)),0),0)*IF($T342="n/a",$D342*$Y342,$G342)+IFERROR(IF(AND($V342&lt;=AB$1,$W342&gt;=AB$1),INDEX(Reliability!G$23:G$50,MATCH($T342,Reliability!$C$23:$C$50,0)),0),0)*$H342*$X342*$Y342),$D342)*$R342</f>
        <v>0</v>
      </c>
      <c r="AC342" s="168">
        <f>MIN((IFERROR(IF(AND($V342&lt;=AC$1,$W342&gt;=AC$1),INDEX(Reliability!H$23:H$50,MATCH($S342,Reliability!$C$23:$C$50,0)),0),0)*IF($T342="n/a",$D342*$Y342,$G342)+IFERROR(IF(AND($V342&lt;=AC$1,$W342&gt;=AC$1),INDEX(Reliability!H$23:H$50,MATCH($T342,Reliability!$C$23:$C$50,0)),0),0)*$H342*$X342*$Y342),$D342)*$R342</f>
        <v>0</v>
      </c>
      <c r="AD342" s="168">
        <f>MIN((IFERROR(IF(AND($V342&lt;=AD$1,$W342&gt;=AD$1),INDEX(Reliability!I$23:I$50,MATCH($S342,Reliability!$C$23:$C$50,0)),0),0)*IF($T342="n/a",$D342*$Y342,$G342)+IFERROR(IF(AND($V342&lt;=AD$1,$W342&gt;=AD$1),INDEX(Reliability!I$23:I$50,MATCH($T342,Reliability!$C$23:$C$50,0)),0),0)*$H342*$X342*$Y342),$D342)*$R342</f>
        <v>0</v>
      </c>
      <c r="AE342" s="168">
        <f>MIN((IFERROR(IF(AND($V342&lt;=AE$1,$W342&gt;=AE$1),INDEX(Reliability!J$23:J$50,MATCH($S342,Reliability!$C$23:$C$50,0)),0),0)*IF($T342="n/a",$D342*$Y342,$G342)+IFERROR(IF(AND($V342&lt;=AE$1,$W342&gt;=AE$1),INDEX(Reliability!J$23:J$50,MATCH($T342,Reliability!$C$23:$C$50,0)),0),0)*$H342*$X342*$Y342),$D342)*$R342</f>
        <v>0</v>
      </c>
      <c r="AF342" s="168">
        <f>MIN((IFERROR(IF(AND($V342&lt;=AF$1,$W342&gt;=AF$1),INDEX(Reliability!K$23:K$50,MATCH($S342,Reliability!$C$23:$C$50,0)),0),0)*IF($T342="n/a",$D342*$Y342,$G342)+IFERROR(IF(AND($V342&lt;=AF$1,$W342&gt;=AF$1),INDEX(Reliability!K$23:K$50,MATCH($T342,Reliability!$C$23:$C$50,0)),0),0)*$H342*$X342*$Y342),$D342)*$R342</f>
        <v>0</v>
      </c>
      <c r="AG342" s="168">
        <f>MIN((IFERROR(IF(AND($V342&lt;=AG$1,$W342&gt;=AG$1),INDEX(Reliability!L$23:L$50,MATCH($S342,Reliability!$C$23:$C$50,0)),0),0)*IF($T342="n/a",$D342*$Y342,$G342)+IFERROR(IF(AND($V342&lt;=AG$1,$W342&gt;=AG$1),INDEX(Reliability!L$23:L$50,MATCH($T342,Reliability!$C$23:$C$50,0)),0),0)*$H342*$X342*$Y342),$D342)*$R342</f>
        <v>0</v>
      </c>
      <c r="AH342" s="168">
        <f>MIN((IFERROR(IF(AND($V342&lt;=AH$1,$W342&gt;=AH$1),INDEX(Reliability!M$23:M$50,MATCH($S342,Reliability!$C$23:$C$50,0)),0),0)*IF($T342="n/a",$D342*$Y342,$G342)+IFERROR(IF(AND($V342&lt;=AH$1,$W342&gt;=AH$1),INDEX(Reliability!M$23:M$50,MATCH($T342,Reliability!$C$23:$C$50,0)),0),0)*$H342*$X342*$Y342),$D342)*$R342</f>
        <v>0</v>
      </c>
      <c r="AI342" s="168">
        <f>MIN((IFERROR(IF(AND($V342&lt;=AI$1,$W342&gt;=AI$1),INDEX(Reliability!N$23:N$50,MATCH($S342,Reliability!$C$23:$C$50,0)),0),0)*IF($T342="n/a",$D342*$Y342,$G342)+IFERROR(IF(AND($V342&lt;=AI$1,$W342&gt;=AI$1),INDEX(Reliability!N$23:N$50,MATCH($T342,Reliability!$C$23:$C$50,0)),0),0)*$H342*$X342*$Y342),$D342)*$R342</f>
        <v>0</v>
      </c>
      <c r="AJ342" s="168">
        <f>MIN((IFERROR(IF(AND($V342&lt;=AJ$1,$W342&gt;=AJ$1),INDEX(Reliability!O$23:O$50,MATCH($S342,Reliability!$C$23:$C$50,0)),0),0)*IF($T342="n/a",$D342*$Y342,$G342)+IFERROR(IF(AND($V342&lt;=AJ$1,$W342&gt;=AJ$1),INDEX(Reliability!O$23:O$50,MATCH($T342,Reliability!$C$23:$C$50,0)),0),0)*$H342*$X342*$Y342),$D342)*$R342</f>
        <v>0</v>
      </c>
      <c r="AK342" s="168">
        <f>MIN((IFERROR(IF(AND($V342&lt;=AK$1,$W342&gt;=AK$1),INDEX(Reliability!P$23:P$50,MATCH($S342,Reliability!$C$23:$C$50,0)),0),0)*IF($T342="n/a",$D342*$Y342,$G342)+IFERROR(IF(AND($V342&lt;=AK$1,$W342&gt;=AK$1),INDEX(Reliability!P$23:P$50,MATCH($T342,Reliability!$C$23:$C$50,0)),0),0)*$H342*$X342*$Y342),$D342)*$R342</f>
        <v>0</v>
      </c>
      <c r="AM342" s="167">
        <f t="shared" si="55"/>
        <v>0</v>
      </c>
      <c r="AN342">
        <f>unique_contracts!C342</f>
        <v>0</v>
      </c>
    </row>
    <row r="343" spans="2:40" x14ac:dyDescent="0.25">
      <c r="B343" s="121">
        <f>unique_contracts!B343</f>
        <v>0</v>
      </c>
      <c r="C343" s="103">
        <f>unique_contracts!D343</f>
        <v>0</v>
      </c>
      <c r="D343" s="120">
        <f>unique_contracts!J343</f>
        <v>0</v>
      </c>
      <c r="E343" s="103">
        <f>unique_contracts!M343</f>
        <v>0</v>
      </c>
      <c r="F343" s="103">
        <f>unique_contracts!N343</f>
        <v>0</v>
      </c>
      <c r="G343" s="103">
        <f>unique_contracts!P343</f>
        <v>0</v>
      </c>
      <c r="H343" s="103">
        <f>unique_contracts!R343</f>
        <v>0</v>
      </c>
      <c r="I343" s="103">
        <f>unique_contracts!V343</f>
        <v>0</v>
      </c>
      <c r="J343" s="121">
        <f>unique_contracts!AB343</f>
        <v>0</v>
      </c>
      <c r="K343" s="103">
        <f>unique_contracts!AM343</f>
        <v>0</v>
      </c>
      <c r="L343" s="103">
        <f>unique_contracts!AN343</f>
        <v>0</v>
      </c>
      <c r="M343" s="103">
        <f>unique_contracts!AO343</f>
        <v>0</v>
      </c>
      <c r="N343" s="103">
        <f>unique_contracts!AP343</f>
        <v>0</v>
      </c>
      <c r="O343" s="103">
        <f>unique_contracts!AQ343</f>
        <v>0</v>
      </c>
      <c r="P343" s="103">
        <f>unique_contracts!AR343</f>
        <v>0</v>
      </c>
      <c r="Q343" s="103">
        <f>unique_contracts!BP343</f>
        <v>0</v>
      </c>
      <c r="R343" s="103">
        <f t="shared" si="48"/>
        <v>0</v>
      </c>
      <c r="S343" s="103" t="str">
        <f>IFERROR(IF(AND(I343&gt;0,E343="NotHybrid"),_xlfn.CONCAT(MAX(MIN(ROUNDDOWN(I343/D343,0),8),4),INDEX(resources!$G:$G,MATCH(B343,resources!$A:$A,0))),INDEX(resources!$G:$G,MATCH(B343,resources!$A:$A,0))),"n/a")</f>
        <v>n/a</v>
      </c>
      <c r="T343" s="103" t="str">
        <f t="shared" si="49"/>
        <v>n/a</v>
      </c>
      <c r="U343" s="103" t="str">
        <f t="shared" si="50"/>
        <v>n/a</v>
      </c>
      <c r="V343" s="103">
        <f t="shared" si="51"/>
        <v>0</v>
      </c>
      <c r="W343" s="103">
        <f t="shared" si="52"/>
        <v>0</v>
      </c>
      <c r="X343" s="119">
        <f t="shared" si="53"/>
        <v>1</v>
      </c>
      <c r="Y343" s="119">
        <f t="shared" si="54"/>
        <v>1</v>
      </c>
      <c r="Z343" s="168">
        <f>MIN((IFERROR(IF(AND($V343&lt;=Z$1,$W343&gt;=Z$1),INDEX(Reliability!E$23:E$50,MATCH($S343,Reliability!$C$23:$C$50,0)),0),0)*IF($T343="n/a",$D343*$Y343,$G343)+IFERROR(IF(AND($V343&lt;=Z$1,$W343&gt;=Z$1),INDEX(Reliability!E$23:E$50,MATCH($T343,Reliability!$C$23:$C$50,0)),0),0)*$H343*$X343*$Y343),$D343)*$R343</f>
        <v>0</v>
      </c>
      <c r="AA343" s="168">
        <f>MIN((IFERROR(IF(AND($V343&lt;=AA$1,$W343&gt;=AA$1),INDEX(Reliability!F$23:F$50,MATCH($S343,Reliability!$C$23:$C$50,0)),0),0)*IF($T343="n/a",$D343*$Y343,$G343)+IFERROR(IF(AND($V343&lt;=AA$1,$W343&gt;=AA$1),INDEX(Reliability!F$23:F$50,MATCH($T343,Reliability!$C$23:$C$50,0)),0),0)*$H343*$X343*$Y343),$D343)*$R343</f>
        <v>0</v>
      </c>
      <c r="AB343" s="168">
        <f>MIN((IFERROR(IF(AND($V343&lt;=AB$1,$W343&gt;=AB$1),INDEX(Reliability!G$23:G$50,MATCH($S343,Reliability!$C$23:$C$50,0)),0),0)*IF($T343="n/a",$D343*$Y343,$G343)+IFERROR(IF(AND($V343&lt;=AB$1,$W343&gt;=AB$1),INDEX(Reliability!G$23:G$50,MATCH($T343,Reliability!$C$23:$C$50,0)),0),0)*$H343*$X343*$Y343),$D343)*$R343</f>
        <v>0</v>
      </c>
      <c r="AC343" s="168">
        <f>MIN((IFERROR(IF(AND($V343&lt;=AC$1,$W343&gt;=AC$1),INDEX(Reliability!H$23:H$50,MATCH($S343,Reliability!$C$23:$C$50,0)),0),0)*IF($T343="n/a",$D343*$Y343,$G343)+IFERROR(IF(AND($V343&lt;=AC$1,$W343&gt;=AC$1),INDEX(Reliability!H$23:H$50,MATCH($T343,Reliability!$C$23:$C$50,0)),0),0)*$H343*$X343*$Y343),$D343)*$R343</f>
        <v>0</v>
      </c>
      <c r="AD343" s="168">
        <f>MIN((IFERROR(IF(AND($V343&lt;=AD$1,$W343&gt;=AD$1),INDEX(Reliability!I$23:I$50,MATCH($S343,Reliability!$C$23:$C$50,0)),0),0)*IF($T343="n/a",$D343*$Y343,$G343)+IFERROR(IF(AND($V343&lt;=AD$1,$W343&gt;=AD$1),INDEX(Reliability!I$23:I$50,MATCH($T343,Reliability!$C$23:$C$50,0)),0),0)*$H343*$X343*$Y343),$D343)*$R343</f>
        <v>0</v>
      </c>
      <c r="AE343" s="168">
        <f>MIN((IFERROR(IF(AND($V343&lt;=AE$1,$W343&gt;=AE$1),INDEX(Reliability!J$23:J$50,MATCH($S343,Reliability!$C$23:$C$50,0)),0),0)*IF($T343="n/a",$D343*$Y343,$G343)+IFERROR(IF(AND($V343&lt;=AE$1,$W343&gt;=AE$1),INDEX(Reliability!J$23:J$50,MATCH($T343,Reliability!$C$23:$C$50,0)),0),0)*$H343*$X343*$Y343),$D343)*$R343</f>
        <v>0</v>
      </c>
      <c r="AF343" s="168">
        <f>MIN((IFERROR(IF(AND($V343&lt;=AF$1,$W343&gt;=AF$1),INDEX(Reliability!K$23:K$50,MATCH($S343,Reliability!$C$23:$C$50,0)),0),0)*IF($T343="n/a",$D343*$Y343,$G343)+IFERROR(IF(AND($V343&lt;=AF$1,$W343&gt;=AF$1),INDEX(Reliability!K$23:K$50,MATCH($T343,Reliability!$C$23:$C$50,0)),0),0)*$H343*$X343*$Y343),$D343)*$R343</f>
        <v>0</v>
      </c>
      <c r="AG343" s="168">
        <f>MIN((IFERROR(IF(AND($V343&lt;=AG$1,$W343&gt;=AG$1),INDEX(Reliability!L$23:L$50,MATCH($S343,Reliability!$C$23:$C$50,0)),0),0)*IF($T343="n/a",$D343*$Y343,$G343)+IFERROR(IF(AND($V343&lt;=AG$1,$W343&gt;=AG$1),INDEX(Reliability!L$23:L$50,MATCH($T343,Reliability!$C$23:$C$50,0)),0),0)*$H343*$X343*$Y343),$D343)*$R343</f>
        <v>0</v>
      </c>
      <c r="AH343" s="168">
        <f>MIN((IFERROR(IF(AND($V343&lt;=AH$1,$W343&gt;=AH$1),INDEX(Reliability!M$23:M$50,MATCH($S343,Reliability!$C$23:$C$50,0)),0),0)*IF($T343="n/a",$D343*$Y343,$G343)+IFERROR(IF(AND($V343&lt;=AH$1,$W343&gt;=AH$1),INDEX(Reliability!M$23:M$50,MATCH($T343,Reliability!$C$23:$C$50,0)),0),0)*$H343*$X343*$Y343),$D343)*$R343</f>
        <v>0</v>
      </c>
      <c r="AI343" s="168">
        <f>MIN((IFERROR(IF(AND($V343&lt;=AI$1,$W343&gt;=AI$1),INDEX(Reliability!N$23:N$50,MATCH($S343,Reliability!$C$23:$C$50,0)),0),0)*IF($T343="n/a",$D343*$Y343,$G343)+IFERROR(IF(AND($V343&lt;=AI$1,$W343&gt;=AI$1),INDEX(Reliability!N$23:N$50,MATCH($T343,Reliability!$C$23:$C$50,0)),0),0)*$H343*$X343*$Y343),$D343)*$R343</f>
        <v>0</v>
      </c>
      <c r="AJ343" s="168">
        <f>MIN((IFERROR(IF(AND($V343&lt;=AJ$1,$W343&gt;=AJ$1),INDEX(Reliability!O$23:O$50,MATCH($S343,Reliability!$C$23:$C$50,0)),0),0)*IF($T343="n/a",$D343*$Y343,$G343)+IFERROR(IF(AND($V343&lt;=AJ$1,$W343&gt;=AJ$1),INDEX(Reliability!O$23:O$50,MATCH($T343,Reliability!$C$23:$C$50,0)),0),0)*$H343*$X343*$Y343),$D343)*$R343</f>
        <v>0</v>
      </c>
      <c r="AK343" s="168">
        <f>MIN((IFERROR(IF(AND($V343&lt;=AK$1,$W343&gt;=AK$1),INDEX(Reliability!P$23:P$50,MATCH($S343,Reliability!$C$23:$C$50,0)),0),0)*IF($T343="n/a",$D343*$Y343,$G343)+IFERROR(IF(AND($V343&lt;=AK$1,$W343&gt;=AK$1),INDEX(Reliability!P$23:P$50,MATCH($T343,Reliability!$C$23:$C$50,0)),0),0)*$H343*$X343*$Y343),$D343)*$R343</f>
        <v>0</v>
      </c>
      <c r="AM343" s="167">
        <f t="shared" si="55"/>
        <v>0</v>
      </c>
      <c r="AN343">
        <f>unique_contracts!C343</f>
        <v>0</v>
      </c>
    </row>
    <row r="344" spans="2:40" x14ac:dyDescent="0.25">
      <c r="B344" s="121">
        <f>unique_contracts!B344</f>
        <v>0</v>
      </c>
      <c r="C344" s="103">
        <f>unique_contracts!D344</f>
        <v>0</v>
      </c>
      <c r="D344" s="120">
        <f>unique_contracts!J344</f>
        <v>0</v>
      </c>
      <c r="E344" s="103">
        <f>unique_contracts!M344</f>
        <v>0</v>
      </c>
      <c r="F344" s="103">
        <f>unique_contracts!N344</f>
        <v>0</v>
      </c>
      <c r="G344" s="103">
        <f>unique_contracts!P344</f>
        <v>0</v>
      </c>
      <c r="H344" s="103">
        <f>unique_contracts!R344</f>
        <v>0</v>
      </c>
      <c r="I344" s="103">
        <f>unique_contracts!V344</f>
        <v>0</v>
      </c>
      <c r="J344" s="121">
        <f>unique_contracts!AB344</f>
        <v>0</v>
      </c>
      <c r="K344" s="103">
        <f>unique_contracts!AM344</f>
        <v>0</v>
      </c>
      <c r="L344" s="103">
        <f>unique_contracts!AN344</f>
        <v>0</v>
      </c>
      <c r="M344" s="103">
        <f>unique_contracts!AO344</f>
        <v>0</v>
      </c>
      <c r="N344" s="103">
        <f>unique_contracts!AP344</f>
        <v>0</v>
      </c>
      <c r="O344" s="103">
        <f>unique_contracts!AQ344</f>
        <v>0</v>
      </c>
      <c r="P344" s="103">
        <f>unique_contracts!AR344</f>
        <v>0</v>
      </c>
      <c r="Q344" s="103">
        <f>unique_contracts!BP344</f>
        <v>0</v>
      </c>
      <c r="R344" s="103">
        <f t="shared" si="48"/>
        <v>0</v>
      </c>
      <c r="S344" s="103" t="str">
        <f>IFERROR(IF(AND(I344&gt;0,E344="NotHybrid"),_xlfn.CONCAT(MAX(MIN(ROUNDDOWN(I344/D344,0),8),4),INDEX(resources!$G:$G,MATCH(B344,resources!$A:$A,0))),INDEX(resources!$G:$G,MATCH(B344,resources!$A:$A,0))),"n/a")</f>
        <v>n/a</v>
      </c>
      <c r="T344" s="103" t="str">
        <f t="shared" si="49"/>
        <v>n/a</v>
      </c>
      <c r="U344" s="103" t="str">
        <f t="shared" si="50"/>
        <v>n/a</v>
      </c>
      <c r="V344" s="103">
        <f t="shared" si="51"/>
        <v>0</v>
      </c>
      <c r="W344" s="103">
        <f t="shared" si="52"/>
        <v>0</v>
      </c>
      <c r="X344" s="119">
        <f t="shared" si="53"/>
        <v>1</v>
      </c>
      <c r="Y344" s="119">
        <f t="shared" si="54"/>
        <v>1</v>
      </c>
      <c r="Z344" s="168">
        <f>MIN((IFERROR(IF(AND($V344&lt;=Z$1,$W344&gt;=Z$1),INDEX(Reliability!E$23:E$50,MATCH($S344,Reliability!$C$23:$C$50,0)),0),0)*IF($T344="n/a",$D344*$Y344,$G344)+IFERROR(IF(AND($V344&lt;=Z$1,$W344&gt;=Z$1),INDEX(Reliability!E$23:E$50,MATCH($T344,Reliability!$C$23:$C$50,0)),0),0)*$H344*$X344*$Y344),$D344)*$R344</f>
        <v>0</v>
      </c>
      <c r="AA344" s="168">
        <f>MIN((IFERROR(IF(AND($V344&lt;=AA$1,$W344&gt;=AA$1),INDEX(Reliability!F$23:F$50,MATCH($S344,Reliability!$C$23:$C$50,0)),0),0)*IF($T344="n/a",$D344*$Y344,$G344)+IFERROR(IF(AND($V344&lt;=AA$1,$W344&gt;=AA$1),INDEX(Reliability!F$23:F$50,MATCH($T344,Reliability!$C$23:$C$50,0)),0),0)*$H344*$X344*$Y344),$D344)*$R344</f>
        <v>0</v>
      </c>
      <c r="AB344" s="168">
        <f>MIN((IFERROR(IF(AND($V344&lt;=AB$1,$W344&gt;=AB$1),INDEX(Reliability!G$23:G$50,MATCH($S344,Reliability!$C$23:$C$50,0)),0),0)*IF($T344="n/a",$D344*$Y344,$G344)+IFERROR(IF(AND($V344&lt;=AB$1,$W344&gt;=AB$1),INDEX(Reliability!G$23:G$50,MATCH($T344,Reliability!$C$23:$C$50,0)),0),0)*$H344*$X344*$Y344),$D344)*$R344</f>
        <v>0</v>
      </c>
      <c r="AC344" s="168">
        <f>MIN((IFERROR(IF(AND($V344&lt;=AC$1,$W344&gt;=AC$1),INDEX(Reliability!H$23:H$50,MATCH($S344,Reliability!$C$23:$C$50,0)),0),0)*IF($T344="n/a",$D344*$Y344,$G344)+IFERROR(IF(AND($V344&lt;=AC$1,$W344&gt;=AC$1),INDEX(Reliability!H$23:H$50,MATCH($T344,Reliability!$C$23:$C$50,0)),0),0)*$H344*$X344*$Y344),$D344)*$R344</f>
        <v>0</v>
      </c>
      <c r="AD344" s="168">
        <f>MIN((IFERROR(IF(AND($V344&lt;=AD$1,$W344&gt;=AD$1),INDEX(Reliability!I$23:I$50,MATCH($S344,Reliability!$C$23:$C$50,0)),0),0)*IF($T344="n/a",$D344*$Y344,$G344)+IFERROR(IF(AND($V344&lt;=AD$1,$W344&gt;=AD$1),INDEX(Reliability!I$23:I$50,MATCH($T344,Reliability!$C$23:$C$50,0)),0),0)*$H344*$X344*$Y344),$D344)*$R344</f>
        <v>0</v>
      </c>
      <c r="AE344" s="168">
        <f>MIN((IFERROR(IF(AND($V344&lt;=AE$1,$W344&gt;=AE$1),INDEX(Reliability!J$23:J$50,MATCH($S344,Reliability!$C$23:$C$50,0)),0),0)*IF($T344="n/a",$D344*$Y344,$G344)+IFERROR(IF(AND($V344&lt;=AE$1,$W344&gt;=AE$1),INDEX(Reliability!J$23:J$50,MATCH($T344,Reliability!$C$23:$C$50,0)),0),0)*$H344*$X344*$Y344),$D344)*$R344</f>
        <v>0</v>
      </c>
      <c r="AF344" s="168">
        <f>MIN((IFERROR(IF(AND($V344&lt;=AF$1,$W344&gt;=AF$1),INDEX(Reliability!K$23:K$50,MATCH($S344,Reliability!$C$23:$C$50,0)),0),0)*IF($T344="n/a",$D344*$Y344,$G344)+IFERROR(IF(AND($V344&lt;=AF$1,$W344&gt;=AF$1),INDEX(Reliability!K$23:K$50,MATCH($T344,Reliability!$C$23:$C$50,0)),0),0)*$H344*$X344*$Y344),$D344)*$R344</f>
        <v>0</v>
      </c>
      <c r="AG344" s="168">
        <f>MIN((IFERROR(IF(AND($V344&lt;=AG$1,$W344&gt;=AG$1),INDEX(Reliability!L$23:L$50,MATCH($S344,Reliability!$C$23:$C$50,0)),0),0)*IF($T344="n/a",$D344*$Y344,$G344)+IFERROR(IF(AND($V344&lt;=AG$1,$W344&gt;=AG$1),INDEX(Reliability!L$23:L$50,MATCH($T344,Reliability!$C$23:$C$50,0)),0),0)*$H344*$X344*$Y344),$D344)*$R344</f>
        <v>0</v>
      </c>
      <c r="AH344" s="168">
        <f>MIN((IFERROR(IF(AND($V344&lt;=AH$1,$W344&gt;=AH$1),INDEX(Reliability!M$23:M$50,MATCH($S344,Reliability!$C$23:$C$50,0)),0),0)*IF($T344="n/a",$D344*$Y344,$G344)+IFERROR(IF(AND($V344&lt;=AH$1,$W344&gt;=AH$1),INDEX(Reliability!M$23:M$50,MATCH($T344,Reliability!$C$23:$C$50,0)),0),0)*$H344*$X344*$Y344),$D344)*$R344</f>
        <v>0</v>
      </c>
      <c r="AI344" s="168">
        <f>MIN((IFERROR(IF(AND($V344&lt;=AI$1,$W344&gt;=AI$1),INDEX(Reliability!N$23:N$50,MATCH($S344,Reliability!$C$23:$C$50,0)),0),0)*IF($T344="n/a",$D344*$Y344,$G344)+IFERROR(IF(AND($V344&lt;=AI$1,$W344&gt;=AI$1),INDEX(Reliability!N$23:N$50,MATCH($T344,Reliability!$C$23:$C$50,0)),0),0)*$H344*$X344*$Y344),$D344)*$R344</f>
        <v>0</v>
      </c>
      <c r="AJ344" s="168">
        <f>MIN((IFERROR(IF(AND($V344&lt;=AJ$1,$W344&gt;=AJ$1),INDEX(Reliability!O$23:O$50,MATCH($S344,Reliability!$C$23:$C$50,0)),0),0)*IF($T344="n/a",$D344*$Y344,$G344)+IFERROR(IF(AND($V344&lt;=AJ$1,$W344&gt;=AJ$1),INDEX(Reliability!O$23:O$50,MATCH($T344,Reliability!$C$23:$C$50,0)),0),0)*$H344*$X344*$Y344),$D344)*$R344</f>
        <v>0</v>
      </c>
      <c r="AK344" s="168">
        <f>MIN((IFERROR(IF(AND($V344&lt;=AK$1,$W344&gt;=AK$1),INDEX(Reliability!P$23:P$50,MATCH($S344,Reliability!$C$23:$C$50,0)),0),0)*IF($T344="n/a",$D344*$Y344,$G344)+IFERROR(IF(AND($V344&lt;=AK$1,$W344&gt;=AK$1),INDEX(Reliability!P$23:P$50,MATCH($T344,Reliability!$C$23:$C$50,0)),0),0)*$H344*$X344*$Y344),$D344)*$R344</f>
        <v>0</v>
      </c>
      <c r="AM344" s="167">
        <f t="shared" si="55"/>
        <v>0</v>
      </c>
      <c r="AN344">
        <f>unique_contracts!C344</f>
        <v>0</v>
      </c>
    </row>
    <row r="345" spans="2:40" x14ac:dyDescent="0.25">
      <c r="B345" s="121">
        <f>unique_contracts!B345</f>
        <v>0</v>
      </c>
      <c r="C345" s="103">
        <f>unique_contracts!D345</f>
        <v>0</v>
      </c>
      <c r="D345" s="120">
        <f>unique_contracts!J345</f>
        <v>0</v>
      </c>
      <c r="E345" s="103">
        <f>unique_contracts!M345</f>
        <v>0</v>
      </c>
      <c r="F345" s="103">
        <f>unique_contracts!N345</f>
        <v>0</v>
      </c>
      <c r="G345" s="103">
        <f>unique_contracts!P345</f>
        <v>0</v>
      </c>
      <c r="H345" s="103">
        <f>unique_contracts!R345</f>
        <v>0</v>
      </c>
      <c r="I345" s="103">
        <f>unique_contracts!V345</f>
        <v>0</v>
      </c>
      <c r="J345" s="121">
        <f>unique_contracts!AB345</f>
        <v>0</v>
      </c>
      <c r="K345" s="103">
        <f>unique_contracts!AM345</f>
        <v>0</v>
      </c>
      <c r="L345" s="103">
        <f>unique_contracts!AN345</f>
        <v>0</v>
      </c>
      <c r="M345" s="103">
        <f>unique_contracts!AO345</f>
        <v>0</v>
      </c>
      <c r="N345" s="103">
        <f>unique_contracts!AP345</f>
        <v>0</v>
      </c>
      <c r="O345" s="103">
        <f>unique_contracts!AQ345</f>
        <v>0</v>
      </c>
      <c r="P345" s="103">
        <f>unique_contracts!AR345</f>
        <v>0</v>
      </c>
      <c r="Q345" s="103">
        <f>unique_contracts!BP345</f>
        <v>0</v>
      </c>
      <c r="R345" s="103">
        <f t="shared" si="48"/>
        <v>0</v>
      </c>
      <c r="S345" s="103" t="str">
        <f>IFERROR(IF(AND(I345&gt;0,E345="NotHybrid"),_xlfn.CONCAT(MAX(MIN(ROUNDDOWN(I345/D345,0),8),4),INDEX(resources!$G:$G,MATCH(B345,resources!$A:$A,0))),INDEX(resources!$G:$G,MATCH(B345,resources!$A:$A,0))),"n/a")</f>
        <v>n/a</v>
      </c>
      <c r="T345" s="103" t="str">
        <f t="shared" si="49"/>
        <v>n/a</v>
      </c>
      <c r="U345" s="103" t="str">
        <f t="shared" si="50"/>
        <v>n/a</v>
      </c>
      <c r="V345" s="103">
        <f t="shared" si="51"/>
        <v>0</v>
      </c>
      <c r="W345" s="103">
        <f t="shared" si="52"/>
        <v>0</v>
      </c>
      <c r="X345" s="119">
        <f t="shared" si="53"/>
        <v>1</v>
      </c>
      <c r="Y345" s="119">
        <f t="shared" si="54"/>
        <v>1</v>
      </c>
      <c r="Z345" s="168">
        <f>MIN((IFERROR(IF(AND($V345&lt;=Z$1,$W345&gt;=Z$1),INDEX(Reliability!E$23:E$50,MATCH($S345,Reliability!$C$23:$C$50,0)),0),0)*IF($T345="n/a",$D345*$Y345,$G345)+IFERROR(IF(AND($V345&lt;=Z$1,$W345&gt;=Z$1),INDEX(Reliability!E$23:E$50,MATCH($T345,Reliability!$C$23:$C$50,0)),0),0)*$H345*$X345*$Y345),$D345)*$R345</f>
        <v>0</v>
      </c>
      <c r="AA345" s="168">
        <f>MIN((IFERROR(IF(AND($V345&lt;=AA$1,$W345&gt;=AA$1),INDEX(Reliability!F$23:F$50,MATCH($S345,Reliability!$C$23:$C$50,0)),0),0)*IF($T345="n/a",$D345*$Y345,$G345)+IFERROR(IF(AND($V345&lt;=AA$1,$W345&gt;=AA$1),INDEX(Reliability!F$23:F$50,MATCH($T345,Reliability!$C$23:$C$50,0)),0),0)*$H345*$X345*$Y345),$D345)*$R345</f>
        <v>0</v>
      </c>
      <c r="AB345" s="168">
        <f>MIN((IFERROR(IF(AND($V345&lt;=AB$1,$W345&gt;=AB$1),INDEX(Reliability!G$23:G$50,MATCH($S345,Reliability!$C$23:$C$50,0)),0),0)*IF($T345="n/a",$D345*$Y345,$G345)+IFERROR(IF(AND($V345&lt;=AB$1,$W345&gt;=AB$1),INDEX(Reliability!G$23:G$50,MATCH($T345,Reliability!$C$23:$C$50,0)),0),0)*$H345*$X345*$Y345),$D345)*$R345</f>
        <v>0</v>
      </c>
      <c r="AC345" s="168">
        <f>MIN((IFERROR(IF(AND($V345&lt;=AC$1,$W345&gt;=AC$1),INDEX(Reliability!H$23:H$50,MATCH($S345,Reliability!$C$23:$C$50,0)),0),0)*IF($T345="n/a",$D345*$Y345,$G345)+IFERROR(IF(AND($V345&lt;=AC$1,$W345&gt;=AC$1),INDEX(Reliability!H$23:H$50,MATCH($T345,Reliability!$C$23:$C$50,0)),0),0)*$H345*$X345*$Y345),$D345)*$R345</f>
        <v>0</v>
      </c>
      <c r="AD345" s="168">
        <f>MIN((IFERROR(IF(AND($V345&lt;=AD$1,$W345&gt;=AD$1),INDEX(Reliability!I$23:I$50,MATCH($S345,Reliability!$C$23:$C$50,0)),0),0)*IF($T345="n/a",$D345*$Y345,$G345)+IFERROR(IF(AND($V345&lt;=AD$1,$W345&gt;=AD$1),INDEX(Reliability!I$23:I$50,MATCH($T345,Reliability!$C$23:$C$50,0)),0),0)*$H345*$X345*$Y345),$D345)*$R345</f>
        <v>0</v>
      </c>
      <c r="AE345" s="168">
        <f>MIN((IFERROR(IF(AND($V345&lt;=AE$1,$W345&gt;=AE$1),INDEX(Reliability!J$23:J$50,MATCH($S345,Reliability!$C$23:$C$50,0)),0),0)*IF($T345="n/a",$D345*$Y345,$G345)+IFERROR(IF(AND($V345&lt;=AE$1,$W345&gt;=AE$1),INDEX(Reliability!J$23:J$50,MATCH($T345,Reliability!$C$23:$C$50,0)),0),0)*$H345*$X345*$Y345),$D345)*$R345</f>
        <v>0</v>
      </c>
      <c r="AF345" s="168">
        <f>MIN((IFERROR(IF(AND($V345&lt;=AF$1,$W345&gt;=AF$1),INDEX(Reliability!K$23:K$50,MATCH($S345,Reliability!$C$23:$C$50,0)),0),0)*IF($T345="n/a",$D345*$Y345,$G345)+IFERROR(IF(AND($V345&lt;=AF$1,$W345&gt;=AF$1),INDEX(Reliability!K$23:K$50,MATCH($T345,Reliability!$C$23:$C$50,0)),0),0)*$H345*$X345*$Y345),$D345)*$R345</f>
        <v>0</v>
      </c>
      <c r="AG345" s="168">
        <f>MIN((IFERROR(IF(AND($V345&lt;=AG$1,$W345&gt;=AG$1),INDEX(Reliability!L$23:L$50,MATCH($S345,Reliability!$C$23:$C$50,0)),0),0)*IF($T345="n/a",$D345*$Y345,$G345)+IFERROR(IF(AND($V345&lt;=AG$1,$W345&gt;=AG$1),INDEX(Reliability!L$23:L$50,MATCH($T345,Reliability!$C$23:$C$50,0)),0),0)*$H345*$X345*$Y345),$D345)*$R345</f>
        <v>0</v>
      </c>
      <c r="AH345" s="168">
        <f>MIN((IFERROR(IF(AND($V345&lt;=AH$1,$W345&gt;=AH$1),INDEX(Reliability!M$23:M$50,MATCH($S345,Reliability!$C$23:$C$50,0)),0),0)*IF($T345="n/a",$D345*$Y345,$G345)+IFERROR(IF(AND($V345&lt;=AH$1,$W345&gt;=AH$1),INDEX(Reliability!M$23:M$50,MATCH($T345,Reliability!$C$23:$C$50,0)),0),0)*$H345*$X345*$Y345),$D345)*$R345</f>
        <v>0</v>
      </c>
      <c r="AI345" s="168">
        <f>MIN((IFERROR(IF(AND($V345&lt;=AI$1,$W345&gt;=AI$1),INDEX(Reliability!N$23:N$50,MATCH($S345,Reliability!$C$23:$C$50,0)),0),0)*IF($T345="n/a",$D345*$Y345,$G345)+IFERROR(IF(AND($V345&lt;=AI$1,$W345&gt;=AI$1),INDEX(Reliability!N$23:N$50,MATCH($T345,Reliability!$C$23:$C$50,0)),0),0)*$H345*$X345*$Y345),$D345)*$R345</f>
        <v>0</v>
      </c>
      <c r="AJ345" s="168">
        <f>MIN((IFERROR(IF(AND($V345&lt;=AJ$1,$W345&gt;=AJ$1),INDEX(Reliability!O$23:O$50,MATCH($S345,Reliability!$C$23:$C$50,0)),0),0)*IF($T345="n/a",$D345*$Y345,$G345)+IFERROR(IF(AND($V345&lt;=AJ$1,$W345&gt;=AJ$1),INDEX(Reliability!O$23:O$50,MATCH($T345,Reliability!$C$23:$C$50,0)),0),0)*$H345*$X345*$Y345),$D345)*$R345</f>
        <v>0</v>
      </c>
      <c r="AK345" s="168">
        <f>MIN((IFERROR(IF(AND($V345&lt;=AK$1,$W345&gt;=AK$1),INDEX(Reliability!P$23:P$50,MATCH($S345,Reliability!$C$23:$C$50,0)),0),0)*IF($T345="n/a",$D345*$Y345,$G345)+IFERROR(IF(AND($V345&lt;=AK$1,$W345&gt;=AK$1),INDEX(Reliability!P$23:P$50,MATCH($T345,Reliability!$C$23:$C$50,0)),0),0)*$H345*$X345*$Y345),$D345)*$R345</f>
        <v>0</v>
      </c>
      <c r="AM345" s="167">
        <f t="shared" si="55"/>
        <v>0</v>
      </c>
      <c r="AN345">
        <f>unique_contracts!C345</f>
        <v>0</v>
      </c>
    </row>
    <row r="346" spans="2:40" x14ac:dyDescent="0.25">
      <c r="B346" s="121">
        <f>unique_contracts!B346</f>
        <v>0</v>
      </c>
      <c r="C346" s="103">
        <f>unique_contracts!D346</f>
        <v>0</v>
      </c>
      <c r="D346" s="120">
        <f>unique_contracts!J346</f>
        <v>0</v>
      </c>
      <c r="E346" s="103">
        <f>unique_contracts!M346</f>
        <v>0</v>
      </c>
      <c r="F346" s="103">
        <f>unique_contracts!N346</f>
        <v>0</v>
      </c>
      <c r="G346" s="103">
        <f>unique_contracts!P346</f>
        <v>0</v>
      </c>
      <c r="H346" s="103">
        <f>unique_contracts!R346</f>
        <v>0</v>
      </c>
      <c r="I346" s="103">
        <f>unique_contracts!V346</f>
        <v>0</v>
      </c>
      <c r="J346" s="121">
        <f>unique_contracts!AB346</f>
        <v>0</v>
      </c>
      <c r="K346" s="103">
        <f>unique_contracts!AM346</f>
        <v>0</v>
      </c>
      <c r="L346" s="103">
        <f>unique_contracts!AN346</f>
        <v>0</v>
      </c>
      <c r="M346" s="103">
        <f>unique_contracts!AO346</f>
        <v>0</v>
      </c>
      <c r="N346" s="103">
        <f>unique_contracts!AP346</f>
        <v>0</v>
      </c>
      <c r="O346" s="103">
        <f>unique_contracts!AQ346</f>
        <v>0</v>
      </c>
      <c r="P346" s="103">
        <f>unique_contracts!AR346</f>
        <v>0</v>
      </c>
      <c r="Q346" s="103">
        <f>unique_contracts!BP346</f>
        <v>0</v>
      </c>
      <c r="R346" s="103">
        <f t="shared" si="48"/>
        <v>0</v>
      </c>
      <c r="S346" s="103" t="str">
        <f>IFERROR(IF(AND(I346&gt;0,E346="NotHybrid"),_xlfn.CONCAT(MAX(MIN(ROUNDDOWN(I346/D346,0),8),4),INDEX(resources!$G:$G,MATCH(B346,resources!$A:$A,0))),INDEX(resources!$G:$G,MATCH(B346,resources!$A:$A,0))),"n/a")</f>
        <v>n/a</v>
      </c>
      <c r="T346" s="103" t="str">
        <f t="shared" si="49"/>
        <v>n/a</v>
      </c>
      <c r="U346" s="103" t="str">
        <f t="shared" si="50"/>
        <v>n/a</v>
      </c>
      <c r="V346" s="103">
        <f t="shared" si="51"/>
        <v>0</v>
      </c>
      <c r="W346" s="103">
        <f t="shared" si="52"/>
        <v>0</v>
      </c>
      <c r="X346" s="119">
        <f t="shared" si="53"/>
        <v>1</v>
      </c>
      <c r="Y346" s="119">
        <f t="shared" si="54"/>
        <v>1</v>
      </c>
      <c r="Z346" s="168">
        <f>MIN((IFERROR(IF(AND($V346&lt;=Z$1,$W346&gt;=Z$1),INDEX(Reliability!E$23:E$50,MATCH($S346,Reliability!$C$23:$C$50,0)),0),0)*IF($T346="n/a",$D346*$Y346,$G346)+IFERROR(IF(AND($V346&lt;=Z$1,$W346&gt;=Z$1),INDEX(Reliability!E$23:E$50,MATCH($T346,Reliability!$C$23:$C$50,0)),0),0)*$H346*$X346*$Y346),$D346)*$R346</f>
        <v>0</v>
      </c>
      <c r="AA346" s="168">
        <f>MIN((IFERROR(IF(AND($V346&lt;=AA$1,$W346&gt;=AA$1),INDEX(Reliability!F$23:F$50,MATCH($S346,Reliability!$C$23:$C$50,0)),0),0)*IF($T346="n/a",$D346*$Y346,$G346)+IFERROR(IF(AND($V346&lt;=AA$1,$W346&gt;=AA$1),INDEX(Reliability!F$23:F$50,MATCH($T346,Reliability!$C$23:$C$50,0)),0),0)*$H346*$X346*$Y346),$D346)*$R346</f>
        <v>0</v>
      </c>
      <c r="AB346" s="168">
        <f>MIN((IFERROR(IF(AND($V346&lt;=AB$1,$W346&gt;=AB$1),INDEX(Reliability!G$23:G$50,MATCH($S346,Reliability!$C$23:$C$50,0)),0),0)*IF($T346="n/a",$D346*$Y346,$G346)+IFERROR(IF(AND($V346&lt;=AB$1,$W346&gt;=AB$1),INDEX(Reliability!G$23:G$50,MATCH($T346,Reliability!$C$23:$C$50,0)),0),0)*$H346*$X346*$Y346),$D346)*$R346</f>
        <v>0</v>
      </c>
      <c r="AC346" s="168">
        <f>MIN((IFERROR(IF(AND($V346&lt;=AC$1,$W346&gt;=AC$1),INDEX(Reliability!H$23:H$50,MATCH($S346,Reliability!$C$23:$C$50,0)),0),0)*IF($T346="n/a",$D346*$Y346,$G346)+IFERROR(IF(AND($V346&lt;=AC$1,$W346&gt;=AC$1),INDEX(Reliability!H$23:H$50,MATCH($T346,Reliability!$C$23:$C$50,0)),0),0)*$H346*$X346*$Y346),$D346)*$R346</f>
        <v>0</v>
      </c>
      <c r="AD346" s="168">
        <f>MIN((IFERROR(IF(AND($V346&lt;=AD$1,$W346&gt;=AD$1),INDEX(Reliability!I$23:I$50,MATCH($S346,Reliability!$C$23:$C$50,0)),0),0)*IF($T346="n/a",$D346*$Y346,$G346)+IFERROR(IF(AND($V346&lt;=AD$1,$W346&gt;=AD$1),INDEX(Reliability!I$23:I$50,MATCH($T346,Reliability!$C$23:$C$50,0)),0),0)*$H346*$X346*$Y346),$D346)*$R346</f>
        <v>0</v>
      </c>
      <c r="AE346" s="168">
        <f>MIN((IFERROR(IF(AND($V346&lt;=AE$1,$W346&gt;=AE$1),INDEX(Reliability!J$23:J$50,MATCH($S346,Reliability!$C$23:$C$50,0)),0),0)*IF($T346="n/a",$D346*$Y346,$G346)+IFERROR(IF(AND($V346&lt;=AE$1,$W346&gt;=AE$1),INDEX(Reliability!J$23:J$50,MATCH($T346,Reliability!$C$23:$C$50,0)),0),0)*$H346*$X346*$Y346),$D346)*$R346</f>
        <v>0</v>
      </c>
      <c r="AF346" s="168">
        <f>MIN((IFERROR(IF(AND($V346&lt;=AF$1,$W346&gt;=AF$1),INDEX(Reliability!K$23:K$50,MATCH($S346,Reliability!$C$23:$C$50,0)),0),0)*IF($T346="n/a",$D346*$Y346,$G346)+IFERROR(IF(AND($V346&lt;=AF$1,$W346&gt;=AF$1),INDEX(Reliability!K$23:K$50,MATCH($T346,Reliability!$C$23:$C$50,0)),0),0)*$H346*$X346*$Y346),$D346)*$R346</f>
        <v>0</v>
      </c>
      <c r="AG346" s="168">
        <f>MIN((IFERROR(IF(AND($V346&lt;=AG$1,$W346&gt;=AG$1),INDEX(Reliability!L$23:L$50,MATCH($S346,Reliability!$C$23:$C$50,0)),0),0)*IF($T346="n/a",$D346*$Y346,$G346)+IFERROR(IF(AND($V346&lt;=AG$1,$W346&gt;=AG$1),INDEX(Reliability!L$23:L$50,MATCH($T346,Reliability!$C$23:$C$50,0)),0),0)*$H346*$X346*$Y346),$D346)*$R346</f>
        <v>0</v>
      </c>
      <c r="AH346" s="168">
        <f>MIN((IFERROR(IF(AND($V346&lt;=AH$1,$W346&gt;=AH$1),INDEX(Reliability!M$23:M$50,MATCH($S346,Reliability!$C$23:$C$50,0)),0),0)*IF($T346="n/a",$D346*$Y346,$G346)+IFERROR(IF(AND($V346&lt;=AH$1,$W346&gt;=AH$1),INDEX(Reliability!M$23:M$50,MATCH($T346,Reliability!$C$23:$C$50,0)),0),0)*$H346*$X346*$Y346),$D346)*$R346</f>
        <v>0</v>
      </c>
      <c r="AI346" s="168">
        <f>MIN((IFERROR(IF(AND($V346&lt;=AI$1,$W346&gt;=AI$1),INDEX(Reliability!N$23:N$50,MATCH($S346,Reliability!$C$23:$C$50,0)),0),0)*IF($T346="n/a",$D346*$Y346,$G346)+IFERROR(IF(AND($V346&lt;=AI$1,$W346&gt;=AI$1),INDEX(Reliability!N$23:N$50,MATCH($T346,Reliability!$C$23:$C$50,0)),0),0)*$H346*$X346*$Y346),$D346)*$R346</f>
        <v>0</v>
      </c>
      <c r="AJ346" s="168">
        <f>MIN((IFERROR(IF(AND($V346&lt;=AJ$1,$W346&gt;=AJ$1),INDEX(Reliability!O$23:O$50,MATCH($S346,Reliability!$C$23:$C$50,0)),0),0)*IF($T346="n/a",$D346*$Y346,$G346)+IFERROR(IF(AND($V346&lt;=AJ$1,$W346&gt;=AJ$1),INDEX(Reliability!O$23:O$50,MATCH($T346,Reliability!$C$23:$C$50,0)),0),0)*$H346*$X346*$Y346),$D346)*$R346</f>
        <v>0</v>
      </c>
      <c r="AK346" s="168">
        <f>MIN((IFERROR(IF(AND($V346&lt;=AK$1,$W346&gt;=AK$1),INDEX(Reliability!P$23:P$50,MATCH($S346,Reliability!$C$23:$C$50,0)),0),0)*IF($T346="n/a",$D346*$Y346,$G346)+IFERROR(IF(AND($V346&lt;=AK$1,$W346&gt;=AK$1),INDEX(Reliability!P$23:P$50,MATCH($T346,Reliability!$C$23:$C$50,0)),0),0)*$H346*$X346*$Y346),$D346)*$R346</f>
        <v>0</v>
      </c>
      <c r="AM346" s="167">
        <f t="shared" si="55"/>
        <v>0</v>
      </c>
      <c r="AN346">
        <f>unique_contracts!C346</f>
        <v>0</v>
      </c>
    </row>
    <row r="347" spans="2:40" x14ac:dyDescent="0.25">
      <c r="B347" s="121">
        <f>unique_contracts!B347</f>
        <v>0</v>
      </c>
      <c r="C347" s="103">
        <f>unique_contracts!D347</f>
        <v>0</v>
      </c>
      <c r="D347" s="120">
        <f>unique_contracts!J347</f>
        <v>0</v>
      </c>
      <c r="E347" s="103">
        <f>unique_contracts!M347</f>
        <v>0</v>
      </c>
      <c r="F347" s="103">
        <f>unique_contracts!N347</f>
        <v>0</v>
      </c>
      <c r="G347" s="103">
        <f>unique_contracts!P347</f>
        <v>0</v>
      </c>
      <c r="H347" s="103">
        <f>unique_contracts!R347</f>
        <v>0</v>
      </c>
      <c r="I347" s="103">
        <f>unique_contracts!V347</f>
        <v>0</v>
      </c>
      <c r="J347" s="121">
        <f>unique_contracts!AB347</f>
        <v>0</v>
      </c>
      <c r="K347" s="103">
        <f>unique_contracts!AM347</f>
        <v>0</v>
      </c>
      <c r="L347" s="103">
        <f>unique_contracts!AN347</f>
        <v>0</v>
      </c>
      <c r="M347" s="103">
        <f>unique_contracts!AO347</f>
        <v>0</v>
      </c>
      <c r="N347" s="103">
        <f>unique_contracts!AP347</f>
        <v>0</v>
      </c>
      <c r="O347" s="103">
        <f>unique_contracts!AQ347</f>
        <v>0</v>
      </c>
      <c r="P347" s="103">
        <f>unique_contracts!AR347</f>
        <v>0</v>
      </c>
      <c r="Q347" s="103">
        <f>unique_contracts!BP347</f>
        <v>0</v>
      </c>
      <c r="R347" s="103">
        <f t="shared" si="48"/>
        <v>0</v>
      </c>
      <c r="S347" s="103" t="str">
        <f>IFERROR(IF(AND(I347&gt;0,E347="NotHybrid"),_xlfn.CONCAT(MAX(MIN(ROUNDDOWN(I347/D347,0),8),4),INDEX(resources!$G:$G,MATCH(B347,resources!$A:$A,0))),INDEX(resources!$G:$G,MATCH(B347,resources!$A:$A,0))),"n/a")</f>
        <v>n/a</v>
      </c>
      <c r="T347" s="103" t="str">
        <f t="shared" si="49"/>
        <v>n/a</v>
      </c>
      <c r="U347" s="103" t="str">
        <f t="shared" si="50"/>
        <v>n/a</v>
      </c>
      <c r="V347" s="103">
        <f t="shared" si="51"/>
        <v>0</v>
      </c>
      <c r="W347" s="103">
        <f t="shared" si="52"/>
        <v>0</v>
      </c>
      <c r="X347" s="119">
        <f t="shared" si="53"/>
        <v>1</v>
      </c>
      <c r="Y347" s="119">
        <f t="shared" si="54"/>
        <v>1</v>
      </c>
      <c r="Z347" s="168">
        <f>MIN((IFERROR(IF(AND($V347&lt;=Z$1,$W347&gt;=Z$1),INDEX(Reliability!E$23:E$50,MATCH($S347,Reliability!$C$23:$C$50,0)),0),0)*IF($T347="n/a",$D347*$Y347,$G347)+IFERROR(IF(AND($V347&lt;=Z$1,$W347&gt;=Z$1),INDEX(Reliability!E$23:E$50,MATCH($T347,Reliability!$C$23:$C$50,0)),0),0)*$H347*$X347*$Y347),$D347)*$R347</f>
        <v>0</v>
      </c>
      <c r="AA347" s="168">
        <f>MIN((IFERROR(IF(AND($V347&lt;=AA$1,$W347&gt;=AA$1),INDEX(Reliability!F$23:F$50,MATCH($S347,Reliability!$C$23:$C$50,0)),0),0)*IF($T347="n/a",$D347*$Y347,$G347)+IFERROR(IF(AND($V347&lt;=AA$1,$W347&gt;=AA$1),INDEX(Reliability!F$23:F$50,MATCH($T347,Reliability!$C$23:$C$50,0)),0),0)*$H347*$X347*$Y347),$D347)*$R347</f>
        <v>0</v>
      </c>
      <c r="AB347" s="168">
        <f>MIN((IFERROR(IF(AND($V347&lt;=AB$1,$W347&gt;=AB$1),INDEX(Reliability!G$23:G$50,MATCH($S347,Reliability!$C$23:$C$50,0)),0),0)*IF($T347="n/a",$D347*$Y347,$G347)+IFERROR(IF(AND($V347&lt;=AB$1,$W347&gt;=AB$1),INDEX(Reliability!G$23:G$50,MATCH($T347,Reliability!$C$23:$C$50,0)),0),0)*$H347*$X347*$Y347),$D347)*$R347</f>
        <v>0</v>
      </c>
      <c r="AC347" s="168">
        <f>MIN((IFERROR(IF(AND($V347&lt;=AC$1,$W347&gt;=AC$1),INDEX(Reliability!H$23:H$50,MATCH($S347,Reliability!$C$23:$C$50,0)),0),0)*IF($T347="n/a",$D347*$Y347,$G347)+IFERROR(IF(AND($V347&lt;=AC$1,$W347&gt;=AC$1),INDEX(Reliability!H$23:H$50,MATCH($T347,Reliability!$C$23:$C$50,0)),0),0)*$H347*$X347*$Y347),$D347)*$R347</f>
        <v>0</v>
      </c>
      <c r="AD347" s="168">
        <f>MIN((IFERROR(IF(AND($V347&lt;=AD$1,$W347&gt;=AD$1),INDEX(Reliability!I$23:I$50,MATCH($S347,Reliability!$C$23:$C$50,0)),0),0)*IF($T347="n/a",$D347*$Y347,$G347)+IFERROR(IF(AND($V347&lt;=AD$1,$W347&gt;=AD$1),INDEX(Reliability!I$23:I$50,MATCH($T347,Reliability!$C$23:$C$50,0)),0),0)*$H347*$X347*$Y347),$D347)*$R347</f>
        <v>0</v>
      </c>
      <c r="AE347" s="168">
        <f>MIN((IFERROR(IF(AND($V347&lt;=AE$1,$W347&gt;=AE$1),INDEX(Reliability!J$23:J$50,MATCH($S347,Reliability!$C$23:$C$50,0)),0),0)*IF($T347="n/a",$D347*$Y347,$G347)+IFERROR(IF(AND($V347&lt;=AE$1,$W347&gt;=AE$1),INDEX(Reliability!J$23:J$50,MATCH($T347,Reliability!$C$23:$C$50,0)),0),0)*$H347*$X347*$Y347),$D347)*$R347</f>
        <v>0</v>
      </c>
      <c r="AF347" s="168">
        <f>MIN((IFERROR(IF(AND($V347&lt;=AF$1,$W347&gt;=AF$1),INDEX(Reliability!K$23:K$50,MATCH($S347,Reliability!$C$23:$C$50,0)),0),0)*IF($T347="n/a",$D347*$Y347,$G347)+IFERROR(IF(AND($V347&lt;=AF$1,$W347&gt;=AF$1),INDEX(Reliability!K$23:K$50,MATCH($T347,Reliability!$C$23:$C$50,0)),0),0)*$H347*$X347*$Y347),$D347)*$R347</f>
        <v>0</v>
      </c>
      <c r="AG347" s="168">
        <f>MIN((IFERROR(IF(AND($V347&lt;=AG$1,$W347&gt;=AG$1),INDEX(Reliability!L$23:L$50,MATCH($S347,Reliability!$C$23:$C$50,0)),0),0)*IF($T347="n/a",$D347*$Y347,$G347)+IFERROR(IF(AND($V347&lt;=AG$1,$W347&gt;=AG$1),INDEX(Reliability!L$23:L$50,MATCH($T347,Reliability!$C$23:$C$50,0)),0),0)*$H347*$X347*$Y347),$D347)*$R347</f>
        <v>0</v>
      </c>
      <c r="AH347" s="168">
        <f>MIN((IFERROR(IF(AND($V347&lt;=AH$1,$W347&gt;=AH$1),INDEX(Reliability!M$23:M$50,MATCH($S347,Reliability!$C$23:$C$50,0)),0),0)*IF($T347="n/a",$D347*$Y347,$G347)+IFERROR(IF(AND($V347&lt;=AH$1,$W347&gt;=AH$1),INDEX(Reliability!M$23:M$50,MATCH($T347,Reliability!$C$23:$C$50,0)),0),0)*$H347*$X347*$Y347),$D347)*$R347</f>
        <v>0</v>
      </c>
      <c r="AI347" s="168">
        <f>MIN((IFERROR(IF(AND($V347&lt;=AI$1,$W347&gt;=AI$1),INDEX(Reliability!N$23:N$50,MATCH($S347,Reliability!$C$23:$C$50,0)),0),0)*IF($T347="n/a",$D347*$Y347,$G347)+IFERROR(IF(AND($V347&lt;=AI$1,$W347&gt;=AI$1),INDEX(Reliability!N$23:N$50,MATCH($T347,Reliability!$C$23:$C$50,0)),0),0)*$H347*$X347*$Y347),$D347)*$R347</f>
        <v>0</v>
      </c>
      <c r="AJ347" s="168">
        <f>MIN((IFERROR(IF(AND($V347&lt;=AJ$1,$W347&gt;=AJ$1),INDEX(Reliability!O$23:O$50,MATCH($S347,Reliability!$C$23:$C$50,0)),0),0)*IF($T347="n/a",$D347*$Y347,$G347)+IFERROR(IF(AND($V347&lt;=AJ$1,$W347&gt;=AJ$1),INDEX(Reliability!O$23:O$50,MATCH($T347,Reliability!$C$23:$C$50,0)),0),0)*$H347*$X347*$Y347),$D347)*$R347</f>
        <v>0</v>
      </c>
      <c r="AK347" s="168">
        <f>MIN((IFERROR(IF(AND($V347&lt;=AK$1,$W347&gt;=AK$1),INDEX(Reliability!P$23:P$50,MATCH($S347,Reliability!$C$23:$C$50,0)),0),0)*IF($T347="n/a",$D347*$Y347,$G347)+IFERROR(IF(AND($V347&lt;=AK$1,$W347&gt;=AK$1),INDEX(Reliability!P$23:P$50,MATCH($T347,Reliability!$C$23:$C$50,0)),0),0)*$H347*$X347*$Y347),$D347)*$R347</f>
        <v>0</v>
      </c>
      <c r="AM347" s="167">
        <f t="shared" si="55"/>
        <v>0</v>
      </c>
      <c r="AN347">
        <f>unique_contracts!C347</f>
        <v>0</v>
      </c>
    </row>
    <row r="348" spans="2:40" x14ac:dyDescent="0.25">
      <c r="B348" s="121">
        <f>unique_contracts!B348</f>
        <v>0</v>
      </c>
      <c r="C348" s="103">
        <f>unique_contracts!D348</f>
        <v>0</v>
      </c>
      <c r="D348" s="120">
        <f>unique_contracts!J348</f>
        <v>0</v>
      </c>
      <c r="E348" s="103">
        <f>unique_contracts!M348</f>
        <v>0</v>
      </c>
      <c r="F348" s="103">
        <f>unique_contracts!N348</f>
        <v>0</v>
      </c>
      <c r="G348" s="103">
        <f>unique_contracts!P348</f>
        <v>0</v>
      </c>
      <c r="H348" s="103">
        <f>unique_contracts!R348</f>
        <v>0</v>
      </c>
      <c r="I348" s="103">
        <f>unique_contracts!V348</f>
        <v>0</v>
      </c>
      <c r="J348" s="121">
        <f>unique_contracts!AB348</f>
        <v>0</v>
      </c>
      <c r="K348" s="103">
        <f>unique_contracts!AM348</f>
        <v>0</v>
      </c>
      <c r="L348" s="103">
        <f>unique_contracts!AN348</f>
        <v>0</v>
      </c>
      <c r="M348" s="103">
        <f>unique_contracts!AO348</f>
        <v>0</v>
      </c>
      <c r="N348" s="103">
        <f>unique_contracts!AP348</f>
        <v>0</v>
      </c>
      <c r="O348" s="103">
        <f>unique_contracts!AQ348</f>
        <v>0</v>
      </c>
      <c r="P348" s="103">
        <f>unique_contracts!AR348</f>
        <v>0</v>
      </c>
      <c r="Q348" s="103">
        <f>unique_contracts!BP348</f>
        <v>0</v>
      </c>
      <c r="R348" s="103">
        <f t="shared" si="48"/>
        <v>0</v>
      </c>
      <c r="S348" s="103" t="str">
        <f>IFERROR(IF(AND(I348&gt;0,E348="NotHybrid"),_xlfn.CONCAT(MAX(MIN(ROUNDDOWN(I348/D348,0),8),4),INDEX(resources!$G:$G,MATCH(B348,resources!$A:$A,0))),INDEX(resources!$G:$G,MATCH(B348,resources!$A:$A,0))),"n/a")</f>
        <v>n/a</v>
      </c>
      <c r="T348" s="103" t="str">
        <f t="shared" si="49"/>
        <v>n/a</v>
      </c>
      <c r="U348" s="103" t="str">
        <f t="shared" si="50"/>
        <v>n/a</v>
      </c>
      <c r="V348" s="103">
        <f t="shared" si="51"/>
        <v>0</v>
      </c>
      <c r="W348" s="103">
        <f t="shared" si="52"/>
        <v>0</v>
      </c>
      <c r="X348" s="119">
        <f t="shared" si="53"/>
        <v>1</v>
      </c>
      <c r="Y348" s="119">
        <f t="shared" si="54"/>
        <v>1</v>
      </c>
      <c r="Z348" s="168">
        <f>MIN((IFERROR(IF(AND($V348&lt;=Z$1,$W348&gt;=Z$1),INDEX(Reliability!E$23:E$50,MATCH($S348,Reliability!$C$23:$C$50,0)),0),0)*IF($T348="n/a",$D348*$Y348,$G348)+IFERROR(IF(AND($V348&lt;=Z$1,$W348&gt;=Z$1),INDEX(Reliability!E$23:E$50,MATCH($T348,Reliability!$C$23:$C$50,0)),0),0)*$H348*$X348*$Y348),$D348)*$R348</f>
        <v>0</v>
      </c>
      <c r="AA348" s="168">
        <f>MIN((IFERROR(IF(AND($V348&lt;=AA$1,$W348&gt;=AA$1),INDEX(Reliability!F$23:F$50,MATCH($S348,Reliability!$C$23:$C$50,0)),0),0)*IF($T348="n/a",$D348*$Y348,$G348)+IFERROR(IF(AND($V348&lt;=AA$1,$W348&gt;=AA$1),INDEX(Reliability!F$23:F$50,MATCH($T348,Reliability!$C$23:$C$50,0)),0),0)*$H348*$X348*$Y348),$D348)*$R348</f>
        <v>0</v>
      </c>
      <c r="AB348" s="168">
        <f>MIN((IFERROR(IF(AND($V348&lt;=AB$1,$W348&gt;=AB$1),INDEX(Reliability!G$23:G$50,MATCH($S348,Reliability!$C$23:$C$50,0)),0),0)*IF($T348="n/a",$D348*$Y348,$G348)+IFERROR(IF(AND($V348&lt;=AB$1,$W348&gt;=AB$1),INDEX(Reliability!G$23:G$50,MATCH($T348,Reliability!$C$23:$C$50,0)),0),0)*$H348*$X348*$Y348),$D348)*$R348</f>
        <v>0</v>
      </c>
      <c r="AC348" s="168">
        <f>MIN((IFERROR(IF(AND($V348&lt;=AC$1,$W348&gt;=AC$1),INDEX(Reliability!H$23:H$50,MATCH($S348,Reliability!$C$23:$C$50,0)),0),0)*IF($T348="n/a",$D348*$Y348,$G348)+IFERROR(IF(AND($V348&lt;=AC$1,$W348&gt;=AC$1),INDEX(Reliability!H$23:H$50,MATCH($T348,Reliability!$C$23:$C$50,0)),0),0)*$H348*$X348*$Y348),$D348)*$R348</f>
        <v>0</v>
      </c>
      <c r="AD348" s="168">
        <f>MIN((IFERROR(IF(AND($V348&lt;=AD$1,$W348&gt;=AD$1),INDEX(Reliability!I$23:I$50,MATCH($S348,Reliability!$C$23:$C$50,0)),0),0)*IF($T348="n/a",$D348*$Y348,$G348)+IFERROR(IF(AND($V348&lt;=AD$1,$W348&gt;=AD$1),INDEX(Reliability!I$23:I$50,MATCH($T348,Reliability!$C$23:$C$50,0)),0),0)*$H348*$X348*$Y348),$D348)*$R348</f>
        <v>0</v>
      </c>
      <c r="AE348" s="168">
        <f>MIN((IFERROR(IF(AND($V348&lt;=AE$1,$W348&gt;=AE$1),INDEX(Reliability!J$23:J$50,MATCH($S348,Reliability!$C$23:$C$50,0)),0),0)*IF($T348="n/a",$D348*$Y348,$G348)+IFERROR(IF(AND($V348&lt;=AE$1,$W348&gt;=AE$1),INDEX(Reliability!J$23:J$50,MATCH($T348,Reliability!$C$23:$C$50,0)),0),0)*$H348*$X348*$Y348),$D348)*$R348</f>
        <v>0</v>
      </c>
      <c r="AF348" s="168">
        <f>MIN((IFERROR(IF(AND($V348&lt;=AF$1,$W348&gt;=AF$1),INDEX(Reliability!K$23:K$50,MATCH($S348,Reliability!$C$23:$C$50,0)),0),0)*IF($T348="n/a",$D348*$Y348,$G348)+IFERROR(IF(AND($V348&lt;=AF$1,$W348&gt;=AF$1),INDEX(Reliability!K$23:K$50,MATCH($T348,Reliability!$C$23:$C$50,0)),0),0)*$H348*$X348*$Y348),$D348)*$R348</f>
        <v>0</v>
      </c>
      <c r="AG348" s="168">
        <f>MIN((IFERROR(IF(AND($V348&lt;=AG$1,$W348&gt;=AG$1),INDEX(Reliability!L$23:L$50,MATCH($S348,Reliability!$C$23:$C$50,0)),0),0)*IF($T348="n/a",$D348*$Y348,$G348)+IFERROR(IF(AND($V348&lt;=AG$1,$W348&gt;=AG$1),INDEX(Reliability!L$23:L$50,MATCH($T348,Reliability!$C$23:$C$50,0)),0),0)*$H348*$X348*$Y348),$D348)*$R348</f>
        <v>0</v>
      </c>
      <c r="AH348" s="168">
        <f>MIN((IFERROR(IF(AND($V348&lt;=AH$1,$W348&gt;=AH$1),INDEX(Reliability!M$23:M$50,MATCH($S348,Reliability!$C$23:$C$50,0)),0),0)*IF($T348="n/a",$D348*$Y348,$G348)+IFERROR(IF(AND($V348&lt;=AH$1,$W348&gt;=AH$1),INDEX(Reliability!M$23:M$50,MATCH($T348,Reliability!$C$23:$C$50,0)),0),0)*$H348*$X348*$Y348),$D348)*$R348</f>
        <v>0</v>
      </c>
      <c r="AI348" s="168">
        <f>MIN((IFERROR(IF(AND($V348&lt;=AI$1,$W348&gt;=AI$1),INDEX(Reliability!N$23:N$50,MATCH($S348,Reliability!$C$23:$C$50,0)),0),0)*IF($T348="n/a",$D348*$Y348,$G348)+IFERROR(IF(AND($V348&lt;=AI$1,$W348&gt;=AI$1),INDEX(Reliability!N$23:N$50,MATCH($T348,Reliability!$C$23:$C$50,0)),0),0)*$H348*$X348*$Y348),$D348)*$R348</f>
        <v>0</v>
      </c>
      <c r="AJ348" s="168">
        <f>MIN((IFERROR(IF(AND($V348&lt;=AJ$1,$W348&gt;=AJ$1),INDEX(Reliability!O$23:O$50,MATCH($S348,Reliability!$C$23:$C$50,0)),0),0)*IF($T348="n/a",$D348*$Y348,$G348)+IFERROR(IF(AND($V348&lt;=AJ$1,$W348&gt;=AJ$1),INDEX(Reliability!O$23:O$50,MATCH($T348,Reliability!$C$23:$C$50,0)),0),0)*$H348*$X348*$Y348),$D348)*$R348</f>
        <v>0</v>
      </c>
      <c r="AK348" s="168">
        <f>MIN((IFERROR(IF(AND($V348&lt;=AK$1,$W348&gt;=AK$1),INDEX(Reliability!P$23:P$50,MATCH($S348,Reliability!$C$23:$C$50,0)),0),0)*IF($T348="n/a",$D348*$Y348,$G348)+IFERROR(IF(AND($V348&lt;=AK$1,$W348&gt;=AK$1),INDEX(Reliability!P$23:P$50,MATCH($T348,Reliability!$C$23:$C$50,0)),0),0)*$H348*$X348*$Y348),$D348)*$R348</f>
        <v>0</v>
      </c>
      <c r="AM348" s="167">
        <f t="shared" si="55"/>
        <v>0</v>
      </c>
      <c r="AN348">
        <f>unique_contracts!C348</f>
        <v>0</v>
      </c>
    </row>
    <row r="349" spans="2:40" x14ac:dyDescent="0.25">
      <c r="B349" s="121">
        <f>unique_contracts!B349</f>
        <v>0</v>
      </c>
      <c r="C349" s="103">
        <f>unique_contracts!D349</f>
        <v>0</v>
      </c>
      <c r="D349" s="120">
        <f>unique_contracts!J349</f>
        <v>0</v>
      </c>
      <c r="E349" s="103">
        <f>unique_contracts!M349</f>
        <v>0</v>
      </c>
      <c r="F349" s="103">
        <f>unique_contracts!N349</f>
        <v>0</v>
      </c>
      <c r="G349" s="103">
        <f>unique_contracts!P349</f>
        <v>0</v>
      </c>
      <c r="H349" s="103">
        <f>unique_contracts!R349</f>
        <v>0</v>
      </c>
      <c r="I349" s="103">
        <f>unique_contracts!V349</f>
        <v>0</v>
      </c>
      <c r="J349" s="121">
        <f>unique_contracts!AB349</f>
        <v>0</v>
      </c>
      <c r="K349" s="103">
        <f>unique_contracts!AM349</f>
        <v>0</v>
      </c>
      <c r="L349" s="103">
        <f>unique_contracts!AN349</f>
        <v>0</v>
      </c>
      <c r="M349" s="103">
        <f>unique_contracts!AO349</f>
        <v>0</v>
      </c>
      <c r="N349" s="103">
        <f>unique_contracts!AP349</f>
        <v>0</v>
      </c>
      <c r="O349" s="103">
        <f>unique_contracts!AQ349</f>
        <v>0</v>
      </c>
      <c r="P349" s="103">
        <f>unique_contracts!AR349</f>
        <v>0</v>
      </c>
      <c r="Q349" s="103">
        <f>unique_contracts!BP349</f>
        <v>0</v>
      </c>
      <c r="R349" s="103">
        <f t="shared" si="48"/>
        <v>0</v>
      </c>
      <c r="S349" s="103" t="str">
        <f>IFERROR(IF(AND(I349&gt;0,E349="NotHybrid"),_xlfn.CONCAT(MAX(MIN(ROUNDDOWN(I349/D349,0),8),4),INDEX(resources!$G:$G,MATCH(B349,resources!$A:$A,0))),INDEX(resources!$G:$G,MATCH(B349,resources!$A:$A,0))),"n/a")</f>
        <v>n/a</v>
      </c>
      <c r="T349" s="103" t="str">
        <f t="shared" si="49"/>
        <v>n/a</v>
      </c>
      <c r="U349" s="103" t="str">
        <f t="shared" si="50"/>
        <v>n/a</v>
      </c>
      <c r="V349" s="103">
        <f t="shared" si="51"/>
        <v>0</v>
      </c>
      <c r="W349" s="103">
        <f t="shared" si="52"/>
        <v>0</v>
      </c>
      <c r="X349" s="119">
        <f t="shared" si="53"/>
        <v>1</v>
      </c>
      <c r="Y349" s="119">
        <f t="shared" si="54"/>
        <v>1</v>
      </c>
      <c r="Z349" s="168">
        <f>MIN((IFERROR(IF(AND($V349&lt;=Z$1,$W349&gt;=Z$1),INDEX(Reliability!E$23:E$50,MATCH($S349,Reliability!$C$23:$C$50,0)),0),0)*IF($T349="n/a",$D349*$Y349,$G349)+IFERROR(IF(AND($V349&lt;=Z$1,$W349&gt;=Z$1),INDEX(Reliability!E$23:E$50,MATCH($T349,Reliability!$C$23:$C$50,0)),0),0)*$H349*$X349*$Y349),$D349)*$R349</f>
        <v>0</v>
      </c>
      <c r="AA349" s="168">
        <f>MIN((IFERROR(IF(AND($V349&lt;=AA$1,$W349&gt;=AA$1),INDEX(Reliability!F$23:F$50,MATCH($S349,Reliability!$C$23:$C$50,0)),0),0)*IF($T349="n/a",$D349*$Y349,$G349)+IFERROR(IF(AND($V349&lt;=AA$1,$W349&gt;=AA$1),INDEX(Reliability!F$23:F$50,MATCH($T349,Reliability!$C$23:$C$50,0)),0),0)*$H349*$X349*$Y349),$D349)*$R349</f>
        <v>0</v>
      </c>
      <c r="AB349" s="168">
        <f>MIN((IFERROR(IF(AND($V349&lt;=AB$1,$W349&gt;=AB$1),INDEX(Reliability!G$23:G$50,MATCH($S349,Reliability!$C$23:$C$50,0)),0),0)*IF($T349="n/a",$D349*$Y349,$G349)+IFERROR(IF(AND($V349&lt;=AB$1,$W349&gt;=AB$1),INDEX(Reliability!G$23:G$50,MATCH($T349,Reliability!$C$23:$C$50,0)),0),0)*$H349*$X349*$Y349),$D349)*$R349</f>
        <v>0</v>
      </c>
      <c r="AC349" s="168">
        <f>MIN((IFERROR(IF(AND($V349&lt;=AC$1,$W349&gt;=AC$1),INDEX(Reliability!H$23:H$50,MATCH($S349,Reliability!$C$23:$C$50,0)),0),0)*IF($T349="n/a",$D349*$Y349,$G349)+IFERROR(IF(AND($V349&lt;=AC$1,$W349&gt;=AC$1),INDEX(Reliability!H$23:H$50,MATCH($T349,Reliability!$C$23:$C$50,0)),0),0)*$H349*$X349*$Y349),$D349)*$R349</f>
        <v>0</v>
      </c>
      <c r="AD349" s="168">
        <f>MIN((IFERROR(IF(AND($V349&lt;=AD$1,$W349&gt;=AD$1),INDEX(Reliability!I$23:I$50,MATCH($S349,Reliability!$C$23:$C$50,0)),0),0)*IF($T349="n/a",$D349*$Y349,$G349)+IFERROR(IF(AND($V349&lt;=AD$1,$W349&gt;=AD$1),INDEX(Reliability!I$23:I$50,MATCH($T349,Reliability!$C$23:$C$50,0)),0),0)*$H349*$X349*$Y349),$D349)*$R349</f>
        <v>0</v>
      </c>
      <c r="AE349" s="168">
        <f>MIN((IFERROR(IF(AND($V349&lt;=AE$1,$W349&gt;=AE$1),INDEX(Reliability!J$23:J$50,MATCH($S349,Reliability!$C$23:$C$50,0)),0),0)*IF($T349="n/a",$D349*$Y349,$G349)+IFERROR(IF(AND($V349&lt;=AE$1,$W349&gt;=AE$1),INDEX(Reliability!J$23:J$50,MATCH($T349,Reliability!$C$23:$C$50,0)),0),0)*$H349*$X349*$Y349),$D349)*$R349</f>
        <v>0</v>
      </c>
      <c r="AF349" s="168">
        <f>MIN((IFERROR(IF(AND($V349&lt;=AF$1,$W349&gt;=AF$1),INDEX(Reliability!K$23:K$50,MATCH($S349,Reliability!$C$23:$C$50,0)),0),0)*IF($T349="n/a",$D349*$Y349,$G349)+IFERROR(IF(AND($V349&lt;=AF$1,$W349&gt;=AF$1),INDEX(Reliability!K$23:K$50,MATCH($T349,Reliability!$C$23:$C$50,0)),0),0)*$H349*$X349*$Y349),$D349)*$R349</f>
        <v>0</v>
      </c>
      <c r="AG349" s="168">
        <f>MIN((IFERROR(IF(AND($V349&lt;=AG$1,$W349&gt;=AG$1),INDEX(Reliability!L$23:L$50,MATCH($S349,Reliability!$C$23:$C$50,0)),0),0)*IF($T349="n/a",$D349*$Y349,$G349)+IFERROR(IF(AND($V349&lt;=AG$1,$W349&gt;=AG$1),INDEX(Reliability!L$23:L$50,MATCH($T349,Reliability!$C$23:$C$50,0)),0),0)*$H349*$X349*$Y349),$D349)*$R349</f>
        <v>0</v>
      </c>
      <c r="AH349" s="168">
        <f>MIN((IFERROR(IF(AND($V349&lt;=AH$1,$W349&gt;=AH$1),INDEX(Reliability!M$23:M$50,MATCH($S349,Reliability!$C$23:$C$50,0)),0),0)*IF($T349="n/a",$D349*$Y349,$G349)+IFERROR(IF(AND($V349&lt;=AH$1,$W349&gt;=AH$1),INDEX(Reliability!M$23:M$50,MATCH($T349,Reliability!$C$23:$C$50,0)),0),0)*$H349*$X349*$Y349),$D349)*$R349</f>
        <v>0</v>
      </c>
      <c r="AI349" s="168">
        <f>MIN((IFERROR(IF(AND($V349&lt;=AI$1,$W349&gt;=AI$1),INDEX(Reliability!N$23:N$50,MATCH($S349,Reliability!$C$23:$C$50,0)),0),0)*IF($T349="n/a",$D349*$Y349,$G349)+IFERROR(IF(AND($V349&lt;=AI$1,$W349&gt;=AI$1),INDEX(Reliability!N$23:N$50,MATCH($T349,Reliability!$C$23:$C$50,0)),0),0)*$H349*$X349*$Y349),$D349)*$R349</f>
        <v>0</v>
      </c>
      <c r="AJ349" s="168">
        <f>MIN((IFERROR(IF(AND($V349&lt;=AJ$1,$W349&gt;=AJ$1),INDEX(Reliability!O$23:O$50,MATCH($S349,Reliability!$C$23:$C$50,0)),0),0)*IF($T349="n/a",$D349*$Y349,$G349)+IFERROR(IF(AND($V349&lt;=AJ$1,$W349&gt;=AJ$1),INDEX(Reliability!O$23:O$50,MATCH($T349,Reliability!$C$23:$C$50,0)),0),0)*$H349*$X349*$Y349),$D349)*$R349</f>
        <v>0</v>
      </c>
      <c r="AK349" s="168">
        <f>MIN((IFERROR(IF(AND($V349&lt;=AK$1,$W349&gt;=AK$1),INDEX(Reliability!P$23:P$50,MATCH($S349,Reliability!$C$23:$C$50,0)),0),0)*IF($T349="n/a",$D349*$Y349,$G349)+IFERROR(IF(AND($V349&lt;=AK$1,$W349&gt;=AK$1),INDEX(Reliability!P$23:P$50,MATCH($T349,Reliability!$C$23:$C$50,0)),0),0)*$H349*$X349*$Y349),$D349)*$R349</f>
        <v>0</v>
      </c>
      <c r="AM349" s="167">
        <f t="shared" si="55"/>
        <v>0</v>
      </c>
      <c r="AN349">
        <f>unique_contracts!C349</f>
        <v>0</v>
      </c>
    </row>
    <row r="350" spans="2:40" x14ac:dyDescent="0.25">
      <c r="B350" s="121">
        <f>unique_contracts!B350</f>
        <v>0</v>
      </c>
      <c r="C350" s="103">
        <f>unique_contracts!D350</f>
        <v>0</v>
      </c>
      <c r="D350" s="120">
        <f>unique_contracts!J350</f>
        <v>0</v>
      </c>
      <c r="E350" s="103">
        <f>unique_contracts!M350</f>
        <v>0</v>
      </c>
      <c r="F350" s="103">
        <f>unique_contracts!N350</f>
        <v>0</v>
      </c>
      <c r="G350" s="103">
        <f>unique_contracts!P350</f>
        <v>0</v>
      </c>
      <c r="H350" s="103">
        <f>unique_contracts!R350</f>
        <v>0</v>
      </c>
      <c r="I350" s="103">
        <f>unique_contracts!V350</f>
        <v>0</v>
      </c>
      <c r="J350" s="121">
        <f>unique_contracts!AB350</f>
        <v>0</v>
      </c>
      <c r="K350" s="103">
        <f>unique_contracts!AM350</f>
        <v>0</v>
      </c>
      <c r="L350" s="103">
        <f>unique_contracts!AN350</f>
        <v>0</v>
      </c>
      <c r="M350" s="103">
        <f>unique_contracts!AO350</f>
        <v>0</v>
      </c>
      <c r="N350" s="103">
        <f>unique_contracts!AP350</f>
        <v>0</v>
      </c>
      <c r="O350" s="103">
        <f>unique_contracts!AQ350</f>
        <v>0</v>
      </c>
      <c r="P350" s="103">
        <f>unique_contracts!AR350</f>
        <v>0</v>
      </c>
      <c r="Q350" s="103">
        <f>unique_contracts!BP350</f>
        <v>0</v>
      </c>
      <c r="R350" s="103">
        <f t="shared" si="48"/>
        <v>0</v>
      </c>
      <c r="S350" s="103" t="str">
        <f>IFERROR(IF(AND(I350&gt;0,E350="NotHybrid"),_xlfn.CONCAT(MAX(MIN(ROUNDDOWN(I350/D350,0),8),4),INDEX(resources!$G:$G,MATCH(B350,resources!$A:$A,0))),INDEX(resources!$G:$G,MATCH(B350,resources!$A:$A,0))),"n/a")</f>
        <v>n/a</v>
      </c>
      <c r="T350" s="103" t="str">
        <f t="shared" si="49"/>
        <v>n/a</v>
      </c>
      <c r="U350" s="103" t="str">
        <f t="shared" si="50"/>
        <v>n/a</v>
      </c>
      <c r="V350" s="103">
        <f t="shared" si="51"/>
        <v>0</v>
      </c>
      <c r="W350" s="103">
        <f t="shared" si="52"/>
        <v>0</v>
      </c>
      <c r="X350" s="119">
        <f t="shared" si="53"/>
        <v>1</v>
      </c>
      <c r="Y350" s="119">
        <f t="shared" si="54"/>
        <v>1</v>
      </c>
      <c r="Z350" s="168">
        <f>MIN((IFERROR(IF(AND($V350&lt;=Z$1,$W350&gt;=Z$1),INDEX(Reliability!E$23:E$50,MATCH($S350,Reliability!$C$23:$C$50,0)),0),0)*IF($T350="n/a",$D350*$Y350,$G350)+IFERROR(IF(AND($V350&lt;=Z$1,$W350&gt;=Z$1),INDEX(Reliability!E$23:E$50,MATCH($T350,Reliability!$C$23:$C$50,0)),0),0)*$H350*$X350*$Y350),$D350)*$R350</f>
        <v>0</v>
      </c>
      <c r="AA350" s="168">
        <f>MIN((IFERROR(IF(AND($V350&lt;=AA$1,$W350&gt;=AA$1),INDEX(Reliability!F$23:F$50,MATCH($S350,Reliability!$C$23:$C$50,0)),0),0)*IF($T350="n/a",$D350*$Y350,$G350)+IFERROR(IF(AND($V350&lt;=AA$1,$W350&gt;=AA$1),INDEX(Reliability!F$23:F$50,MATCH($T350,Reliability!$C$23:$C$50,0)),0),0)*$H350*$X350*$Y350),$D350)*$R350</f>
        <v>0</v>
      </c>
      <c r="AB350" s="168">
        <f>MIN((IFERROR(IF(AND($V350&lt;=AB$1,$W350&gt;=AB$1),INDEX(Reliability!G$23:G$50,MATCH($S350,Reliability!$C$23:$C$50,0)),0),0)*IF($T350="n/a",$D350*$Y350,$G350)+IFERROR(IF(AND($V350&lt;=AB$1,$W350&gt;=AB$1),INDEX(Reliability!G$23:G$50,MATCH($T350,Reliability!$C$23:$C$50,0)),0),0)*$H350*$X350*$Y350),$D350)*$R350</f>
        <v>0</v>
      </c>
      <c r="AC350" s="168">
        <f>MIN((IFERROR(IF(AND($V350&lt;=AC$1,$W350&gt;=AC$1),INDEX(Reliability!H$23:H$50,MATCH($S350,Reliability!$C$23:$C$50,0)),0),0)*IF($T350="n/a",$D350*$Y350,$G350)+IFERROR(IF(AND($V350&lt;=AC$1,$W350&gt;=AC$1),INDEX(Reliability!H$23:H$50,MATCH($T350,Reliability!$C$23:$C$50,0)),0),0)*$H350*$X350*$Y350),$D350)*$R350</f>
        <v>0</v>
      </c>
      <c r="AD350" s="168">
        <f>MIN((IFERROR(IF(AND($V350&lt;=AD$1,$W350&gt;=AD$1),INDEX(Reliability!I$23:I$50,MATCH($S350,Reliability!$C$23:$C$50,0)),0),0)*IF($T350="n/a",$D350*$Y350,$G350)+IFERROR(IF(AND($V350&lt;=AD$1,$W350&gt;=AD$1),INDEX(Reliability!I$23:I$50,MATCH($T350,Reliability!$C$23:$C$50,0)),0),0)*$H350*$X350*$Y350),$D350)*$R350</f>
        <v>0</v>
      </c>
      <c r="AE350" s="168">
        <f>MIN((IFERROR(IF(AND($V350&lt;=AE$1,$W350&gt;=AE$1),INDEX(Reliability!J$23:J$50,MATCH($S350,Reliability!$C$23:$C$50,0)),0),0)*IF($T350="n/a",$D350*$Y350,$G350)+IFERROR(IF(AND($V350&lt;=AE$1,$W350&gt;=AE$1),INDEX(Reliability!J$23:J$50,MATCH($T350,Reliability!$C$23:$C$50,0)),0),0)*$H350*$X350*$Y350),$D350)*$R350</f>
        <v>0</v>
      </c>
      <c r="AF350" s="168">
        <f>MIN((IFERROR(IF(AND($V350&lt;=AF$1,$W350&gt;=AF$1),INDEX(Reliability!K$23:K$50,MATCH($S350,Reliability!$C$23:$C$50,0)),0),0)*IF($T350="n/a",$D350*$Y350,$G350)+IFERROR(IF(AND($V350&lt;=AF$1,$W350&gt;=AF$1),INDEX(Reliability!K$23:K$50,MATCH($T350,Reliability!$C$23:$C$50,0)),0),0)*$H350*$X350*$Y350),$D350)*$R350</f>
        <v>0</v>
      </c>
      <c r="AG350" s="168">
        <f>MIN((IFERROR(IF(AND($V350&lt;=AG$1,$W350&gt;=AG$1),INDEX(Reliability!L$23:L$50,MATCH($S350,Reliability!$C$23:$C$50,0)),0),0)*IF($T350="n/a",$D350*$Y350,$G350)+IFERROR(IF(AND($V350&lt;=AG$1,$W350&gt;=AG$1),INDEX(Reliability!L$23:L$50,MATCH($T350,Reliability!$C$23:$C$50,0)),0),0)*$H350*$X350*$Y350),$D350)*$R350</f>
        <v>0</v>
      </c>
      <c r="AH350" s="168">
        <f>MIN((IFERROR(IF(AND($V350&lt;=AH$1,$W350&gt;=AH$1),INDEX(Reliability!M$23:M$50,MATCH($S350,Reliability!$C$23:$C$50,0)),0),0)*IF($T350="n/a",$D350*$Y350,$G350)+IFERROR(IF(AND($V350&lt;=AH$1,$W350&gt;=AH$1),INDEX(Reliability!M$23:M$50,MATCH($T350,Reliability!$C$23:$C$50,0)),0),0)*$H350*$X350*$Y350),$D350)*$R350</f>
        <v>0</v>
      </c>
      <c r="AI350" s="168">
        <f>MIN((IFERROR(IF(AND($V350&lt;=AI$1,$W350&gt;=AI$1),INDEX(Reliability!N$23:N$50,MATCH($S350,Reliability!$C$23:$C$50,0)),0),0)*IF($T350="n/a",$D350*$Y350,$G350)+IFERROR(IF(AND($V350&lt;=AI$1,$W350&gt;=AI$1),INDEX(Reliability!N$23:N$50,MATCH($T350,Reliability!$C$23:$C$50,0)),0),0)*$H350*$X350*$Y350),$D350)*$R350</f>
        <v>0</v>
      </c>
      <c r="AJ350" s="168">
        <f>MIN((IFERROR(IF(AND($V350&lt;=AJ$1,$W350&gt;=AJ$1),INDEX(Reliability!O$23:O$50,MATCH($S350,Reliability!$C$23:$C$50,0)),0),0)*IF($T350="n/a",$D350*$Y350,$G350)+IFERROR(IF(AND($V350&lt;=AJ$1,$W350&gt;=AJ$1),INDEX(Reliability!O$23:O$50,MATCH($T350,Reliability!$C$23:$C$50,0)),0),0)*$H350*$X350*$Y350),$D350)*$R350</f>
        <v>0</v>
      </c>
      <c r="AK350" s="168">
        <f>MIN((IFERROR(IF(AND($V350&lt;=AK$1,$W350&gt;=AK$1),INDEX(Reliability!P$23:P$50,MATCH($S350,Reliability!$C$23:$C$50,0)),0),0)*IF($T350="n/a",$D350*$Y350,$G350)+IFERROR(IF(AND($V350&lt;=AK$1,$W350&gt;=AK$1),INDEX(Reliability!P$23:P$50,MATCH($T350,Reliability!$C$23:$C$50,0)),0),0)*$H350*$X350*$Y350),$D350)*$R350</f>
        <v>0</v>
      </c>
      <c r="AM350" s="167">
        <f t="shared" si="55"/>
        <v>0</v>
      </c>
      <c r="AN350">
        <f>unique_contracts!C350</f>
        <v>0</v>
      </c>
    </row>
    <row r="351" spans="2:40" x14ac:dyDescent="0.25">
      <c r="B351" s="121">
        <f>unique_contracts!B351</f>
        <v>0</v>
      </c>
      <c r="C351" s="103">
        <f>unique_contracts!D351</f>
        <v>0</v>
      </c>
      <c r="D351" s="120">
        <f>unique_contracts!J351</f>
        <v>0</v>
      </c>
      <c r="E351" s="103">
        <f>unique_contracts!M351</f>
        <v>0</v>
      </c>
      <c r="F351" s="103">
        <f>unique_contracts!N351</f>
        <v>0</v>
      </c>
      <c r="G351" s="103">
        <f>unique_contracts!P351</f>
        <v>0</v>
      </c>
      <c r="H351" s="103">
        <f>unique_contracts!R351</f>
        <v>0</v>
      </c>
      <c r="I351" s="103">
        <f>unique_contracts!V351</f>
        <v>0</v>
      </c>
      <c r="J351" s="121">
        <f>unique_contracts!AB351</f>
        <v>0</v>
      </c>
      <c r="K351" s="103">
        <f>unique_contracts!AM351</f>
        <v>0</v>
      </c>
      <c r="L351" s="103">
        <f>unique_contracts!AN351</f>
        <v>0</v>
      </c>
      <c r="M351" s="103">
        <f>unique_contracts!AO351</f>
        <v>0</v>
      </c>
      <c r="N351" s="103">
        <f>unique_contracts!AP351</f>
        <v>0</v>
      </c>
      <c r="O351" s="103">
        <f>unique_contracts!AQ351</f>
        <v>0</v>
      </c>
      <c r="P351" s="103">
        <f>unique_contracts!AR351</f>
        <v>0</v>
      </c>
      <c r="Q351" s="103">
        <f>unique_contracts!BP351</f>
        <v>0</v>
      </c>
      <c r="R351" s="103">
        <f t="shared" si="48"/>
        <v>0</v>
      </c>
      <c r="S351" s="103" t="str">
        <f>IFERROR(IF(AND(I351&gt;0,E351="NotHybrid"),_xlfn.CONCAT(MAX(MIN(ROUNDDOWN(I351/D351,0),8),4),INDEX(resources!$G:$G,MATCH(B351,resources!$A:$A,0))),INDEX(resources!$G:$G,MATCH(B351,resources!$A:$A,0))),"n/a")</f>
        <v>n/a</v>
      </c>
      <c r="T351" s="103" t="str">
        <f t="shared" si="49"/>
        <v>n/a</v>
      </c>
      <c r="U351" s="103" t="str">
        <f t="shared" si="50"/>
        <v>n/a</v>
      </c>
      <c r="V351" s="103">
        <f t="shared" si="51"/>
        <v>0</v>
      </c>
      <c r="W351" s="103">
        <f t="shared" si="52"/>
        <v>0</v>
      </c>
      <c r="X351" s="119">
        <f t="shared" si="53"/>
        <v>1</v>
      </c>
      <c r="Y351" s="119">
        <f t="shared" si="54"/>
        <v>1</v>
      </c>
      <c r="Z351" s="168">
        <f>MIN((IFERROR(IF(AND($V351&lt;=Z$1,$W351&gt;=Z$1),INDEX(Reliability!E$23:E$50,MATCH($S351,Reliability!$C$23:$C$50,0)),0),0)*IF($T351="n/a",$D351*$Y351,$G351)+IFERROR(IF(AND($V351&lt;=Z$1,$W351&gt;=Z$1),INDEX(Reliability!E$23:E$50,MATCH($T351,Reliability!$C$23:$C$50,0)),0),0)*$H351*$X351*$Y351),$D351)*$R351</f>
        <v>0</v>
      </c>
      <c r="AA351" s="168">
        <f>MIN((IFERROR(IF(AND($V351&lt;=AA$1,$W351&gt;=AA$1),INDEX(Reliability!F$23:F$50,MATCH($S351,Reliability!$C$23:$C$50,0)),0),0)*IF($T351="n/a",$D351*$Y351,$G351)+IFERROR(IF(AND($V351&lt;=AA$1,$W351&gt;=AA$1),INDEX(Reliability!F$23:F$50,MATCH($T351,Reliability!$C$23:$C$50,0)),0),0)*$H351*$X351*$Y351),$D351)*$R351</f>
        <v>0</v>
      </c>
      <c r="AB351" s="168">
        <f>MIN((IFERROR(IF(AND($V351&lt;=AB$1,$W351&gt;=AB$1),INDEX(Reliability!G$23:G$50,MATCH($S351,Reliability!$C$23:$C$50,0)),0),0)*IF($T351="n/a",$D351*$Y351,$G351)+IFERROR(IF(AND($V351&lt;=AB$1,$W351&gt;=AB$1),INDEX(Reliability!G$23:G$50,MATCH($T351,Reliability!$C$23:$C$50,0)),0),0)*$H351*$X351*$Y351),$D351)*$R351</f>
        <v>0</v>
      </c>
      <c r="AC351" s="168">
        <f>MIN((IFERROR(IF(AND($V351&lt;=AC$1,$W351&gt;=AC$1),INDEX(Reliability!H$23:H$50,MATCH($S351,Reliability!$C$23:$C$50,0)),0),0)*IF($T351="n/a",$D351*$Y351,$G351)+IFERROR(IF(AND($V351&lt;=AC$1,$W351&gt;=AC$1),INDEX(Reliability!H$23:H$50,MATCH($T351,Reliability!$C$23:$C$50,0)),0),0)*$H351*$X351*$Y351),$D351)*$R351</f>
        <v>0</v>
      </c>
      <c r="AD351" s="168">
        <f>MIN((IFERROR(IF(AND($V351&lt;=AD$1,$W351&gt;=AD$1),INDEX(Reliability!I$23:I$50,MATCH($S351,Reliability!$C$23:$C$50,0)),0),0)*IF($T351="n/a",$D351*$Y351,$G351)+IFERROR(IF(AND($V351&lt;=AD$1,$W351&gt;=AD$1),INDEX(Reliability!I$23:I$50,MATCH($T351,Reliability!$C$23:$C$50,0)),0),0)*$H351*$X351*$Y351),$D351)*$R351</f>
        <v>0</v>
      </c>
      <c r="AE351" s="168">
        <f>MIN((IFERROR(IF(AND($V351&lt;=AE$1,$W351&gt;=AE$1),INDEX(Reliability!J$23:J$50,MATCH($S351,Reliability!$C$23:$C$50,0)),0),0)*IF($T351="n/a",$D351*$Y351,$G351)+IFERROR(IF(AND($V351&lt;=AE$1,$W351&gt;=AE$1),INDEX(Reliability!J$23:J$50,MATCH($T351,Reliability!$C$23:$C$50,0)),0),0)*$H351*$X351*$Y351),$D351)*$R351</f>
        <v>0</v>
      </c>
      <c r="AF351" s="168">
        <f>MIN((IFERROR(IF(AND($V351&lt;=AF$1,$W351&gt;=AF$1),INDEX(Reliability!K$23:K$50,MATCH($S351,Reliability!$C$23:$C$50,0)),0),0)*IF($T351="n/a",$D351*$Y351,$G351)+IFERROR(IF(AND($V351&lt;=AF$1,$W351&gt;=AF$1),INDEX(Reliability!K$23:K$50,MATCH($T351,Reliability!$C$23:$C$50,0)),0),0)*$H351*$X351*$Y351),$D351)*$R351</f>
        <v>0</v>
      </c>
      <c r="AG351" s="168">
        <f>MIN((IFERROR(IF(AND($V351&lt;=AG$1,$W351&gt;=AG$1),INDEX(Reliability!L$23:L$50,MATCH($S351,Reliability!$C$23:$C$50,0)),0),0)*IF($T351="n/a",$D351*$Y351,$G351)+IFERROR(IF(AND($V351&lt;=AG$1,$W351&gt;=AG$1),INDEX(Reliability!L$23:L$50,MATCH($T351,Reliability!$C$23:$C$50,0)),0),0)*$H351*$X351*$Y351),$D351)*$R351</f>
        <v>0</v>
      </c>
      <c r="AH351" s="168">
        <f>MIN((IFERROR(IF(AND($V351&lt;=AH$1,$W351&gt;=AH$1),INDEX(Reliability!M$23:M$50,MATCH($S351,Reliability!$C$23:$C$50,0)),0),0)*IF($T351="n/a",$D351*$Y351,$G351)+IFERROR(IF(AND($V351&lt;=AH$1,$W351&gt;=AH$1),INDEX(Reliability!M$23:M$50,MATCH($T351,Reliability!$C$23:$C$50,0)),0),0)*$H351*$X351*$Y351),$D351)*$R351</f>
        <v>0</v>
      </c>
      <c r="AI351" s="168">
        <f>MIN((IFERROR(IF(AND($V351&lt;=AI$1,$W351&gt;=AI$1),INDEX(Reliability!N$23:N$50,MATCH($S351,Reliability!$C$23:$C$50,0)),0),0)*IF($T351="n/a",$D351*$Y351,$G351)+IFERROR(IF(AND($V351&lt;=AI$1,$W351&gt;=AI$1),INDEX(Reliability!N$23:N$50,MATCH($T351,Reliability!$C$23:$C$50,0)),0),0)*$H351*$X351*$Y351),$D351)*$R351</f>
        <v>0</v>
      </c>
      <c r="AJ351" s="168">
        <f>MIN((IFERROR(IF(AND($V351&lt;=AJ$1,$W351&gt;=AJ$1),INDEX(Reliability!O$23:O$50,MATCH($S351,Reliability!$C$23:$C$50,0)),0),0)*IF($T351="n/a",$D351*$Y351,$G351)+IFERROR(IF(AND($V351&lt;=AJ$1,$W351&gt;=AJ$1),INDEX(Reliability!O$23:O$50,MATCH($T351,Reliability!$C$23:$C$50,0)),0),0)*$H351*$X351*$Y351),$D351)*$R351</f>
        <v>0</v>
      </c>
      <c r="AK351" s="168">
        <f>MIN((IFERROR(IF(AND($V351&lt;=AK$1,$W351&gt;=AK$1),INDEX(Reliability!P$23:P$50,MATCH($S351,Reliability!$C$23:$C$50,0)),0),0)*IF($T351="n/a",$D351*$Y351,$G351)+IFERROR(IF(AND($V351&lt;=AK$1,$W351&gt;=AK$1),INDEX(Reliability!P$23:P$50,MATCH($T351,Reliability!$C$23:$C$50,0)),0),0)*$H351*$X351*$Y351),$D351)*$R351</f>
        <v>0</v>
      </c>
      <c r="AM351" s="167">
        <f t="shared" si="55"/>
        <v>0</v>
      </c>
      <c r="AN351">
        <f>unique_contracts!C351</f>
        <v>0</v>
      </c>
    </row>
    <row r="352" spans="2:40" x14ac:dyDescent="0.25">
      <c r="B352" s="121">
        <f>unique_contracts!B352</f>
        <v>0</v>
      </c>
      <c r="C352" s="103">
        <f>unique_contracts!D352</f>
        <v>0</v>
      </c>
      <c r="D352" s="120">
        <f>unique_contracts!J352</f>
        <v>0</v>
      </c>
      <c r="E352" s="103">
        <f>unique_contracts!M352</f>
        <v>0</v>
      </c>
      <c r="F352" s="103">
        <f>unique_contracts!N352</f>
        <v>0</v>
      </c>
      <c r="G352" s="103">
        <f>unique_contracts!P352</f>
        <v>0</v>
      </c>
      <c r="H352" s="103">
        <f>unique_contracts!R352</f>
        <v>0</v>
      </c>
      <c r="I352" s="103">
        <f>unique_contracts!V352</f>
        <v>0</v>
      </c>
      <c r="J352" s="121">
        <f>unique_contracts!AB352</f>
        <v>0</v>
      </c>
      <c r="K352" s="103">
        <f>unique_contracts!AM352</f>
        <v>0</v>
      </c>
      <c r="L352" s="103">
        <f>unique_contracts!AN352</f>
        <v>0</v>
      </c>
      <c r="M352" s="103">
        <f>unique_contracts!AO352</f>
        <v>0</v>
      </c>
      <c r="N352" s="103">
        <f>unique_contracts!AP352</f>
        <v>0</v>
      </c>
      <c r="O352" s="103">
        <f>unique_contracts!AQ352</f>
        <v>0</v>
      </c>
      <c r="P352" s="103">
        <f>unique_contracts!AR352</f>
        <v>0</v>
      </c>
      <c r="Q352" s="103">
        <f>unique_contracts!BP352</f>
        <v>0</v>
      </c>
      <c r="R352" s="103">
        <f t="shared" si="48"/>
        <v>0</v>
      </c>
      <c r="S352" s="103" t="str">
        <f>IFERROR(IF(AND(I352&gt;0,E352="NotHybrid"),_xlfn.CONCAT(MAX(MIN(ROUNDDOWN(I352/D352,0),8),4),INDEX(resources!$G:$G,MATCH(B352,resources!$A:$A,0))),INDEX(resources!$G:$G,MATCH(B352,resources!$A:$A,0))),"n/a")</f>
        <v>n/a</v>
      </c>
      <c r="T352" s="103" t="str">
        <f t="shared" si="49"/>
        <v>n/a</v>
      </c>
      <c r="U352" s="103" t="str">
        <f t="shared" si="50"/>
        <v>n/a</v>
      </c>
      <c r="V352" s="103">
        <f t="shared" si="51"/>
        <v>0</v>
      </c>
      <c r="W352" s="103">
        <f t="shared" si="52"/>
        <v>0</v>
      </c>
      <c r="X352" s="119">
        <f t="shared" si="53"/>
        <v>1</v>
      </c>
      <c r="Y352" s="119">
        <f t="shared" si="54"/>
        <v>1</v>
      </c>
      <c r="Z352" s="168">
        <f>MIN((IFERROR(IF(AND($V352&lt;=Z$1,$W352&gt;=Z$1),INDEX(Reliability!E$23:E$50,MATCH($S352,Reliability!$C$23:$C$50,0)),0),0)*IF($T352="n/a",$D352*$Y352,$G352)+IFERROR(IF(AND($V352&lt;=Z$1,$W352&gt;=Z$1),INDEX(Reliability!E$23:E$50,MATCH($T352,Reliability!$C$23:$C$50,0)),0),0)*$H352*$X352*$Y352),$D352)*$R352</f>
        <v>0</v>
      </c>
      <c r="AA352" s="168">
        <f>MIN((IFERROR(IF(AND($V352&lt;=AA$1,$W352&gt;=AA$1),INDEX(Reliability!F$23:F$50,MATCH($S352,Reliability!$C$23:$C$50,0)),0),0)*IF($T352="n/a",$D352*$Y352,$G352)+IFERROR(IF(AND($V352&lt;=AA$1,$W352&gt;=AA$1),INDEX(Reliability!F$23:F$50,MATCH($T352,Reliability!$C$23:$C$50,0)),0),0)*$H352*$X352*$Y352),$D352)*$R352</f>
        <v>0</v>
      </c>
      <c r="AB352" s="168">
        <f>MIN((IFERROR(IF(AND($V352&lt;=AB$1,$W352&gt;=AB$1),INDEX(Reliability!G$23:G$50,MATCH($S352,Reliability!$C$23:$C$50,0)),0),0)*IF($T352="n/a",$D352*$Y352,$G352)+IFERROR(IF(AND($V352&lt;=AB$1,$W352&gt;=AB$1),INDEX(Reliability!G$23:G$50,MATCH($T352,Reliability!$C$23:$C$50,0)),0),0)*$H352*$X352*$Y352),$D352)*$R352</f>
        <v>0</v>
      </c>
      <c r="AC352" s="168">
        <f>MIN((IFERROR(IF(AND($V352&lt;=AC$1,$W352&gt;=AC$1),INDEX(Reliability!H$23:H$50,MATCH($S352,Reliability!$C$23:$C$50,0)),0),0)*IF($T352="n/a",$D352*$Y352,$G352)+IFERROR(IF(AND($V352&lt;=AC$1,$W352&gt;=AC$1),INDEX(Reliability!H$23:H$50,MATCH($T352,Reliability!$C$23:$C$50,0)),0),0)*$H352*$X352*$Y352),$D352)*$R352</f>
        <v>0</v>
      </c>
      <c r="AD352" s="168">
        <f>MIN((IFERROR(IF(AND($V352&lt;=AD$1,$W352&gt;=AD$1),INDEX(Reliability!I$23:I$50,MATCH($S352,Reliability!$C$23:$C$50,0)),0),0)*IF($T352="n/a",$D352*$Y352,$G352)+IFERROR(IF(AND($V352&lt;=AD$1,$W352&gt;=AD$1),INDEX(Reliability!I$23:I$50,MATCH($T352,Reliability!$C$23:$C$50,0)),0),0)*$H352*$X352*$Y352),$D352)*$R352</f>
        <v>0</v>
      </c>
      <c r="AE352" s="168">
        <f>MIN((IFERROR(IF(AND($V352&lt;=AE$1,$W352&gt;=AE$1),INDEX(Reliability!J$23:J$50,MATCH($S352,Reliability!$C$23:$C$50,0)),0),0)*IF($T352="n/a",$D352*$Y352,$G352)+IFERROR(IF(AND($V352&lt;=AE$1,$W352&gt;=AE$1),INDEX(Reliability!J$23:J$50,MATCH($T352,Reliability!$C$23:$C$50,0)),0),0)*$H352*$X352*$Y352),$D352)*$R352</f>
        <v>0</v>
      </c>
      <c r="AF352" s="168">
        <f>MIN((IFERROR(IF(AND($V352&lt;=AF$1,$W352&gt;=AF$1),INDEX(Reliability!K$23:K$50,MATCH($S352,Reliability!$C$23:$C$50,0)),0),0)*IF($T352="n/a",$D352*$Y352,$G352)+IFERROR(IF(AND($V352&lt;=AF$1,$W352&gt;=AF$1),INDEX(Reliability!K$23:K$50,MATCH($T352,Reliability!$C$23:$C$50,0)),0),0)*$H352*$X352*$Y352),$D352)*$R352</f>
        <v>0</v>
      </c>
      <c r="AG352" s="168">
        <f>MIN((IFERROR(IF(AND($V352&lt;=AG$1,$W352&gt;=AG$1),INDEX(Reliability!L$23:L$50,MATCH($S352,Reliability!$C$23:$C$50,0)),0),0)*IF($T352="n/a",$D352*$Y352,$G352)+IFERROR(IF(AND($V352&lt;=AG$1,$W352&gt;=AG$1),INDEX(Reliability!L$23:L$50,MATCH($T352,Reliability!$C$23:$C$50,0)),0),0)*$H352*$X352*$Y352),$D352)*$R352</f>
        <v>0</v>
      </c>
      <c r="AH352" s="168">
        <f>MIN((IFERROR(IF(AND($V352&lt;=AH$1,$W352&gt;=AH$1),INDEX(Reliability!M$23:M$50,MATCH($S352,Reliability!$C$23:$C$50,0)),0),0)*IF($T352="n/a",$D352*$Y352,$G352)+IFERROR(IF(AND($V352&lt;=AH$1,$W352&gt;=AH$1),INDEX(Reliability!M$23:M$50,MATCH($T352,Reliability!$C$23:$C$50,0)),0),0)*$H352*$X352*$Y352),$D352)*$R352</f>
        <v>0</v>
      </c>
      <c r="AI352" s="168">
        <f>MIN((IFERROR(IF(AND($V352&lt;=AI$1,$W352&gt;=AI$1),INDEX(Reliability!N$23:N$50,MATCH($S352,Reliability!$C$23:$C$50,0)),0),0)*IF($T352="n/a",$D352*$Y352,$G352)+IFERROR(IF(AND($V352&lt;=AI$1,$W352&gt;=AI$1),INDEX(Reliability!N$23:N$50,MATCH($T352,Reliability!$C$23:$C$50,0)),0),0)*$H352*$X352*$Y352),$D352)*$R352</f>
        <v>0</v>
      </c>
      <c r="AJ352" s="168">
        <f>MIN((IFERROR(IF(AND($V352&lt;=AJ$1,$W352&gt;=AJ$1),INDEX(Reliability!O$23:O$50,MATCH($S352,Reliability!$C$23:$C$50,0)),0),0)*IF($T352="n/a",$D352*$Y352,$G352)+IFERROR(IF(AND($V352&lt;=AJ$1,$W352&gt;=AJ$1),INDEX(Reliability!O$23:O$50,MATCH($T352,Reliability!$C$23:$C$50,0)),0),0)*$H352*$X352*$Y352),$D352)*$R352</f>
        <v>0</v>
      </c>
      <c r="AK352" s="168">
        <f>MIN((IFERROR(IF(AND($V352&lt;=AK$1,$W352&gt;=AK$1),INDEX(Reliability!P$23:P$50,MATCH($S352,Reliability!$C$23:$C$50,0)),0),0)*IF($T352="n/a",$D352*$Y352,$G352)+IFERROR(IF(AND($V352&lt;=AK$1,$W352&gt;=AK$1),INDEX(Reliability!P$23:P$50,MATCH($T352,Reliability!$C$23:$C$50,0)),0),0)*$H352*$X352*$Y352),$D352)*$R352</f>
        <v>0</v>
      </c>
      <c r="AM352" s="167">
        <f t="shared" si="55"/>
        <v>0</v>
      </c>
      <c r="AN352">
        <f>unique_contracts!C352</f>
        <v>0</v>
      </c>
    </row>
    <row r="353" spans="2:40" x14ac:dyDescent="0.25">
      <c r="B353" s="121">
        <f>unique_contracts!B353</f>
        <v>0</v>
      </c>
      <c r="C353" s="103">
        <f>unique_contracts!D353</f>
        <v>0</v>
      </c>
      <c r="D353" s="120">
        <f>unique_contracts!J353</f>
        <v>0</v>
      </c>
      <c r="E353" s="103">
        <f>unique_contracts!M353</f>
        <v>0</v>
      </c>
      <c r="F353" s="103">
        <f>unique_contracts!N353</f>
        <v>0</v>
      </c>
      <c r="G353" s="103">
        <f>unique_contracts!P353</f>
        <v>0</v>
      </c>
      <c r="H353" s="103">
        <f>unique_contracts!R353</f>
        <v>0</v>
      </c>
      <c r="I353" s="103">
        <f>unique_contracts!V353</f>
        <v>0</v>
      </c>
      <c r="J353" s="121">
        <f>unique_contracts!AB353</f>
        <v>0</v>
      </c>
      <c r="K353" s="103">
        <f>unique_contracts!AM353</f>
        <v>0</v>
      </c>
      <c r="L353" s="103">
        <f>unique_contracts!AN353</f>
        <v>0</v>
      </c>
      <c r="M353" s="103">
        <f>unique_contracts!AO353</f>
        <v>0</v>
      </c>
      <c r="N353" s="103">
        <f>unique_contracts!AP353</f>
        <v>0</v>
      </c>
      <c r="O353" s="103">
        <f>unique_contracts!AQ353</f>
        <v>0</v>
      </c>
      <c r="P353" s="103">
        <f>unique_contracts!AR353</f>
        <v>0</v>
      </c>
      <c r="Q353" s="103">
        <f>unique_contracts!BP353</f>
        <v>0</v>
      </c>
      <c r="R353" s="103">
        <f t="shared" si="48"/>
        <v>0</v>
      </c>
      <c r="S353" s="103" t="str">
        <f>IFERROR(IF(AND(I353&gt;0,E353="NotHybrid"),_xlfn.CONCAT(MAX(MIN(ROUNDDOWN(I353/D353,0),8),4),INDEX(resources!$G:$G,MATCH(B353,resources!$A:$A,0))),INDEX(resources!$G:$G,MATCH(B353,resources!$A:$A,0))),"n/a")</f>
        <v>n/a</v>
      </c>
      <c r="T353" s="103" t="str">
        <f t="shared" si="49"/>
        <v>n/a</v>
      </c>
      <c r="U353" s="103" t="str">
        <f t="shared" si="50"/>
        <v>n/a</v>
      </c>
      <c r="V353" s="103">
        <f t="shared" si="51"/>
        <v>0</v>
      </c>
      <c r="W353" s="103">
        <f t="shared" si="52"/>
        <v>0</v>
      </c>
      <c r="X353" s="119">
        <f t="shared" si="53"/>
        <v>1</v>
      </c>
      <c r="Y353" s="119">
        <f t="shared" si="54"/>
        <v>1</v>
      </c>
      <c r="Z353" s="168">
        <f>MIN((IFERROR(IF(AND($V353&lt;=Z$1,$W353&gt;=Z$1),INDEX(Reliability!E$23:E$50,MATCH($S353,Reliability!$C$23:$C$50,0)),0),0)*IF($T353="n/a",$D353*$Y353,$G353)+IFERROR(IF(AND($V353&lt;=Z$1,$W353&gt;=Z$1),INDEX(Reliability!E$23:E$50,MATCH($T353,Reliability!$C$23:$C$50,0)),0),0)*$H353*$X353*$Y353),$D353)*$R353</f>
        <v>0</v>
      </c>
      <c r="AA353" s="168">
        <f>MIN((IFERROR(IF(AND($V353&lt;=AA$1,$W353&gt;=AA$1),INDEX(Reliability!F$23:F$50,MATCH($S353,Reliability!$C$23:$C$50,0)),0),0)*IF($T353="n/a",$D353*$Y353,$G353)+IFERROR(IF(AND($V353&lt;=AA$1,$W353&gt;=AA$1),INDEX(Reliability!F$23:F$50,MATCH($T353,Reliability!$C$23:$C$50,0)),0),0)*$H353*$X353*$Y353),$D353)*$R353</f>
        <v>0</v>
      </c>
      <c r="AB353" s="168">
        <f>MIN((IFERROR(IF(AND($V353&lt;=AB$1,$W353&gt;=AB$1),INDEX(Reliability!G$23:G$50,MATCH($S353,Reliability!$C$23:$C$50,0)),0),0)*IF($T353="n/a",$D353*$Y353,$G353)+IFERROR(IF(AND($V353&lt;=AB$1,$W353&gt;=AB$1),INDEX(Reliability!G$23:G$50,MATCH($T353,Reliability!$C$23:$C$50,0)),0),0)*$H353*$X353*$Y353),$D353)*$R353</f>
        <v>0</v>
      </c>
      <c r="AC353" s="168">
        <f>MIN((IFERROR(IF(AND($V353&lt;=AC$1,$W353&gt;=AC$1),INDEX(Reliability!H$23:H$50,MATCH($S353,Reliability!$C$23:$C$50,0)),0),0)*IF($T353="n/a",$D353*$Y353,$G353)+IFERROR(IF(AND($V353&lt;=AC$1,$W353&gt;=AC$1),INDEX(Reliability!H$23:H$50,MATCH($T353,Reliability!$C$23:$C$50,0)),0),0)*$H353*$X353*$Y353),$D353)*$R353</f>
        <v>0</v>
      </c>
      <c r="AD353" s="168">
        <f>MIN((IFERROR(IF(AND($V353&lt;=AD$1,$W353&gt;=AD$1),INDEX(Reliability!I$23:I$50,MATCH($S353,Reliability!$C$23:$C$50,0)),0),0)*IF($T353="n/a",$D353*$Y353,$G353)+IFERROR(IF(AND($V353&lt;=AD$1,$W353&gt;=AD$1),INDEX(Reliability!I$23:I$50,MATCH($T353,Reliability!$C$23:$C$50,0)),0),0)*$H353*$X353*$Y353),$D353)*$R353</f>
        <v>0</v>
      </c>
      <c r="AE353" s="168">
        <f>MIN((IFERROR(IF(AND($V353&lt;=AE$1,$W353&gt;=AE$1),INDEX(Reliability!J$23:J$50,MATCH($S353,Reliability!$C$23:$C$50,0)),0),0)*IF($T353="n/a",$D353*$Y353,$G353)+IFERROR(IF(AND($V353&lt;=AE$1,$W353&gt;=AE$1),INDEX(Reliability!J$23:J$50,MATCH($T353,Reliability!$C$23:$C$50,0)),0),0)*$H353*$X353*$Y353),$D353)*$R353</f>
        <v>0</v>
      </c>
      <c r="AF353" s="168">
        <f>MIN((IFERROR(IF(AND($V353&lt;=AF$1,$W353&gt;=AF$1),INDEX(Reliability!K$23:K$50,MATCH($S353,Reliability!$C$23:$C$50,0)),0),0)*IF($T353="n/a",$D353*$Y353,$G353)+IFERROR(IF(AND($V353&lt;=AF$1,$W353&gt;=AF$1),INDEX(Reliability!K$23:K$50,MATCH($T353,Reliability!$C$23:$C$50,0)),0),0)*$H353*$X353*$Y353),$D353)*$R353</f>
        <v>0</v>
      </c>
      <c r="AG353" s="168">
        <f>MIN((IFERROR(IF(AND($V353&lt;=AG$1,$W353&gt;=AG$1),INDEX(Reliability!L$23:L$50,MATCH($S353,Reliability!$C$23:$C$50,0)),0),0)*IF($T353="n/a",$D353*$Y353,$G353)+IFERROR(IF(AND($V353&lt;=AG$1,$W353&gt;=AG$1),INDEX(Reliability!L$23:L$50,MATCH($T353,Reliability!$C$23:$C$50,0)),0),0)*$H353*$X353*$Y353),$D353)*$R353</f>
        <v>0</v>
      </c>
      <c r="AH353" s="168">
        <f>MIN((IFERROR(IF(AND($V353&lt;=AH$1,$W353&gt;=AH$1),INDEX(Reliability!M$23:M$50,MATCH($S353,Reliability!$C$23:$C$50,0)),0),0)*IF($T353="n/a",$D353*$Y353,$G353)+IFERROR(IF(AND($V353&lt;=AH$1,$W353&gt;=AH$1),INDEX(Reliability!M$23:M$50,MATCH($T353,Reliability!$C$23:$C$50,0)),0),0)*$H353*$X353*$Y353),$D353)*$R353</f>
        <v>0</v>
      </c>
      <c r="AI353" s="168">
        <f>MIN((IFERROR(IF(AND($V353&lt;=AI$1,$W353&gt;=AI$1),INDEX(Reliability!N$23:N$50,MATCH($S353,Reliability!$C$23:$C$50,0)),0),0)*IF($T353="n/a",$D353*$Y353,$G353)+IFERROR(IF(AND($V353&lt;=AI$1,$W353&gt;=AI$1),INDEX(Reliability!N$23:N$50,MATCH($T353,Reliability!$C$23:$C$50,0)),0),0)*$H353*$X353*$Y353),$D353)*$R353</f>
        <v>0</v>
      </c>
      <c r="AJ353" s="168">
        <f>MIN((IFERROR(IF(AND($V353&lt;=AJ$1,$W353&gt;=AJ$1),INDEX(Reliability!O$23:O$50,MATCH($S353,Reliability!$C$23:$C$50,0)),0),0)*IF($T353="n/a",$D353*$Y353,$G353)+IFERROR(IF(AND($V353&lt;=AJ$1,$W353&gt;=AJ$1),INDEX(Reliability!O$23:O$50,MATCH($T353,Reliability!$C$23:$C$50,0)),0),0)*$H353*$X353*$Y353),$D353)*$R353</f>
        <v>0</v>
      </c>
      <c r="AK353" s="168">
        <f>MIN((IFERROR(IF(AND($V353&lt;=AK$1,$W353&gt;=AK$1),INDEX(Reliability!P$23:P$50,MATCH($S353,Reliability!$C$23:$C$50,0)),0),0)*IF($T353="n/a",$D353*$Y353,$G353)+IFERROR(IF(AND($V353&lt;=AK$1,$W353&gt;=AK$1),INDEX(Reliability!P$23:P$50,MATCH($T353,Reliability!$C$23:$C$50,0)),0),0)*$H353*$X353*$Y353),$D353)*$R353</f>
        <v>0</v>
      </c>
      <c r="AM353" s="167">
        <f t="shared" si="55"/>
        <v>0</v>
      </c>
      <c r="AN353">
        <f>unique_contracts!C353</f>
        <v>0</v>
      </c>
    </row>
    <row r="354" spans="2:40" x14ac:dyDescent="0.25">
      <c r="B354" s="121">
        <f>unique_contracts!B354</f>
        <v>0</v>
      </c>
      <c r="C354" s="103">
        <f>unique_contracts!D354</f>
        <v>0</v>
      </c>
      <c r="D354" s="120">
        <f>unique_contracts!J354</f>
        <v>0</v>
      </c>
      <c r="E354" s="103">
        <f>unique_contracts!M354</f>
        <v>0</v>
      </c>
      <c r="F354" s="103">
        <f>unique_contracts!N354</f>
        <v>0</v>
      </c>
      <c r="G354" s="103">
        <f>unique_contracts!P354</f>
        <v>0</v>
      </c>
      <c r="H354" s="103">
        <f>unique_contracts!R354</f>
        <v>0</v>
      </c>
      <c r="I354" s="103">
        <f>unique_contracts!V354</f>
        <v>0</v>
      </c>
      <c r="J354" s="121">
        <f>unique_contracts!AB354</f>
        <v>0</v>
      </c>
      <c r="K354" s="103">
        <f>unique_contracts!AM354</f>
        <v>0</v>
      </c>
      <c r="L354" s="103">
        <f>unique_contracts!AN354</f>
        <v>0</v>
      </c>
      <c r="M354" s="103">
        <f>unique_contracts!AO354</f>
        <v>0</v>
      </c>
      <c r="N354" s="103">
        <f>unique_contracts!AP354</f>
        <v>0</v>
      </c>
      <c r="O354" s="103">
        <f>unique_contracts!AQ354</f>
        <v>0</v>
      </c>
      <c r="P354" s="103">
        <f>unique_contracts!AR354</f>
        <v>0</v>
      </c>
      <c r="Q354" s="103">
        <f>unique_contracts!BP354</f>
        <v>0</v>
      </c>
      <c r="R354" s="103">
        <f t="shared" si="48"/>
        <v>0</v>
      </c>
      <c r="S354" s="103" t="str">
        <f>IFERROR(IF(AND(I354&gt;0,E354="NotHybrid"),_xlfn.CONCAT(MAX(MIN(ROUNDDOWN(I354/D354,0),8),4),INDEX(resources!$G:$G,MATCH(B354,resources!$A:$A,0))),INDEX(resources!$G:$G,MATCH(B354,resources!$A:$A,0))),"n/a")</f>
        <v>n/a</v>
      </c>
      <c r="T354" s="103" t="str">
        <f t="shared" si="49"/>
        <v>n/a</v>
      </c>
      <c r="U354" s="103" t="str">
        <f t="shared" si="50"/>
        <v>n/a</v>
      </c>
      <c r="V354" s="103">
        <f t="shared" si="51"/>
        <v>0</v>
      </c>
      <c r="W354" s="103">
        <f t="shared" si="52"/>
        <v>0</v>
      </c>
      <c r="X354" s="119">
        <f t="shared" si="53"/>
        <v>1</v>
      </c>
      <c r="Y354" s="119">
        <f t="shared" si="54"/>
        <v>1</v>
      </c>
      <c r="Z354" s="168">
        <f>MIN((IFERROR(IF(AND($V354&lt;=Z$1,$W354&gt;=Z$1),INDEX(Reliability!E$23:E$50,MATCH($S354,Reliability!$C$23:$C$50,0)),0),0)*IF($T354="n/a",$D354*$Y354,$G354)+IFERROR(IF(AND($V354&lt;=Z$1,$W354&gt;=Z$1),INDEX(Reliability!E$23:E$50,MATCH($T354,Reliability!$C$23:$C$50,0)),0),0)*$H354*$X354*$Y354),$D354)*$R354</f>
        <v>0</v>
      </c>
      <c r="AA354" s="168">
        <f>MIN((IFERROR(IF(AND($V354&lt;=AA$1,$W354&gt;=AA$1),INDEX(Reliability!F$23:F$50,MATCH($S354,Reliability!$C$23:$C$50,0)),0),0)*IF($T354="n/a",$D354*$Y354,$G354)+IFERROR(IF(AND($V354&lt;=AA$1,$W354&gt;=AA$1),INDEX(Reliability!F$23:F$50,MATCH($T354,Reliability!$C$23:$C$50,0)),0),0)*$H354*$X354*$Y354),$D354)*$R354</f>
        <v>0</v>
      </c>
      <c r="AB354" s="168">
        <f>MIN((IFERROR(IF(AND($V354&lt;=AB$1,$W354&gt;=AB$1),INDEX(Reliability!G$23:G$50,MATCH($S354,Reliability!$C$23:$C$50,0)),0),0)*IF($T354="n/a",$D354*$Y354,$G354)+IFERROR(IF(AND($V354&lt;=AB$1,$W354&gt;=AB$1),INDEX(Reliability!G$23:G$50,MATCH($T354,Reliability!$C$23:$C$50,0)),0),0)*$H354*$X354*$Y354),$D354)*$R354</f>
        <v>0</v>
      </c>
      <c r="AC354" s="168">
        <f>MIN((IFERROR(IF(AND($V354&lt;=AC$1,$W354&gt;=AC$1),INDEX(Reliability!H$23:H$50,MATCH($S354,Reliability!$C$23:$C$50,0)),0),0)*IF($T354="n/a",$D354*$Y354,$G354)+IFERROR(IF(AND($V354&lt;=AC$1,$W354&gt;=AC$1),INDEX(Reliability!H$23:H$50,MATCH($T354,Reliability!$C$23:$C$50,0)),0),0)*$H354*$X354*$Y354),$D354)*$R354</f>
        <v>0</v>
      </c>
      <c r="AD354" s="168">
        <f>MIN((IFERROR(IF(AND($V354&lt;=AD$1,$W354&gt;=AD$1),INDEX(Reliability!I$23:I$50,MATCH($S354,Reliability!$C$23:$C$50,0)),0),0)*IF($T354="n/a",$D354*$Y354,$G354)+IFERROR(IF(AND($V354&lt;=AD$1,$W354&gt;=AD$1),INDEX(Reliability!I$23:I$50,MATCH($T354,Reliability!$C$23:$C$50,0)),0),0)*$H354*$X354*$Y354),$D354)*$R354</f>
        <v>0</v>
      </c>
      <c r="AE354" s="168">
        <f>MIN((IFERROR(IF(AND($V354&lt;=AE$1,$W354&gt;=AE$1),INDEX(Reliability!J$23:J$50,MATCH($S354,Reliability!$C$23:$C$50,0)),0),0)*IF($T354="n/a",$D354*$Y354,$G354)+IFERROR(IF(AND($V354&lt;=AE$1,$W354&gt;=AE$1),INDEX(Reliability!J$23:J$50,MATCH($T354,Reliability!$C$23:$C$50,0)),0),0)*$H354*$X354*$Y354),$D354)*$R354</f>
        <v>0</v>
      </c>
      <c r="AF354" s="168">
        <f>MIN((IFERROR(IF(AND($V354&lt;=AF$1,$W354&gt;=AF$1),INDEX(Reliability!K$23:K$50,MATCH($S354,Reliability!$C$23:$C$50,0)),0),0)*IF($T354="n/a",$D354*$Y354,$G354)+IFERROR(IF(AND($V354&lt;=AF$1,$W354&gt;=AF$1),INDEX(Reliability!K$23:K$50,MATCH($T354,Reliability!$C$23:$C$50,0)),0),0)*$H354*$X354*$Y354),$D354)*$R354</f>
        <v>0</v>
      </c>
      <c r="AG354" s="168">
        <f>MIN((IFERROR(IF(AND($V354&lt;=AG$1,$W354&gt;=AG$1),INDEX(Reliability!L$23:L$50,MATCH($S354,Reliability!$C$23:$C$50,0)),0),0)*IF($T354="n/a",$D354*$Y354,$G354)+IFERROR(IF(AND($V354&lt;=AG$1,$W354&gt;=AG$1),INDEX(Reliability!L$23:L$50,MATCH($T354,Reliability!$C$23:$C$50,0)),0),0)*$H354*$X354*$Y354),$D354)*$R354</f>
        <v>0</v>
      </c>
      <c r="AH354" s="168">
        <f>MIN((IFERROR(IF(AND($V354&lt;=AH$1,$W354&gt;=AH$1),INDEX(Reliability!M$23:M$50,MATCH($S354,Reliability!$C$23:$C$50,0)),0),0)*IF($T354="n/a",$D354*$Y354,$G354)+IFERROR(IF(AND($V354&lt;=AH$1,$W354&gt;=AH$1),INDEX(Reliability!M$23:M$50,MATCH($T354,Reliability!$C$23:$C$50,0)),0),0)*$H354*$X354*$Y354),$D354)*$R354</f>
        <v>0</v>
      </c>
      <c r="AI354" s="168">
        <f>MIN((IFERROR(IF(AND($V354&lt;=AI$1,$W354&gt;=AI$1),INDEX(Reliability!N$23:N$50,MATCH($S354,Reliability!$C$23:$C$50,0)),0),0)*IF($T354="n/a",$D354*$Y354,$G354)+IFERROR(IF(AND($V354&lt;=AI$1,$W354&gt;=AI$1),INDEX(Reliability!N$23:N$50,MATCH($T354,Reliability!$C$23:$C$50,0)),0),0)*$H354*$X354*$Y354),$D354)*$R354</f>
        <v>0</v>
      </c>
      <c r="AJ354" s="168">
        <f>MIN((IFERROR(IF(AND($V354&lt;=AJ$1,$W354&gt;=AJ$1),INDEX(Reliability!O$23:O$50,MATCH($S354,Reliability!$C$23:$C$50,0)),0),0)*IF($T354="n/a",$D354*$Y354,$G354)+IFERROR(IF(AND($V354&lt;=AJ$1,$W354&gt;=AJ$1),INDEX(Reliability!O$23:O$50,MATCH($T354,Reliability!$C$23:$C$50,0)),0),0)*$H354*$X354*$Y354),$D354)*$R354</f>
        <v>0</v>
      </c>
      <c r="AK354" s="168">
        <f>MIN((IFERROR(IF(AND($V354&lt;=AK$1,$W354&gt;=AK$1),INDEX(Reliability!P$23:P$50,MATCH($S354,Reliability!$C$23:$C$50,0)),0),0)*IF($T354="n/a",$D354*$Y354,$G354)+IFERROR(IF(AND($V354&lt;=AK$1,$W354&gt;=AK$1),INDEX(Reliability!P$23:P$50,MATCH($T354,Reliability!$C$23:$C$50,0)),0),0)*$H354*$X354*$Y354),$D354)*$R354</f>
        <v>0</v>
      </c>
      <c r="AM354" s="167">
        <f t="shared" si="55"/>
        <v>0</v>
      </c>
      <c r="AN354">
        <f>unique_contracts!C354</f>
        <v>0</v>
      </c>
    </row>
    <row r="355" spans="2:40" x14ac:dyDescent="0.25">
      <c r="B355" s="121">
        <f>unique_contracts!B355</f>
        <v>0</v>
      </c>
      <c r="C355" s="103">
        <f>unique_contracts!D355</f>
        <v>0</v>
      </c>
      <c r="D355" s="120">
        <f>unique_contracts!J355</f>
        <v>0</v>
      </c>
      <c r="E355" s="103">
        <f>unique_contracts!M355</f>
        <v>0</v>
      </c>
      <c r="F355" s="103">
        <f>unique_contracts!N355</f>
        <v>0</v>
      </c>
      <c r="G355" s="103">
        <f>unique_contracts!P355</f>
        <v>0</v>
      </c>
      <c r="H355" s="103">
        <f>unique_contracts!R355</f>
        <v>0</v>
      </c>
      <c r="I355" s="103">
        <f>unique_contracts!V355</f>
        <v>0</v>
      </c>
      <c r="J355" s="121">
        <f>unique_contracts!AB355</f>
        <v>0</v>
      </c>
      <c r="K355" s="103">
        <f>unique_contracts!AM355</f>
        <v>0</v>
      </c>
      <c r="L355" s="103">
        <f>unique_contracts!AN355</f>
        <v>0</v>
      </c>
      <c r="M355" s="103">
        <f>unique_contracts!AO355</f>
        <v>0</v>
      </c>
      <c r="N355" s="103">
        <f>unique_contracts!AP355</f>
        <v>0</v>
      </c>
      <c r="O355" s="103">
        <f>unique_contracts!AQ355</f>
        <v>0</v>
      </c>
      <c r="P355" s="103">
        <f>unique_contracts!AR355</f>
        <v>0</v>
      </c>
      <c r="Q355" s="103">
        <f>unique_contracts!BP355</f>
        <v>0</v>
      </c>
      <c r="R355" s="103">
        <f t="shared" si="48"/>
        <v>0</v>
      </c>
      <c r="S355" s="103" t="str">
        <f>IFERROR(IF(AND(I355&gt;0,E355="NotHybrid"),_xlfn.CONCAT(MAX(MIN(ROUNDDOWN(I355/D355,0),8),4),INDEX(resources!$G:$G,MATCH(B355,resources!$A:$A,0))),INDEX(resources!$G:$G,MATCH(B355,resources!$A:$A,0))),"n/a")</f>
        <v>n/a</v>
      </c>
      <c r="T355" s="103" t="str">
        <f t="shared" si="49"/>
        <v>n/a</v>
      </c>
      <c r="U355" s="103" t="str">
        <f t="shared" si="50"/>
        <v>n/a</v>
      </c>
      <c r="V355" s="103">
        <f t="shared" si="51"/>
        <v>0</v>
      </c>
      <c r="W355" s="103">
        <f t="shared" si="52"/>
        <v>0</v>
      </c>
      <c r="X355" s="119">
        <f t="shared" si="53"/>
        <v>1</v>
      </c>
      <c r="Y355" s="119">
        <f t="shared" si="54"/>
        <v>1</v>
      </c>
      <c r="Z355" s="168">
        <f>MIN((IFERROR(IF(AND($V355&lt;=Z$1,$W355&gt;=Z$1),INDEX(Reliability!E$23:E$50,MATCH($S355,Reliability!$C$23:$C$50,0)),0),0)*IF($T355="n/a",$D355*$Y355,$G355)+IFERROR(IF(AND($V355&lt;=Z$1,$W355&gt;=Z$1),INDEX(Reliability!E$23:E$50,MATCH($T355,Reliability!$C$23:$C$50,0)),0),0)*$H355*$X355*$Y355),$D355)*$R355</f>
        <v>0</v>
      </c>
      <c r="AA355" s="168">
        <f>MIN((IFERROR(IF(AND($V355&lt;=AA$1,$W355&gt;=AA$1),INDEX(Reliability!F$23:F$50,MATCH($S355,Reliability!$C$23:$C$50,0)),0),0)*IF($T355="n/a",$D355*$Y355,$G355)+IFERROR(IF(AND($V355&lt;=AA$1,$W355&gt;=AA$1),INDEX(Reliability!F$23:F$50,MATCH($T355,Reliability!$C$23:$C$50,0)),0),0)*$H355*$X355*$Y355),$D355)*$R355</f>
        <v>0</v>
      </c>
      <c r="AB355" s="168">
        <f>MIN((IFERROR(IF(AND($V355&lt;=AB$1,$W355&gt;=AB$1),INDEX(Reliability!G$23:G$50,MATCH($S355,Reliability!$C$23:$C$50,0)),0),0)*IF($T355="n/a",$D355*$Y355,$G355)+IFERROR(IF(AND($V355&lt;=AB$1,$W355&gt;=AB$1),INDEX(Reliability!G$23:G$50,MATCH($T355,Reliability!$C$23:$C$50,0)),0),0)*$H355*$X355*$Y355),$D355)*$R355</f>
        <v>0</v>
      </c>
      <c r="AC355" s="168">
        <f>MIN((IFERROR(IF(AND($V355&lt;=AC$1,$W355&gt;=AC$1),INDEX(Reliability!H$23:H$50,MATCH($S355,Reliability!$C$23:$C$50,0)),0),0)*IF($T355="n/a",$D355*$Y355,$G355)+IFERROR(IF(AND($V355&lt;=AC$1,$W355&gt;=AC$1),INDEX(Reliability!H$23:H$50,MATCH($T355,Reliability!$C$23:$C$50,0)),0),0)*$H355*$X355*$Y355),$D355)*$R355</f>
        <v>0</v>
      </c>
      <c r="AD355" s="168">
        <f>MIN((IFERROR(IF(AND($V355&lt;=AD$1,$W355&gt;=AD$1),INDEX(Reliability!I$23:I$50,MATCH($S355,Reliability!$C$23:$C$50,0)),0),0)*IF($T355="n/a",$D355*$Y355,$G355)+IFERROR(IF(AND($V355&lt;=AD$1,$W355&gt;=AD$1),INDEX(Reliability!I$23:I$50,MATCH($T355,Reliability!$C$23:$C$50,0)),0),0)*$H355*$X355*$Y355),$D355)*$R355</f>
        <v>0</v>
      </c>
      <c r="AE355" s="168">
        <f>MIN((IFERROR(IF(AND($V355&lt;=AE$1,$W355&gt;=AE$1),INDEX(Reliability!J$23:J$50,MATCH($S355,Reliability!$C$23:$C$50,0)),0),0)*IF($T355="n/a",$D355*$Y355,$G355)+IFERROR(IF(AND($V355&lt;=AE$1,$W355&gt;=AE$1),INDEX(Reliability!J$23:J$50,MATCH($T355,Reliability!$C$23:$C$50,0)),0),0)*$H355*$X355*$Y355),$D355)*$R355</f>
        <v>0</v>
      </c>
      <c r="AF355" s="168">
        <f>MIN((IFERROR(IF(AND($V355&lt;=AF$1,$W355&gt;=AF$1),INDEX(Reliability!K$23:K$50,MATCH($S355,Reliability!$C$23:$C$50,0)),0),0)*IF($T355="n/a",$D355*$Y355,$G355)+IFERROR(IF(AND($V355&lt;=AF$1,$W355&gt;=AF$1),INDEX(Reliability!K$23:K$50,MATCH($T355,Reliability!$C$23:$C$50,0)),0),0)*$H355*$X355*$Y355),$D355)*$R355</f>
        <v>0</v>
      </c>
      <c r="AG355" s="168">
        <f>MIN((IFERROR(IF(AND($V355&lt;=AG$1,$W355&gt;=AG$1),INDEX(Reliability!L$23:L$50,MATCH($S355,Reliability!$C$23:$C$50,0)),0),0)*IF($T355="n/a",$D355*$Y355,$G355)+IFERROR(IF(AND($V355&lt;=AG$1,$W355&gt;=AG$1),INDEX(Reliability!L$23:L$50,MATCH($T355,Reliability!$C$23:$C$50,0)),0),0)*$H355*$X355*$Y355),$D355)*$R355</f>
        <v>0</v>
      </c>
      <c r="AH355" s="168">
        <f>MIN((IFERROR(IF(AND($V355&lt;=AH$1,$W355&gt;=AH$1),INDEX(Reliability!M$23:M$50,MATCH($S355,Reliability!$C$23:$C$50,0)),0),0)*IF($T355="n/a",$D355*$Y355,$G355)+IFERROR(IF(AND($V355&lt;=AH$1,$W355&gt;=AH$1),INDEX(Reliability!M$23:M$50,MATCH($T355,Reliability!$C$23:$C$50,0)),0),0)*$H355*$X355*$Y355),$D355)*$R355</f>
        <v>0</v>
      </c>
      <c r="AI355" s="168">
        <f>MIN((IFERROR(IF(AND($V355&lt;=AI$1,$W355&gt;=AI$1),INDEX(Reliability!N$23:N$50,MATCH($S355,Reliability!$C$23:$C$50,0)),0),0)*IF($T355="n/a",$D355*$Y355,$G355)+IFERROR(IF(AND($V355&lt;=AI$1,$W355&gt;=AI$1),INDEX(Reliability!N$23:N$50,MATCH($T355,Reliability!$C$23:$C$50,0)),0),0)*$H355*$X355*$Y355),$D355)*$R355</f>
        <v>0</v>
      </c>
      <c r="AJ355" s="168">
        <f>MIN((IFERROR(IF(AND($V355&lt;=AJ$1,$W355&gt;=AJ$1),INDEX(Reliability!O$23:O$50,MATCH($S355,Reliability!$C$23:$C$50,0)),0),0)*IF($T355="n/a",$D355*$Y355,$G355)+IFERROR(IF(AND($V355&lt;=AJ$1,$W355&gt;=AJ$1),INDEX(Reliability!O$23:O$50,MATCH($T355,Reliability!$C$23:$C$50,0)),0),0)*$H355*$X355*$Y355),$D355)*$R355</f>
        <v>0</v>
      </c>
      <c r="AK355" s="168">
        <f>MIN((IFERROR(IF(AND($V355&lt;=AK$1,$W355&gt;=AK$1),INDEX(Reliability!P$23:P$50,MATCH($S355,Reliability!$C$23:$C$50,0)),0),0)*IF($T355="n/a",$D355*$Y355,$G355)+IFERROR(IF(AND($V355&lt;=AK$1,$W355&gt;=AK$1),INDEX(Reliability!P$23:P$50,MATCH($T355,Reliability!$C$23:$C$50,0)),0),0)*$H355*$X355*$Y355),$D355)*$R355</f>
        <v>0</v>
      </c>
      <c r="AM355" s="167">
        <f t="shared" si="55"/>
        <v>0</v>
      </c>
      <c r="AN355">
        <f>unique_contracts!C355</f>
        <v>0</v>
      </c>
    </row>
    <row r="356" spans="2:40" x14ac:dyDescent="0.25">
      <c r="B356" s="121">
        <f>unique_contracts!B356</f>
        <v>0</v>
      </c>
      <c r="C356" s="103">
        <f>unique_contracts!D356</f>
        <v>0</v>
      </c>
      <c r="D356" s="120">
        <f>unique_contracts!J356</f>
        <v>0</v>
      </c>
      <c r="E356" s="103">
        <f>unique_contracts!M356</f>
        <v>0</v>
      </c>
      <c r="F356" s="103">
        <f>unique_contracts!N356</f>
        <v>0</v>
      </c>
      <c r="G356" s="103">
        <f>unique_contracts!P356</f>
        <v>0</v>
      </c>
      <c r="H356" s="103">
        <f>unique_contracts!R356</f>
        <v>0</v>
      </c>
      <c r="I356" s="103">
        <f>unique_contracts!V356</f>
        <v>0</v>
      </c>
      <c r="J356" s="121">
        <f>unique_contracts!AB356</f>
        <v>0</v>
      </c>
      <c r="K356" s="103">
        <f>unique_contracts!AM356</f>
        <v>0</v>
      </c>
      <c r="L356" s="103">
        <f>unique_contracts!AN356</f>
        <v>0</v>
      </c>
      <c r="M356" s="103">
        <f>unique_contracts!AO356</f>
        <v>0</v>
      </c>
      <c r="N356" s="103">
        <f>unique_contracts!AP356</f>
        <v>0</v>
      </c>
      <c r="O356" s="103">
        <f>unique_contracts!AQ356</f>
        <v>0</v>
      </c>
      <c r="P356" s="103">
        <f>unique_contracts!AR356</f>
        <v>0</v>
      </c>
      <c r="Q356" s="103">
        <f>unique_contracts!BP356</f>
        <v>0</v>
      </c>
      <c r="R356" s="103">
        <f t="shared" si="48"/>
        <v>0</v>
      </c>
      <c r="S356" s="103" t="str">
        <f>IFERROR(IF(AND(I356&gt;0,E356="NotHybrid"),_xlfn.CONCAT(MAX(MIN(ROUNDDOWN(I356/D356,0),8),4),INDEX(resources!$G:$G,MATCH(B356,resources!$A:$A,0))),INDEX(resources!$G:$G,MATCH(B356,resources!$A:$A,0))),"n/a")</f>
        <v>n/a</v>
      </c>
      <c r="T356" s="103" t="str">
        <f t="shared" si="49"/>
        <v>n/a</v>
      </c>
      <c r="U356" s="103" t="str">
        <f t="shared" si="50"/>
        <v>n/a</v>
      </c>
      <c r="V356" s="103">
        <f t="shared" si="51"/>
        <v>0</v>
      </c>
      <c r="W356" s="103">
        <f t="shared" si="52"/>
        <v>0</v>
      </c>
      <c r="X356" s="119">
        <f t="shared" si="53"/>
        <v>1</v>
      </c>
      <c r="Y356" s="119">
        <f t="shared" si="54"/>
        <v>1</v>
      </c>
      <c r="Z356" s="168">
        <f>MIN((IFERROR(IF(AND($V356&lt;=Z$1,$W356&gt;=Z$1),INDEX(Reliability!E$23:E$50,MATCH($S356,Reliability!$C$23:$C$50,0)),0),0)*IF($T356="n/a",$D356*$Y356,$G356)+IFERROR(IF(AND($V356&lt;=Z$1,$W356&gt;=Z$1),INDEX(Reliability!E$23:E$50,MATCH($T356,Reliability!$C$23:$C$50,0)),0),0)*$H356*$X356*$Y356),$D356)*$R356</f>
        <v>0</v>
      </c>
      <c r="AA356" s="168">
        <f>MIN((IFERROR(IF(AND($V356&lt;=AA$1,$W356&gt;=AA$1),INDEX(Reliability!F$23:F$50,MATCH($S356,Reliability!$C$23:$C$50,0)),0),0)*IF($T356="n/a",$D356*$Y356,$G356)+IFERROR(IF(AND($V356&lt;=AA$1,$W356&gt;=AA$1),INDEX(Reliability!F$23:F$50,MATCH($T356,Reliability!$C$23:$C$50,0)),0),0)*$H356*$X356*$Y356),$D356)*$R356</f>
        <v>0</v>
      </c>
      <c r="AB356" s="168">
        <f>MIN((IFERROR(IF(AND($V356&lt;=AB$1,$W356&gt;=AB$1),INDEX(Reliability!G$23:G$50,MATCH($S356,Reliability!$C$23:$C$50,0)),0),0)*IF($T356="n/a",$D356*$Y356,$G356)+IFERROR(IF(AND($V356&lt;=AB$1,$W356&gt;=AB$1),INDEX(Reliability!G$23:G$50,MATCH($T356,Reliability!$C$23:$C$50,0)),0),0)*$H356*$X356*$Y356),$D356)*$R356</f>
        <v>0</v>
      </c>
      <c r="AC356" s="168">
        <f>MIN((IFERROR(IF(AND($V356&lt;=AC$1,$W356&gt;=AC$1),INDEX(Reliability!H$23:H$50,MATCH($S356,Reliability!$C$23:$C$50,0)),0),0)*IF($T356="n/a",$D356*$Y356,$G356)+IFERROR(IF(AND($V356&lt;=AC$1,$W356&gt;=AC$1),INDEX(Reliability!H$23:H$50,MATCH($T356,Reliability!$C$23:$C$50,0)),0),0)*$H356*$X356*$Y356),$D356)*$R356</f>
        <v>0</v>
      </c>
      <c r="AD356" s="168">
        <f>MIN((IFERROR(IF(AND($V356&lt;=AD$1,$W356&gt;=AD$1),INDEX(Reliability!I$23:I$50,MATCH($S356,Reliability!$C$23:$C$50,0)),0),0)*IF($T356="n/a",$D356*$Y356,$G356)+IFERROR(IF(AND($V356&lt;=AD$1,$W356&gt;=AD$1),INDEX(Reliability!I$23:I$50,MATCH($T356,Reliability!$C$23:$C$50,0)),0),0)*$H356*$X356*$Y356),$D356)*$R356</f>
        <v>0</v>
      </c>
      <c r="AE356" s="168">
        <f>MIN((IFERROR(IF(AND($V356&lt;=AE$1,$W356&gt;=AE$1),INDEX(Reliability!J$23:J$50,MATCH($S356,Reliability!$C$23:$C$50,0)),0),0)*IF($T356="n/a",$D356*$Y356,$G356)+IFERROR(IF(AND($V356&lt;=AE$1,$W356&gt;=AE$1),INDEX(Reliability!J$23:J$50,MATCH($T356,Reliability!$C$23:$C$50,0)),0),0)*$H356*$X356*$Y356),$D356)*$R356</f>
        <v>0</v>
      </c>
      <c r="AF356" s="168">
        <f>MIN((IFERROR(IF(AND($V356&lt;=AF$1,$W356&gt;=AF$1),INDEX(Reliability!K$23:K$50,MATCH($S356,Reliability!$C$23:$C$50,0)),0),0)*IF($T356="n/a",$D356*$Y356,$G356)+IFERROR(IF(AND($V356&lt;=AF$1,$W356&gt;=AF$1),INDEX(Reliability!K$23:K$50,MATCH($T356,Reliability!$C$23:$C$50,0)),0),0)*$H356*$X356*$Y356),$D356)*$R356</f>
        <v>0</v>
      </c>
      <c r="AG356" s="168">
        <f>MIN((IFERROR(IF(AND($V356&lt;=AG$1,$W356&gt;=AG$1),INDEX(Reliability!L$23:L$50,MATCH($S356,Reliability!$C$23:$C$50,0)),0),0)*IF($T356="n/a",$D356*$Y356,$G356)+IFERROR(IF(AND($V356&lt;=AG$1,$W356&gt;=AG$1),INDEX(Reliability!L$23:L$50,MATCH($T356,Reliability!$C$23:$C$50,0)),0),0)*$H356*$X356*$Y356),$D356)*$R356</f>
        <v>0</v>
      </c>
      <c r="AH356" s="168">
        <f>MIN((IFERROR(IF(AND($V356&lt;=AH$1,$W356&gt;=AH$1),INDEX(Reliability!M$23:M$50,MATCH($S356,Reliability!$C$23:$C$50,0)),0),0)*IF($T356="n/a",$D356*$Y356,$G356)+IFERROR(IF(AND($V356&lt;=AH$1,$W356&gt;=AH$1),INDEX(Reliability!M$23:M$50,MATCH($T356,Reliability!$C$23:$C$50,0)),0),0)*$H356*$X356*$Y356),$D356)*$R356</f>
        <v>0</v>
      </c>
      <c r="AI356" s="168">
        <f>MIN((IFERROR(IF(AND($V356&lt;=AI$1,$W356&gt;=AI$1),INDEX(Reliability!N$23:N$50,MATCH($S356,Reliability!$C$23:$C$50,0)),0),0)*IF($T356="n/a",$D356*$Y356,$G356)+IFERROR(IF(AND($V356&lt;=AI$1,$W356&gt;=AI$1),INDEX(Reliability!N$23:N$50,MATCH($T356,Reliability!$C$23:$C$50,0)),0),0)*$H356*$X356*$Y356),$D356)*$R356</f>
        <v>0</v>
      </c>
      <c r="AJ356" s="168">
        <f>MIN((IFERROR(IF(AND($V356&lt;=AJ$1,$W356&gt;=AJ$1),INDEX(Reliability!O$23:O$50,MATCH($S356,Reliability!$C$23:$C$50,0)),0),0)*IF($T356="n/a",$D356*$Y356,$G356)+IFERROR(IF(AND($V356&lt;=AJ$1,$W356&gt;=AJ$1),INDEX(Reliability!O$23:O$50,MATCH($T356,Reliability!$C$23:$C$50,0)),0),0)*$H356*$X356*$Y356),$D356)*$R356</f>
        <v>0</v>
      </c>
      <c r="AK356" s="168">
        <f>MIN((IFERROR(IF(AND($V356&lt;=AK$1,$W356&gt;=AK$1),INDEX(Reliability!P$23:P$50,MATCH($S356,Reliability!$C$23:$C$50,0)),0),0)*IF($T356="n/a",$D356*$Y356,$G356)+IFERROR(IF(AND($V356&lt;=AK$1,$W356&gt;=AK$1),INDEX(Reliability!P$23:P$50,MATCH($T356,Reliability!$C$23:$C$50,0)),0),0)*$H356*$X356*$Y356),$D356)*$R356</f>
        <v>0</v>
      </c>
      <c r="AM356" s="167">
        <f t="shared" si="55"/>
        <v>0</v>
      </c>
      <c r="AN356">
        <f>unique_contracts!C356</f>
        <v>0</v>
      </c>
    </row>
    <row r="357" spans="2:40" x14ac:dyDescent="0.25">
      <c r="B357" s="121">
        <f>unique_contracts!B357</f>
        <v>0</v>
      </c>
      <c r="C357" s="103">
        <f>unique_contracts!D357</f>
        <v>0</v>
      </c>
      <c r="D357" s="120">
        <f>unique_contracts!J357</f>
        <v>0</v>
      </c>
      <c r="E357" s="103">
        <f>unique_contracts!M357</f>
        <v>0</v>
      </c>
      <c r="F357" s="103">
        <f>unique_contracts!N357</f>
        <v>0</v>
      </c>
      <c r="G357" s="103">
        <f>unique_contracts!P357</f>
        <v>0</v>
      </c>
      <c r="H357" s="103">
        <f>unique_contracts!R357</f>
        <v>0</v>
      </c>
      <c r="I357" s="103">
        <f>unique_contracts!V357</f>
        <v>0</v>
      </c>
      <c r="J357" s="121">
        <f>unique_contracts!AB357</f>
        <v>0</v>
      </c>
      <c r="K357" s="103">
        <f>unique_contracts!AM357</f>
        <v>0</v>
      </c>
      <c r="L357" s="103">
        <f>unique_contracts!AN357</f>
        <v>0</v>
      </c>
      <c r="M357" s="103">
        <f>unique_contracts!AO357</f>
        <v>0</v>
      </c>
      <c r="N357" s="103">
        <f>unique_contracts!AP357</f>
        <v>0</v>
      </c>
      <c r="O357" s="103">
        <f>unique_contracts!AQ357</f>
        <v>0</v>
      </c>
      <c r="P357" s="103">
        <f>unique_contracts!AR357</f>
        <v>0</v>
      </c>
      <c r="Q357" s="103">
        <f>unique_contracts!BP357</f>
        <v>0</v>
      </c>
      <c r="R357" s="103">
        <f t="shared" si="48"/>
        <v>0</v>
      </c>
      <c r="S357" s="103" t="str">
        <f>IFERROR(IF(AND(I357&gt;0,E357="NotHybrid"),_xlfn.CONCAT(MAX(MIN(ROUNDDOWN(I357/D357,0),8),4),INDEX(resources!$G:$G,MATCH(B357,resources!$A:$A,0))),INDEX(resources!$G:$G,MATCH(B357,resources!$A:$A,0))),"n/a")</f>
        <v>n/a</v>
      </c>
      <c r="T357" s="103" t="str">
        <f t="shared" si="49"/>
        <v>n/a</v>
      </c>
      <c r="U357" s="103" t="str">
        <f t="shared" si="50"/>
        <v>n/a</v>
      </c>
      <c r="V357" s="103">
        <f t="shared" si="51"/>
        <v>0</v>
      </c>
      <c r="W357" s="103">
        <f t="shared" si="52"/>
        <v>0</v>
      </c>
      <c r="X357" s="119">
        <f t="shared" si="53"/>
        <v>1</v>
      </c>
      <c r="Y357" s="119">
        <f t="shared" si="54"/>
        <v>1</v>
      </c>
      <c r="Z357" s="168">
        <f>MIN((IFERROR(IF(AND($V357&lt;=Z$1,$W357&gt;=Z$1),INDEX(Reliability!E$23:E$50,MATCH($S357,Reliability!$C$23:$C$50,0)),0),0)*IF($T357="n/a",$D357*$Y357,$G357)+IFERROR(IF(AND($V357&lt;=Z$1,$W357&gt;=Z$1),INDEX(Reliability!E$23:E$50,MATCH($T357,Reliability!$C$23:$C$50,0)),0),0)*$H357*$X357*$Y357),$D357)*$R357</f>
        <v>0</v>
      </c>
      <c r="AA357" s="168">
        <f>MIN((IFERROR(IF(AND($V357&lt;=AA$1,$W357&gt;=AA$1),INDEX(Reliability!F$23:F$50,MATCH($S357,Reliability!$C$23:$C$50,0)),0),0)*IF($T357="n/a",$D357*$Y357,$G357)+IFERROR(IF(AND($V357&lt;=AA$1,$W357&gt;=AA$1),INDEX(Reliability!F$23:F$50,MATCH($T357,Reliability!$C$23:$C$50,0)),0),0)*$H357*$X357*$Y357),$D357)*$R357</f>
        <v>0</v>
      </c>
      <c r="AB357" s="168">
        <f>MIN((IFERROR(IF(AND($V357&lt;=AB$1,$W357&gt;=AB$1),INDEX(Reliability!G$23:G$50,MATCH($S357,Reliability!$C$23:$C$50,0)),0),0)*IF($T357="n/a",$D357*$Y357,$G357)+IFERROR(IF(AND($V357&lt;=AB$1,$W357&gt;=AB$1),INDEX(Reliability!G$23:G$50,MATCH($T357,Reliability!$C$23:$C$50,0)),0),0)*$H357*$X357*$Y357),$D357)*$R357</f>
        <v>0</v>
      </c>
      <c r="AC357" s="168">
        <f>MIN((IFERROR(IF(AND($V357&lt;=AC$1,$W357&gt;=AC$1),INDEX(Reliability!H$23:H$50,MATCH($S357,Reliability!$C$23:$C$50,0)),0),0)*IF($T357="n/a",$D357*$Y357,$G357)+IFERROR(IF(AND($V357&lt;=AC$1,$W357&gt;=AC$1),INDEX(Reliability!H$23:H$50,MATCH($T357,Reliability!$C$23:$C$50,0)),0),0)*$H357*$X357*$Y357),$D357)*$R357</f>
        <v>0</v>
      </c>
      <c r="AD357" s="168">
        <f>MIN((IFERROR(IF(AND($V357&lt;=AD$1,$W357&gt;=AD$1),INDEX(Reliability!I$23:I$50,MATCH($S357,Reliability!$C$23:$C$50,0)),0),0)*IF($T357="n/a",$D357*$Y357,$G357)+IFERROR(IF(AND($V357&lt;=AD$1,$W357&gt;=AD$1),INDEX(Reliability!I$23:I$50,MATCH($T357,Reliability!$C$23:$C$50,0)),0),0)*$H357*$X357*$Y357),$D357)*$R357</f>
        <v>0</v>
      </c>
      <c r="AE357" s="168">
        <f>MIN((IFERROR(IF(AND($V357&lt;=AE$1,$W357&gt;=AE$1),INDEX(Reliability!J$23:J$50,MATCH($S357,Reliability!$C$23:$C$50,0)),0),0)*IF($T357="n/a",$D357*$Y357,$G357)+IFERROR(IF(AND($V357&lt;=AE$1,$W357&gt;=AE$1),INDEX(Reliability!J$23:J$50,MATCH($T357,Reliability!$C$23:$C$50,0)),0),0)*$H357*$X357*$Y357),$D357)*$R357</f>
        <v>0</v>
      </c>
      <c r="AF357" s="168">
        <f>MIN((IFERROR(IF(AND($V357&lt;=AF$1,$W357&gt;=AF$1),INDEX(Reliability!K$23:K$50,MATCH($S357,Reliability!$C$23:$C$50,0)),0),0)*IF($T357="n/a",$D357*$Y357,$G357)+IFERROR(IF(AND($V357&lt;=AF$1,$W357&gt;=AF$1),INDEX(Reliability!K$23:K$50,MATCH($T357,Reliability!$C$23:$C$50,0)),0),0)*$H357*$X357*$Y357),$D357)*$R357</f>
        <v>0</v>
      </c>
      <c r="AG357" s="168">
        <f>MIN((IFERROR(IF(AND($V357&lt;=AG$1,$W357&gt;=AG$1),INDEX(Reliability!L$23:L$50,MATCH($S357,Reliability!$C$23:$C$50,0)),0),0)*IF($T357="n/a",$D357*$Y357,$G357)+IFERROR(IF(AND($V357&lt;=AG$1,$W357&gt;=AG$1),INDEX(Reliability!L$23:L$50,MATCH($T357,Reliability!$C$23:$C$50,0)),0),0)*$H357*$X357*$Y357),$D357)*$R357</f>
        <v>0</v>
      </c>
      <c r="AH357" s="168">
        <f>MIN((IFERROR(IF(AND($V357&lt;=AH$1,$W357&gt;=AH$1),INDEX(Reliability!M$23:M$50,MATCH($S357,Reliability!$C$23:$C$50,0)),0),0)*IF($T357="n/a",$D357*$Y357,$G357)+IFERROR(IF(AND($V357&lt;=AH$1,$W357&gt;=AH$1),INDEX(Reliability!M$23:M$50,MATCH($T357,Reliability!$C$23:$C$50,0)),0),0)*$H357*$X357*$Y357),$D357)*$R357</f>
        <v>0</v>
      </c>
      <c r="AI357" s="168">
        <f>MIN((IFERROR(IF(AND($V357&lt;=AI$1,$W357&gt;=AI$1),INDEX(Reliability!N$23:N$50,MATCH($S357,Reliability!$C$23:$C$50,0)),0),0)*IF($T357="n/a",$D357*$Y357,$G357)+IFERROR(IF(AND($V357&lt;=AI$1,$W357&gt;=AI$1),INDEX(Reliability!N$23:N$50,MATCH($T357,Reliability!$C$23:$C$50,0)),0),0)*$H357*$X357*$Y357),$D357)*$R357</f>
        <v>0</v>
      </c>
      <c r="AJ357" s="168">
        <f>MIN((IFERROR(IF(AND($V357&lt;=AJ$1,$W357&gt;=AJ$1),INDEX(Reliability!O$23:O$50,MATCH($S357,Reliability!$C$23:$C$50,0)),0),0)*IF($T357="n/a",$D357*$Y357,$G357)+IFERROR(IF(AND($V357&lt;=AJ$1,$W357&gt;=AJ$1),INDEX(Reliability!O$23:O$50,MATCH($T357,Reliability!$C$23:$C$50,0)),0),0)*$H357*$X357*$Y357),$D357)*$R357</f>
        <v>0</v>
      </c>
      <c r="AK357" s="168">
        <f>MIN((IFERROR(IF(AND($V357&lt;=AK$1,$W357&gt;=AK$1),INDEX(Reliability!P$23:P$50,MATCH($S357,Reliability!$C$23:$C$50,0)),0),0)*IF($T357="n/a",$D357*$Y357,$G357)+IFERROR(IF(AND($V357&lt;=AK$1,$W357&gt;=AK$1),INDEX(Reliability!P$23:P$50,MATCH($T357,Reliability!$C$23:$C$50,0)),0),0)*$H357*$X357*$Y357),$D357)*$R357</f>
        <v>0</v>
      </c>
      <c r="AM357" s="167">
        <f t="shared" si="55"/>
        <v>0</v>
      </c>
      <c r="AN357">
        <f>unique_contracts!C357</f>
        <v>0</v>
      </c>
    </row>
    <row r="358" spans="2:40" x14ac:dyDescent="0.25">
      <c r="B358" s="121">
        <f>unique_contracts!B358</f>
        <v>0</v>
      </c>
      <c r="C358" s="103">
        <f>unique_contracts!D358</f>
        <v>0</v>
      </c>
      <c r="D358" s="120">
        <f>unique_contracts!J358</f>
        <v>0</v>
      </c>
      <c r="E358" s="103">
        <f>unique_contracts!M358</f>
        <v>0</v>
      </c>
      <c r="F358" s="103">
        <f>unique_contracts!N358</f>
        <v>0</v>
      </c>
      <c r="G358" s="103">
        <f>unique_contracts!P358</f>
        <v>0</v>
      </c>
      <c r="H358" s="103">
        <f>unique_contracts!R358</f>
        <v>0</v>
      </c>
      <c r="I358" s="103">
        <f>unique_contracts!V358</f>
        <v>0</v>
      </c>
      <c r="J358" s="121">
        <f>unique_contracts!AB358</f>
        <v>0</v>
      </c>
      <c r="K358" s="103">
        <f>unique_contracts!AM358</f>
        <v>0</v>
      </c>
      <c r="L358" s="103">
        <f>unique_contracts!AN358</f>
        <v>0</v>
      </c>
      <c r="M358" s="103">
        <f>unique_contracts!AO358</f>
        <v>0</v>
      </c>
      <c r="N358" s="103">
        <f>unique_contracts!AP358</f>
        <v>0</v>
      </c>
      <c r="O358" s="103">
        <f>unique_contracts!AQ358</f>
        <v>0</v>
      </c>
      <c r="P358" s="103">
        <f>unique_contracts!AR358</f>
        <v>0</v>
      </c>
      <c r="Q358" s="103">
        <f>unique_contracts!BP358</f>
        <v>0</v>
      </c>
      <c r="R358" s="103">
        <f t="shared" si="48"/>
        <v>0</v>
      </c>
      <c r="S358" s="103" t="str">
        <f>IFERROR(IF(AND(I358&gt;0,E358="NotHybrid"),_xlfn.CONCAT(MAX(MIN(ROUNDDOWN(I358/D358,0),8),4),INDEX(resources!$G:$G,MATCH(B358,resources!$A:$A,0))),INDEX(resources!$G:$G,MATCH(B358,resources!$A:$A,0))),"n/a")</f>
        <v>n/a</v>
      </c>
      <c r="T358" s="103" t="str">
        <f t="shared" si="49"/>
        <v>n/a</v>
      </c>
      <c r="U358" s="103" t="str">
        <f t="shared" si="50"/>
        <v>n/a</v>
      </c>
      <c r="V358" s="103">
        <f t="shared" si="51"/>
        <v>0</v>
      </c>
      <c r="W358" s="103">
        <f t="shared" si="52"/>
        <v>0</v>
      </c>
      <c r="X358" s="119">
        <f t="shared" si="53"/>
        <v>1</v>
      </c>
      <c r="Y358" s="119">
        <f t="shared" si="54"/>
        <v>1</v>
      </c>
      <c r="Z358" s="168">
        <f>MIN((IFERROR(IF(AND($V358&lt;=Z$1,$W358&gt;=Z$1),INDEX(Reliability!E$23:E$50,MATCH($S358,Reliability!$C$23:$C$50,0)),0),0)*IF($T358="n/a",$D358*$Y358,$G358)+IFERROR(IF(AND($V358&lt;=Z$1,$W358&gt;=Z$1),INDEX(Reliability!E$23:E$50,MATCH($T358,Reliability!$C$23:$C$50,0)),0),0)*$H358*$X358*$Y358),$D358)*$R358</f>
        <v>0</v>
      </c>
      <c r="AA358" s="168">
        <f>MIN((IFERROR(IF(AND($V358&lt;=AA$1,$W358&gt;=AA$1),INDEX(Reliability!F$23:F$50,MATCH($S358,Reliability!$C$23:$C$50,0)),0),0)*IF($T358="n/a",$D358*$Y358,$G358)+IFERROR(IF(AND($V358&lt;=AA$1,$W358&gt;=AA$1),INDEX(Reliability!F$23:F$50,MATCH($T358,Reliability!$C$23:$C$50,0)),0),0)*$H358*$X358*$Y358),$D358)*$R358</f>
        <v>0</v>
      </c>
      <c r="AB358" s="168">
        <f>MIN((IFERROR(IF(AND($V358&lt;=AB$1,$W358&gt;=AB$1),INDEX(Reliability!G$23:G$50,MATCH($S358,Reliability!$C$23:$C$50,0)),0),0)*IF($T358="n/a",$D358*$Y358,$G358)+IFERROR(IF(AND($V358&lt;=AB$1,$W358&gt;=AB$1),INDEX(Reliability!G$23:G$50,MATCH($T358,Reliability!$C$23:$C$50,0)),0),0)*$H358*$X358*$Y358),$D358)*$R358</f>
        <v>0</v>
      </c>
      <c r="AC358" s="168">
        <f>MIN((IFERROR(IF(AND($V358&lt;=AC$1,$W358&gt;=AC$1),INDEX(Reliability!H$23:H$50,MATCH($S358,Reliability!$C$23:$C$50,0)),0),0)*IF($T358="n/a",$D358*$Y358,$G358)+IFERROR(IF(AND($V358&lt;=AC$1,$W358&gt;=AC$1),INDEX(Reliability!H$23:H$50,MATCH($T358,Reliability!$C$23:$C$50,0)),0),0)*$H358*$X358*$Y358),$D358)*$R358</f>
        <v>0</v>
      </c>
      <c r="AD358" s="168">
        <f>MIN((IFERROR(IF(AND($V358&lt;=AD$1,$W358&gt;=AD$1),INDEX(Reliability!I$23:I$50,MATCH($S358,Reliability!$C$23:$C$50,0)),0),0)*IF($T358="n/a",$D358*$Y358,$G358)+IFERROR(IF(AND($V358&lt;=AD$1,$W358&gt;=AD$1),INDEX(Reliability!I$23:I$50,MATCH($T358,Reliability!$C$23:$C$50,0)),0),0)*$H358*$X358*$Y358),$D358)*$R358</f>
        <v>0</v>
      </c>
      <c r="AE358" s="168">
        <f>MIN((IFERROR(IF(AND($V358&lt;=AE$1,$W358&gt;=AE$1),INDEX(Reliability!J$23:J$50,MATCH($S358,Reliability!$C$23:$C$50,0)),0),0)*IF($T358="n/a",$D358*$Y358,$G358)+IFERROR(IF(AND($V358&lt;=AE$1,$W358&gt;=AE$1),INDEX(Reliability!J$23:J$50,MATCH($T358,Reliability!$C$23:$C$50,0)),0),0)*$H358*$X358*$Y358),$D358)*$R358</f>
        <v>0</v>
      </c>
      <c r="AF358" s="168">
        <f>MIN((IFERROR(IF(AND($V358&lt;=AF$1,$W358&gt;=AF$1),INDEX(Reliability!K$23:K$50,MATCH($S358,Reliability!$C$23:$C$50,0)),0),0)*IF($T358="n/a",$D358*$Y358,$G358)+IFERROR(IF(AND($V358&lt;=AF$1,$W358&gt;=AF$1),INDEX(Reliability!K$23:K$50,MATCH($T358,Reliability!$C$23:$C$50,0)),0),0)*$H358*$X358*$Y358),$D358)*$R358</f>
        <v>0</v>
      </c>
      <c r="AG358" s="168">
        <f>MIN((IFERROR(IF(AND($V358&lt;=AG$1,$W358&gt;=AG$1),INDEX(Reliability!L$23:L$50,MATCH($S358,Reliability!$C$23:$C$50,0)),0),0)*IF($T358="n/a",$D358*$Y358,$G358)+IFERROR(IF(AND($V358&lt;=AG$1,$W358&gt;=AG$1),INDEX(Reliability!L$23:L$50,MATCH($T358,Reliability!$C$23:$C$50,0)),0),0)*$H358*$X358*$Y358),$D358)*$R358</f>
        <v>0</v>
      </c>
      <c r="AH358" s="168">
        <f>MIN((IFERROR(IF(AND($V358&lt;=AH$1,$W358&gt;=AH$1),INDEX(Reliability!M$23:M$50,MATCH($S358,Reliability!$C$23:$C$50,0)),0),0)*IF($T358="n/a",$D358*$Y358,$G358)+IFERROR(IF(AND($V358&lt;=AH$1,$W358&gt;=AH$1),INDEX(Reliability!M$23:M$50,MATCH($T358,Reliability!$C$23:$C$50,0)),0),0)*$H358*$X358*$Y358),$D358)*$R358</f>
        <v>0</v>
      </c>
      <c r="AI358" s="168">
        <f>MIN((IFERROR(IF(AND($V358&lt;=AI$1,$W358&gt;=AI$1),INDEX(Reliability!N$23:N$50,MATCH($S358,Reliability!$C$23:$C$50,0)),0),0)*IF($T358="n/a",$D358*$Y358,$G358)+IFERROR(IF(AND($V358&lt;=AI$1,$W358&gt;=AI$1),INDEX(Reliability!N$23:N$50,MATCH($T358,Reliability!$C$23:$C$50,0)),0),0)*$H358*$X358*$Y358),$D358)*$R358</f>
        <v>0</v>
      </c>
      <c r="AJ358" s="168">
        <f>MIN((IFERROR(IF(AND($V358&lt;=AJ$1,$W358&gt;=AJ$1),INDEX(Reliability!O$23:O$50,MATCH($S358,Reliability!$C$23:$C$50,0)),0),0)*IF($T358="n/a",$D358*$Y358,$G358)+IFERROR(IF(AND($V358&lt;=AJ$1,$W358&gt;=AJ$1),INDEX(Reliability!O$23:O$50,MATCH($T358,Reliability!$C$23:$C$50,0)),0),0)*$H358*$X358*$Y358),$D358)*$R358</f>
        <v>0</v>
      </c>
      <c r="AK358" s="168">
        <f>MIN((IFERROR(IF(AND($V358&lt;=AK$1,$W358&gt;=AK$1),INDEX(Reliability!P$23:P$50,MATCH($S358,Reliability!$C$23:$C$50,0)),0),0)*IF($T358="n/a",$D358*$Y358,$G358)+IFERROR(IF(AND($V358&lt;=AK$1,$W358&gt;=AK$1),INDEX(Reliability!P$23:P$50,MATCH($T358,Reliability!$C$23:$C$50,0)),0),0)*$H358*$X358*$Y358),$D358)*$R358</f>
        <v>0</v>
      </c>
      <c r="AM358" s="167">
        <f t="shared" si="55"/>
        <v>0</v>
      </c>
      <c r="AN358">
        <f>unique_contracts!C358</f>
        <v>0</v>
      </c>
    </row>
    <row r="359" spans="2:40" x14ac:dyDescent="0.25">
      <c r="B359" s="121">
        <f>unique_contracts!B359</f>
        <v>0</v>
      </c>
      <c r="C359" s="103">
        <f>unique_contracts!D359</f>
        <v>0</v>
      </c>
      <c r="D359" s="120">
        <f>unique_contracts!J359</f>
        <v>0</v>
      </c>
      <c r="E359" s="103">
        <f>unique_contracts!M359</f>
        <v>0</v>
      </c>
      <c r="F359" s="103">
        <f>unique_contracts!N359</f>
        <v>0</v>
      </c>
      <c r="G359" s="103">
        <f>unique_contracts!P359</f>
        <v>0</v>
      </c>
      <c r="H359" s="103">
        <f>unique_contracts!R359</f>
        <v>0</v>
      </c>
      <c r="I359" s="103">
        <f>unique_contracts!V359</f>
        <v>0</v>
      </c>
      <c r="J359" s="121">
        <f>unique_contracts!AB359</f>
        <v>0</v>
      </c>
      <c r="K359" s="103">
        <f>unique_contracts!AM359</f>
        <v>0</v>
      </c>
      <c r="L359" s="103">
        <f>unique_contracts!AN359</f>
        <v>0</v>
      </c>
      <c r="M359" s="103">
        <f>unique_contracts!AO359</f>
        <v>0</v>
      </c>
      <c r="N359" s="103">
        <f>unique_contracts!AP359</f>
        <v>0</v>
      </c>
      <c r="O359" s="103">
        <f>unique_contracts!AQ359</f>
        <v>0</v>
      </c>
      <c r="P359" s="103">
        <f>unique_contracts!AR359</f>
        <v>0</v>
      </c>
      <c r="Q359" s="103">
        <f>unique_contracts!BP359</f>
        <v>0</v>
      </c>
      <c r="R359" s="103">
        <f t="shared" si="48"/>
        <v>0</v>
      </c>
      <c r="S359" s="103" t="str">
        <f>IFERROR(IF(AND(I359&gt;0,E359="NotHybrid"),_xlfn.CONCAT(MAX(MIN(ROUNDDOWN(I359/D359,0),8),4),INDEX(resources!$G:$G,MATCH(B359,resources!$A:$A,0))),INDEX(resources!$G:$G,MATCH(B359,resources!$A:$A,0))),"n/a")</f>
        <v>n/a</v>
      </c>
      <c r="T359" s="103" t="str">
        <f t="shared" si="49"/>
        <v>n/a</v>
      </c>
      <c r="U359" s="103" t="str">
        <f t="shared" si="50"/>
        <v>n/a</v>
      </c>
      <c r="V359" s="103">
        <f t="shared" si="51"/>
        <v>0</v>
      </c>
      <c r="W359" s="103">
        <f t="shared" si="52"/>
        <v>0</v>
      </c>
      <c r="X359" s="119">
        <f t="shared" si="53"/>
        <v>1</v>
      </c>
      <c r="Y359" s="119">
        <f t="shared" si="54"/>
        <v>1</v>
      </c>
      <c r="Z359" s="168">
        <f>MIN((IFERROR(IF(AND($V359&lt;=Z$1,$W359&gt;=Z$1),INDEX(Reliability!E$23:E$50,MATCH($S359,Reliability!$C$23:$C$50,0)),0),0)*IF($T359="n/a",$D359*$Y359,$G359)+IFERROR(IF(AND($V359&lt;=Z$1,$W359&gt;=Z$1),INDEX(Reliability!E$23:E$50,MATCH($T359,Reliability!$C$23:$C$50,0)),0),0)*$H359*$X359*$Y359),$D359)*$R359</f>
        <v>0</v>
      </c>
      <c r="AA359" s="168">
        <f>MIN((IFERROR(IF(AND($V359&lt;=AA$1,$W359&gt;=AA$1),INDEX(Reliability!F$23:F$50,MATCH($S359,Reliability!$C$23:$C$50,0)),0),0)*IF($T359="n/a",$D359*$Y359,$G359)+IFERROR(IF(AND($V359&lt;=AA$1,$W359&gt;=AA$1),INDEX(Reliability!F$23:F$50,MATCH($T359,Reliability!$C$23:$C$50,0)),0),0)*$H359*$X359*$Y359),$D359)*$R359</f>
        <v>0</v>
      </c>
      <c r="AB359" s="168">
        <f>MIN((IFERROR(IF(AND($V359&lt;=AB$1,$W359&gt;=AB$1),INDEX(Reliability!G$23:G$50,MATCH($S359,Reliability!$C$23:$C$50,0)),0),0)*IF($T359="n/a",$D359*$Y359,$G359)+IFERROR(IF(AND($V359&lt;=AB$1,$W359&gt;=AB$1),INDEX(Reliability!G$23:G$50,MATCH($T359,Reliability!$C$23:$C$50,0)),0),0)*$H359*$X359*$Y359),$D359)*$R359</f>
        <v>0</v>
      </c>
      <c r="AC359" s="168">
        <f>MIN((IFERROR(IF(AND($V359&lt;=AC$1,$W359&gt;=AC$1),INDEX(Reliability!H$23:H$50,MATCH($S359,Reliability!$C$23:$C$50,0)),0),0)*IF($T359="n/a",$D359*$Y359,$G359)+IFERROR(IF(AND($V359&lt;=AC$1,$W359&gt;=AC$1),INDEX(Reliability!H$23:H$50,MATCH($T359,Reliability!$C$23:$C$50,0)),0),0)*$H359*$X359*$Y359),$D359)*$R359</f>
        <v>0</v>
      </c>
      <c r="AD359" s="168">
        <f>MIN((IFERROR(IF(AND($V359&lt;=AD$1,$W359&gt;=AD$1),INDEX(Reliability!I$23:I$50,MATCH($S359,Reliability!$C$23:$C$50,0)),0),0)*IF($T359="n/a",$D359*$Y359,$G359)+IFERROR(IF(AND($V359&lt;=AD$1,$W359&gt;=AD$1),INDEX(Reliability!I$23:I$50,MATCH($T359,Reliability!$C$23:$C$50,0)),0),0)*$H359*$X359*$Y359),$D359)*$R359</f>
        <v>0</v>
      </c>
      <c r="AE359" s="168">
        <f>MIN((IFERROR(IF(AND($V359&lt;=AE$1,$W359&gt;=AE$1),INDEX(Reliability!J$23:J$50,MATCH($S359,Reliability!$C$23:$C$50,0)),0),0)*IF($T359="n/a",$D359*$Y359,$G359)+IFERROR(IF(AND($V359&lt;=AE$1,$W359&gt;=AE$1),INDEX(Reliability!J$23:J$50,MATCH($T359,Reliability!$C$23:$C$50,0)),0),0)*$H359*$X359*$Y359),$D359)*$R359</f>
        <v>0</v>
      </c>
      <c r="AF359" s="168">
        <f>MIN((IFERROR(IF(AND($V359&lt;=AF$1,$W359&gt;=AF$1),INDEX(Reliability!K$23:K$50,MATCH($S359,Reliability!$C$23:$C$50,0)),0),0)*IF($T359="n/a",$D359*$Y359,$G359)+IFERROR(IF(AND($V359&lt;=AF$1,$W359&gt;=AF$1),INDEX(Reliability!K$23:K$50,MATCH($T359,Reliability!$C$23:$C$50,0)),0),0)*$H359*$X359*$Y359),$D359)*$R359</f>
        <v>0</v>
      </c>
      <c r="AG359" s="168">
        <f>MIN((IFERROR(IF(AND($V359&lt;=AG$1,$W359&gt;=AG$1),INDEX(Reliability!L$23:L$50,MATCH($S359,Reliability!$C$23:$C$50,0)),0),0)*IF($T359="n/a",$D359*$Y359,$G359)+IFERROR(IF(AND($V359&lt;=AG$1,$W359&gt;=AG$1),INDEX(Reliability!L$23:L$50,MATCH($T359,Reliability!$C$23:$C$50,0)),0),0)*$H359*$X359*$Y359),$D359)*$R359</f>
        <v>0</v>
      </c>
      <c r="AH359" s="168">
        <f>MIN((IFERROR(IF(AND($V359&lt;=AH$1,$W359&gt;=AH$1),INDEX(Reliability!M$23:M$50,MATCH($S359,Reliability!$C$23:$C$50,0)),0),0)*IF($T359="n/a",$D359*$Y359,$G359)+IFERROR(IF(AND($V359&lt;=AH$1,$W359&gt;=AH$1),INDEX(Reliability!M$23:M$50,MATCH($T359,Reliability!$C$23:$C$50,0)),0),0)*$H359*$X359*$Y359),$D359)*$R359</f>
        <v>0</v>
      </c>
      <c r="AI359" s="168">
        <f>MIN((IFERROR(IF(AND($V359&lt;=AI$1,$W359&gt;=AI$1),INDEX(Reliability!N$23:N$50,MATCH($S359,Reliability!$C$23:$C$50,0)),0),0)*IF($T359="n/a",$D359*$Y359,$G359)+IFERROR(IF(AND($V359&lt;=AI$1,$W359&gt;=AI$1),INDEX(Reliability!N$23:N$50,MATCH($T359,Reliability!$C$23:$C$50,0)),0),0)*$H359*$X359*$Y359),$D359)*$R359</f>
        <v>0</v>
      </c>
      <c r="AJ359" s="168">
        <f>MIN((IFERROR(IF(AND($V359&lt;=AJ$1,$W359&gt;=AJ$1),INDEX(Reliability!O$23:O$50,MATCH($S359,Reliability!$C$23:$C$50,0)),0),0)*IF($T359="n/a",$D359*$Y359,$G359)+IFERROR(IF(AND($V359&lt;=AJ$1,$W359&gt;=AJ$1),INDEX(Reliability!O$23:O$50,MATCH($T359,Reliability!$C$23:$C$50,0)),0),0)*$H359*$X359*$Y359),$D359)*$R359</f>
        <v>0</v>
      </c>
      <c r="AK359" s="168">
        <f>MIN((IFERROR(IF(AND($V359&lt;=AK$1,$W359&gt;=AK$1),INDEX(Reliability!P$23:P$50,MATCH($S359,Reliability!$C$23:$C$50,0)),0),0)*IF($T359="n/a",$D359*$Y359,$G359)+IFERROR(IF(AND($V359&lt;=AK$1,$W359&gt;=AK$1),INDEX(Reliability!P$23:P$50,MATCH($T359,Reliability!$C$23:$C$50,0)),0),0)*$H359*$X359*$Y359),$D359)*$R359</f>
        <v>0</v>
      </c>
      <c r="AM359" s="167">
        <f t="shared" si="55"/>
        <v>0</v>
      </c>
      <c r="AN359">
        <f>unique_contracts!C359</f>
        <v>0</v>
      </c>
    </row>
    <row r="360" spans="2:40" x14ac:dyDescent="0.25">
      <c r="B360" s="121">
        <f>unique_contracts!B360</f>
        <v>0</v>
      </c>
      <c r="C360" s="103">
        <f>unique_contracts!D360</f>
        <v>0</v>
      </c>
      <c r="D360" s="120">
        <f>unique_contracts!J360</f>
        <v>0</v>
      </c>
      <c r="E360" s="103">
        <f>unique_contracts!M360</f>
        <v>0</v>
      </c>
      <c r="F360" s="103">
        <f>unique_contracts!N360</f>
        <v>0</v>
      </c>
      <c r="G360" s="103">
        <f>unique_contracts!P360</f>
        <v>0</v>
      </c>
      <c r="H360" s="103">
        <f>unique_contracts!R360</f>
        <v>0</v>
      </c>
      <c r="I360" s="103">
        <f>unique_contracts!V360</f>
        <v>0</v>
      </c>
      <c r="J360" s="121">
        <f>unique_contracts!AB360</f>
        <v>0</v>
      </c>
      <c r="K360" s="103">
        <f>unique_contracts!AM360</f>
        <v>0</v>
      </c>
      <c r="L360" s="103">
        <f>unique_contracts!AN360</f>
        <v>0</v>
      </c>
      <c r="M360" s="103">
        <f>unique_contracts!AO360</f>
        <v>0</v>
      </c>
      <c r="N360" s="103">
        <f>unique_contracts!AP360</f>
        <v>0</v>
      </c>
      <c r="O360" s="103">
        <f>unique_contracts!AQ360</f>
        <v>0</v>
      </c>
      <c r="P360" s="103">
        <f>unique_contracts!AR360</f>
        <v>0</v>
      </c>
      <c r="Q360" s="103">
        <f>unique_contracts!BP360</f>
        <v>0</v>
      </c>
      <c r="R360" s="103">
        <f t="shared" si="48"/>
        <v>0</v>
      </c>
      <c r="S360" s="103" t="str">
        <f>IFERROR(IF(AND(I360&gt;0,E360="NotHybrid"),_xlfn.CONCAT(MAX(MIN(ROUNDDOWN(I360/D360,0),8),4),INDEX(resources!$G:$G,MATCH(B360,resources!$A:$A,0))),INDEX(resources!$G:$G,MATCH(B360,resources!$A:$A,0))),"n/a")</f>
        <v>n/a</v>
      </c>
      <c r="T360" s="103" t="str">
        <f t="shared" si="49"/>
        <v>n/a</v>
      </c>
      <c r="U360" s="103" t="str">
        <f t="shared" si="50"/>
        <v>n/a</v>
      </c>
      <c r="V360" s="103">
        <f t="shared" si="51"/>
        <v>0</v>
      </c>
      <c r="W360" s="103">
        <f t="shared" si="52"/>
        <v>0</v>
      </c>
      <c r="X360" s="119">
        <f t="shared" si="53"/>
        <v>1</v>
      </c>
      <c r="Y360" s="119">
        <f t="shared" si="54"/>
        <v>1</v>
      </c>
      <c r="Z360" s="168">
        <f>MIN((IFERROR(IF(AND($V360&lt;=Z$1,$W360&gt;=Z$1),INDEX(Reliability!E$23:E$50,MATCH($S360,Reliability!$C$23:$C$50,0)),0),0)*IF($T360="n/a",$D360*$Y360,$G360)+IFERROR(IF(AND($V360&lt;=Z$1,$W360&gt;=Z$1),INDEX(Reliability!E$23:E$50,MATCH($T360,Reliability!$C$23:$C$50,0)),0),0)*$H360*$X360*$Y360),$D360)*$R360</f>
        <v>0</v>
      </c>
      <c r="AA360" s="168">
        <f>MIN((IFERROR(IF(AND($V360&lt;=AA$1,$W360&gt;=AA$1),INDEX(Reliability!F$23:F$50,MATCH($S360,Reliability!$C$23:$C$50,0)),0),0)*IF($T360="n/a",$D360*$Y360,$G360)+IFERROR(IF(AND($V360&lt;=AA$1,$W360&gt;=AA$1),INDEX(Reliability!F$23:F$50,MATCH($T360,Reliability!$C$23:$C$50,0)),0),0)*$H360*$X360*$Y360),$D360)*$R360</f>
        <v>0</v>
      </c>
      <c r="AB360" s="168">
        <f>MIN((IFERROR(IF(AND($V360&lt;=AB$1,$W360&gt;=AB$1),INDEX(Reliability!G$23:G$50,MATCH($S360,Reliability!$C$23:$C$50,0)),0),0)*IF($T360="n/a",$D360*$Y360,$G360)+IFERROR(IF(AND($V360&lt;=AB$1,$W360&gt;=AB$1),INDEX(Reliability!G$23:G$50,MATCH($T360,Reliability!$C$23:$C$50,0)),0),0)*$H360*$X360*$Y360),$D360)*$R360</f>
        <v>0</v>
      </c>
      <c r="AC360" s="168">
        <f>MIN((IFERROR(IF(AND($V360&lt;=AC$1,$W360&gt;=AC$1),INDEX(Reliability!H$23:H$50,MATCH($S360,Reliability!$C$23:$C$50,0)),0),0)*IF($T360="n/a",$D360*$Y360,$G360)+IFERROR(IF(AND($V360&lt;=AC$1,$W360&gt;=AC$1),INDEX(Reliability!H$23:H$50,MATCH($T360,Reliability!$C$23:$C$50,0)),0),0)*$H360*$X360*$Y360),$D360)*$R360</f>
        <v>0</v>
      </c>
      <c r="AD360" s="168">
        <f>MIN((IFERROR(IF(AND($V360&lt;=AD$1,$W360&gt;=AD$1),INDEX(Reliability!I$23:I$50,MATCH($S360,Reliability!$C$23:$C$50,0)),0),0)*IF($T360="n/a",$D360*$Y360,$G360)+IFERROR(IF(AND($V360&lt;=AD$1,$W360&gt;=AD$1),INDEX(Reliability!I$23:I$50,MATCH($T360,Reliability!$C$23:$C$50,0)),0),0)*$H360*$X360*$Y360),$D360)*$R360</f>
        <v>0</v>
      </c>
      <c r="AE360" s="168">
        <f>MIN((IFERROR(IF(AND($V360&lt;=AE$1,$W360&gt;=AE$1),INDEX(Reliability!J$23:J$50,MATCH($S360,Reliability!$C$23:$C$50,0)),0),0)*IF($T360="n/a",$D360*$Y360,$G360)+IFERROR(IF(AND($V360&lt;=AE$1,$W360&gt;=AE$1),INDEX(Reliability!J$23:J$50,MATCH($T360,Reliability!$C$23:$C$50,0)),0),0)*$H360*$X360*$Y360),$D360)*$R360</f>
        <v>0</v>
      </c>
      <c r="AF360" s="168">
        <f>MIN((IFERROR(IF(AND($V360&lt;=AF$1,$W360&gt;=AF$1),INDEX(Reliability!K$23:K$50,MATCH($S360,Reliability!$C$23:$C$50,0)),0),0)*IF($T360="n/a",$D360*$Y360,$G360)+IFERROR(IF(AND($V360&lt;=AF$1,$W360&gt;=AF$1),INDEX(Reliability!K$23:K$50,MATCH($T360,Reliability!$C$23:$C$50,0)),0),0)*$H360*$X360*$Y360),$D360)*$R360</f>
        <v>0</v>
      </c>
      <c r="AG360" s="168">
        <f>MIN((IFERROR(IF(AND($V360&lt;=AG$1,$W360&gt;=AG$1),INDEX(Reliability!L$23:L$50,MATCH($S360,Reliability!$C$23:$C$50,0)),0),0)*IF($T360="n/a",$D360*$Y360,$G360)+IFERROR(IF(AND($V360&lt;=AG$1,$W360&gt;=AG$1),INDEX(Reliability!L$23:L$50,MATCH($T360,Reliability!$C$23:$C$50,0)),0),0)*$H360*$X360*$Y360),$D360)*$R360</f>
        <v>0</v>
      </c>
      <c r="AH360" s="168">
        <f>MIN((IFERROR(IF(AND($V360&lt;=AH$1,$W360&gt;=AH$1),INDEX(Reliability!M$23:M$50,MATCH($S360,Reliability!$C$23:$C$50,0)),0),0)*IF($T360="n/a",$D360*$Y360,$G360)+IFERROR(IF(AND($V360&lt;=AH$1,$W360&gt;=AH$1),INDEX(Reliability!M$23:M$50,MATCH($T360,Reliability!$C$23:$C$50,0)),0),0)*$H360*$X360*$Y360),$D360)*$R360</f>
        <v>0</v>
      </c>
      <c r="AI360" s="168">
        <f>MIN((IFERROR(IF(AND($V360&lt;=AI$1,$W360&gt;=AI$1),INDEX(Reliability!N$23:N$50,MATCH($S360,Reliability!$C$23:$C$50,0)),0),0)*IF($T360="n/a",$D360*$Y360,$G360)+IFERROR(IF(AND($V360&lt;=AI$1,$W360&gt;=AI$1),INDEX(Reliability!N$23:N$50,MATCH($T360,Reliability!$C$23:$C$50,0)),0),0)*$H360*$X360*$Y360),$D360)*$R360</f>
        <v>0</v>
      </c>
      <c r="AJ360" s="168">
        <f>MIN((IFERROR(IF(AND($V360&lt;=AJ$1,$W360&gt;=AJ$1),INDEX(Reliability!O$23:O$50,MATCH($S360,Reliability!$C$23:$C$50,0)),0),0)*IF($T360="n/a",$D360*$Y360,$G360)+IFERROR(IF(AND($V360&lt;=AJ$1,$W360&gt;=AJ$1),INDEX(Reliability!O$23:O$50,MATCH($T360,Reliability!$C$23:$C$50,0)),0),0)*$H360*$X360*$Y360),$D360)*$R360</f>
        <v>0</v>
      </c>
      <c r="AK360" s="168">
        <f>MIN((IFERROR(IF(AND($V360&lt;=AK$1,$W360&gt;=AK$1),INDEX(Reliability!P$23:P$50,MATCH($S360,Reliability!$C$23:$C$50,0)),0),0)*IF($T360="n/a",$D360*$Y360,$G360)+IFERROR(IF(AND($V360&lt;=AK$1,$W360&gt;=AK$1),INDEX(Reliability!P$23:P$50,MATCH($T360,Reliability!$C$23:$C$50,0)),0),0)*$H360*$X360*$Y360),$D360)*$R360</f>
        <v>0</v>
      </c>
      <c r="AM360" s="167">
        <f t="shared" si="55"/>
        <v>0</v>
      </c>
      <c r="AN360">
        <f>unique_contracts!C360</f>
        <v>0</v>
      </c>
    </row>
    <row r="361" spans="2:40" x14ac:dyDescent="0.25">
      <c r="B361" s="121">
        <f>unique_contracts!B361</f>
        <v>0</v>
      </c>
      <c r="C361" s="103">
        <f>unique_contracts!D361</f>
        <v>0</v>
      </c>
      <c r="D361" s="120">
        <f>unique_contracts!J361</f>
        <v>0</v>
      </c>
      <c r="E361" s="103">
        <f>unique_contracts!M361</f>
        <v>0</v>
      </c>
      <c r="F361" s="103">
        <f>unique_contracts!N361</f>
        <v>0</v>
      </c>
      <c r="G361" s="103">
        <f>unique_contracts!P361</f>
        <v>0</v>
      </c>
      <c r="H361" s="103">
        <f>unique_contracts!R361</f>
        <v>0</v>
      </c>
      <c r="I361" s="103">
        <f>unique_contracts!V361</f>
        <v>0</v>
      </c>
      <c r="J361" s="121">
        <f>unique_contracts!AB361</f>
        <v>0</v>
      </c>
      <c r="K361" s="103">
        <f>unique_contracts!AM361</f>
        <v>0</v>
      </c>
      <c r="L361" s="103">
        <f>unique_contracts!AN361</f>
        <v>0</v>
      </c>
      <c r="M361" s="103">
        <f>unique_contracts!AO361</f>
        <v>0</v>
      </c>
      <c r="N361" s="103">
        <f>unique_contracts!AP361</f>
        <v>0</v>
      </c>
      <c r="O361" s="103">
        <f>unique_contracts!AQ361</f>
        <v>0</v>
      </c>
      <c r="P361" s="103">
        <f>unique_contracts!AR361</f>
        <v>0</v>
      </c>
      <c r="Q361" s="103">
        <f>unique_contracts!BP361</f>
        <v>0</v>
      </c>
      <c r="R361" s="103">
        <f t="shared" si="48"/>
        <v>0</v>
      </c>
      <c r="S361" s="103" t="str">
        <f>IFERROR(IF(AND(I361&gt;0,E361="NotHybrid"),_xlfn.CONCAT(MAX(MIN(ROUNDDOWN(I361/D361,0),8),4),INDEX(resources!$G:$G,MATCH(B361,resources!$A:$A,0))),INDEX(resources!$G:$G,MATCH(B361,resources!$A:$A,0))),"n/a")</f>
        <v>n/a</v>
      </c>
      <c r="T361" s="103" t="str">
        <f t="shared" si="49"/>
        <v>n/a</v>
      </c>
      <c r="U361" s="103" t="str">
        <f t="shared" si="50"/>
        <v>n/a</v>
      </c>
      <c r="V361" s="103">
        <f t="shared" si="51"/>
        <v>0</v>
      </c>
      <c r="W361" s="103">
        <f t="shared" si="52"/>
        <v>0</v>
      </c>
      <c r="X361" s="119">
        <f t="shared" si="53"/>
        <v>1</v>
      </c>
      <c r="Y361" s="119">
        <f t="shared" si="54"/>
        <v>1</v>
      </c>
      <c r="Z361" s="168">
        <f>MIN((IFERROR(IF(AND($V361&lt;=Z$1,$W361&gt;=Z$1),INDEX(Reliability!E$23:E$50,MATCH($S361,Reliability!$C$23:$C$50,0)),0),0)*IF($T361="n/a",$D361*$Y361,$G361)+IFERROR(IF(AND($V361&lt;=Z$1,$W361&gt;=Z$1),INDEX(Reliability!E$23:E$50,MATCH($T361,Reliability!$C$23:$C$50,0)),0),0)*$H361*$X361*$Y361),$D361)*$R361</f>
        <v>0</v>
      </c>
      <c r="AA361" s="168">
        <f>MIN((IFERROR(IF(AND($V361&lt;=AA$1,$W361&gt;=AA$1),INDEX(Reliability!F$23:F$50,MATCH($S361,Reliability!$C$23:$C$50,0)),0),0)*IF($T361="n/a",$D361*$Y361,$G361)+IFERROR(IF(AND($V361&lt;=AA$1,$W361&gt;=AA$1),INDEX(Reliability!F$23:F$50,MATCH($T361,Reliability!$C$23:$C$50,0)),0),0)*$H361*$X361*$Y361),$D361)*$R361</f>
        <v>0</v>
      </c>
      <c r="AB361" s="168">
        <f>MIN((IFERROR(IF(AND($V361&lt;=AB$1,$W361&gt;=AB$1),INDEX(Reliability!G$23:G$50,MATCH($S361,Reliability!$C$23:$C$50,0)),0),0)*IF($T361="n/a",$D361*$Y361,$G361)+IFERROR(IF(AND($V361&lt;=AB$1,$W361&gt;=AB$1),INDEX(Reliability!G$23:G$50,MATCH($T361,Reliability!$C$23:$C$50,0)),0),0)*$H361*$X361*$Y361),$D361)*$R361</f>
        <v>0</v>
      </c>
      <c r="AC361" s="168">
        <f>MIN((IFERROR(IF(AND($V361&lt;=AC$1,$W361&gt;=AC$1),INDEX(Reliability!H$23:H$50,MATCH($S361,Reliability!$C$23:$C$50,0)),0),0)*IF($T361="n/a",$D361*$Y361,$G361)+IFERROR(IF(AND($V361&lt;=AC$1,$W361&gt;=AC$1),INDEX(Reliability!H$23:H$50,MATCH($T361,Reliability!$C$23:$C$50,0)),0),0)*$H361*$X361*$Y361),$D361)*$R361</f>
        <v>0</v>
      </c>
      <c r="AD361" s="168">
        <f>MIN((IFERROR(IF(AND($V361&lt;=AD$1,$W361&gt;=AD$1),INDEX(Reliability!I$23:I$50,MATCH($S361,Reliability!$C$23:$C$50,0)),0),0)*IF($T361="n/a",$D361*$Y361,$G361)+IFERROR(IF(AND($V361&lt;=AD$1,$W361&gt;=AD$1),INDEX(Reliability!I$23:I$50,MATCH($T361,Reliability!$C$23:$C$50,0)),0),0)*$H361*$X361*$Y361),$D361)*$R361</f>
        <v>0</v>
      </c>
      <c r="AE361" s="168">
        <f>MIN((IFERROR(IF(AND($V361&lt;=AE$1,$W361&gt;=AE$1),INDEX(Reliability!J$23:J$50,MATCH($S361,Reliability!$C$23:$C$50,0)),0),0)*IF($T361="n/a",$D361*$Y361,$G361)+IFERROR(IF(AND($V361&lt;=AE$1,$W361&gt;=AE$1),INDEX(Reliability!J$23:J$50,MATCH($T361,Reliability!$C$23:$C$50,0)),0),0)*$H361*$X361*$Y361),$D361)*$R361</f>
        <v>0</v>
      </c>
      <c r="AF361" s="168">
        <f>MIN((IFERROR(IF(AND($V361&lt;=AF$1,$W361&gt;=AF$1),INDEX(Reliability!K$23:K$50,MATCH($S361,Reliability!$C$23:$C$50,0)),0),0)*IF($T361="n/a",$D361*$Y361,$G361)+IFERROR(IF(AND($V361&lt;=AF$1,$W361&gt;=AF$1),INDEX(Reliability!K$23:K$50,MATCH($T361,Reliability!$C$23:$C$50,0)),0),0)*$H361*$X361*$Y361),$D361)*$R361</f>
        <v>0</v>
      </c>
      <c r="AG361" s="168">
        <f>MIN((IFERROR(IF(AND($V361&lt;=AG$1,$W361&gt;=AG$1),INDEX(Reliability!L$23:L$50,MATCH($S361,Reliability!$C$23:$C$50,0)),0),0)*IF($T361="n/a",$D361*$Y361,$G361)+IFERROR(IF(AND($V361&lt;=AG$1,$W361&gt;=AG$1),INDEX(Reliability!L$23:L$50,MATCH($T361,Reliability!$C$23:$C$50,0)),0),0)*$H361*$X361*$Y361),$D361)*$R361</f>
        <v>0</v>
      </c>
      <c r="AH361" s="168">
        <f>MIN((IFERROR(IF(AND($V361&lt;=AH$1,$W361&gt;=AH$1),INDEX(Reliability!M$23:M$50,MATCH($S361,Reliability!$C$23:$C$50,0)),0),0)*IF($T361="n/a",$D361*$Y361,$G361)+IFERROR(IF(AND($V361&lt;=AH$1,$W361&gt;=AH$1),INDEX(Reliability!M$23:M$50,MATCH($T361,Reliability!$C$23:$C$50,0)),0),0)*$H361*$X361*$Y361),$D361)*$R361</f>
        <v>0</v>
      </c>
      <c r="AI361" s="168">
        <f>MIN((IFERROR(IF(AND($V361&lt;=AI$1,$W361&gt;=AI$1),INDEX(Reliability!N$23:N$50,MATCH($S361,Reliability!$C$23:$C$50,0)),0),0)*IF($T361="n/a",$D361*$Y361,$G361)+IFERROR(IF(AND($V361&lt;=AI$1,$W361&gt;=AI$1),INDEX(Reliability!N$23:N$50,MATCH($T361,Reliability!$C$23:$C$50,0)),0),0)*$H361*$X361*$Y361),$D361)*$R361</f>
        <v>0</v>
      </c>
      <c r="AJ361" s="168">
        <f>MIN((IFERROR(IF(AND($V361&lt;=AJ$1,$W361&gt;=AJ$1),INDEX(Reliability!O$23:O$50,MATCH($S361,Reliability!$C$23:$C$50,0)),0),0)*IF($T361="n/a",$D361*$Y361,$G361)+IFERROR(IF(AND($V361&lt;=AJ$1,$W361&gt;=AJ$1),INDEX(Reliability!O$23:O$50,MATCH($T361,Reliability!$C$23:$C$50,0)),0),0)*$H361*$X361*$Y361),$D361)*$R361</f>
        <v>0</v>
      </c>
      <c r="AK361" s="168">
        <f>MIN((IFERROR(IF(AND($V361&lt;=AK$1,$W361&gt;=AK$1),INDEX(Reliability!P$23:P$50,MATCH($S361,Reliability!$C$23:$C$50,0)),0),0)*IF($T361="n/a",$D361*$Y361,$G361)+IFERROR(IF(AND($V361&lt;=AK$1,$W361&gt;=AK$1),INDEX(Reliability!P$23:P$50,MATCH($T361,Reliability!$C$23:$C$50,0)),0),0)*$H361*$X361*$Y361),$D361)*$R361</f>
        <v>0</v>
      </c>
      <c r="AM361" s="167">
        <f t="shared" si="55"/>
        <v>0</v>
      </c>
      <c r="AN361">
        <f>unique_contracts!C361</f>
        <v>0</v>
      </c>
    </row>
    <row r="362" spans="2:40" x14ac:dyDescent="0.25">
      <c r="B362" s="121">
        <f>unique_contracts!B362</f>
        <v>0</v>
      </c>
      <c r="C362" s="103">
        <f>unique_contracts!D362</f>
        <v>0</v>
      </c>
      <c r="D362" s="120">
        <f>unique_contracts!J362</f>
        <v>0</v>
      </c>
      <c r="E362" s="103">
        <f>unique_contracts!M362</f>
        <v>0</v>
      </c>
      <c r="F362" s="103">
        <f>unique_contracts!N362</f>
        <v>0</v>
      </c>
      <c r="G362" s="103">
        <f>unique_contracts!P362</f>
        <v>0</v>
      </c>
      <c r="H362" s="103">
        <f>unique_contracts!R362</f>
        <v>0</v>
      </c>
      <c r="I362" s="103">
        <f>unique_contracts!V362</f>
        <v>0</v>
      </c>
      <c r="J362" s="121">
        <f>unique_contracts!AB362</f>
        <v>0</v>
      </c>
      <c r="K362" s="103">
        <f>unique_contracts!AM362</f>
        <v>0</v>
      </c>
      <c r="L362" s="103">
        <f>unique_contracts!AN362</f>
        <v>0</v>
      </c>
      <c r="M362" s="103">
        <f>unique_contracts!AO362</f>
        <v>0</v>
      </c>
      <c r="N362" s="103">
        <f>unique_contracts!AP362</f>
        <v>0</v>
      </c>
      <c r="O362" s="103">
        <f>unique_contracts!AQ362</f>
        <v>0</v>
      </c>
      <c r="P362" s="103">
        <f>unique_contracts!AR362</f>
        <v>0</v>
      </c>
      <c r="Q362" s="103">
        <f>unique_contracts!BP362</f>
        <v>0</v>
      </c>
      <c r="R362" s="103">
        <f t="shared" si="48"/>
        <v>0</v>
      </c>
      <c r="S362" s="103" t="str">
        <f>IFERROR(IF(AND(I362&gt;0,E362="NotHybrid"),_xlfn.CONCAT(MAX(MIN(ROUNDDOWN(I362/D362,0),8),4),INDEX(resources!$G:$G,MATCH(B362,resources!$A:$A,0))),INDEX(resources!$G:$G,MATCH(B362,resources!$A:$A,0))),"n/a")</f>
        <v>n/a</v>
      </c>
      <c r="T362" s="103" t="str">
        <f t="shared" si="49"/>
        <v>n/a</v>
      </c>
      <c r="U362" s="103" t="str">
        <f t="shared" si="50"/>
        <v>n/a</v>
      </c>
      <c r="V362" s="103">
        <f t="shared" si="51"/>
        <v>0</v>
      </c>
      <c r="W362" s="103">
        <f t="shared" si="52"/>
        <v>0</v>
      </c>
      <c r="X362" s="119">
        <f t="shared" si="53"/>
        <v>1</v>
      </c>
      <c r="Y362" s="119">
        <f t="shared" si="54"/>
        <v>1</v>
      </c>
      <c r="Z362" s="168">
        <f>MIN((IFERROR(IF(AND($V362&lt;=Z$1,$W362&gt;=Z$1),INDEX(Reliability!E$23:E$50,MATCH($S362,Reliability!$C$23:$C$50,0)),0),0)*IF($T362="n/a",$D362*$Y362,$G362)+IFERROR(IF(AND($V362&lt;=Z$1,$W362&gt;=Z$1),INDEX(Reliability!E$23:E$50,MATCH($T362,Reliability!$C$23:$C$50,0)),0),0)*$H362*$X362*$Y362),$D362)*$R362</f>
        <v>0</v>
      </c>
      <c r="AA362" s="168">
        <f>MIN((IFERROR(IF(AND($V362&lt;=AA$1,$W362&gt;=AA$1),INDEX(Reliability!F$23:F$50,MATCH($S362,Reliability!$C$23:$C$50,0)),0),0)*IF($T362="n/a",$D362*$Y362,$G362)+IFERROR(IF(AND($V362&lt;=AA$1,$W362&gt;=AA$1),INDEX(Reliability!F$23:F$50,MATCH($T362,Reliability!$C$23:$C$50,0)),0),0)*$H362*$X362*$Y362),$D362)*$R362</f>
        <v>0</v>
      </c>
      <c r="AB362" s="168">
        <f>MIN((IFERROR(IF(AND($V362&lt;=AB$1,$W362&gt;=AB$1),INDEX(Reliability!G$23:G$50,MATCH($S362,Reliability!$C$23:$C$50,0)),0),0)*IF($T362="n/a",$D362*$Y362,$G362)+IFERROR(IF(AND($V362&lt;=AB$1,$W362&gt;=AB$1),INDEX(Reliability!G$23:G$50,MATCH($T362,Reliability!$C$23:$C$50,0)),0),0)*$H362*$X362*$Y362),$D362)*$R362</f>
        <v>0</v>
      </c>
      <c r="AC362" s="168">
        <f>MIN((IFERROR(IF(AND($V362&lt;=AC$1,$W362&gt;=AC$1),INDEX(Reliability!H$23:H$50,MATCH($S362,Reliability!$C$23:$C$50,0)),0),0)*IF($T362="n/a",$D362*$Y362,$G362)+IFERROR(IF(AND($V362&lt;=AC$1,$W362&gt;=AC$1),INDEX(Reliability!H$23:H$50,MATCH($T362,Reliability!$C$23:$C$50,0)),0),0)*$H362*$X362*$Y362),$D362)*$R362</f>
        <v>0</v>
      </c>
      <c r="AD362" s="168">
        <f>MIN((IFERROR(IF(AND($V362&lt;=AD$1,$W362&gt;=AD$1),INDEX(Reliability!I$23:I$50,MATCH($S362,Reliability!$C$23:$C$50,0)),0),0)*IF($T362="n/a",$D362*$Y362,$G362)+IFERROR(IF(AND($V362&lt;=AD$1,$W362&gt;=AD$1),INDEX(Reliability!I$23:I$50,MATCH($T362,Reliability!$C$23:$C$50,0)),0),0)*$H362*$X362*$Y362),$D362)*$R362</f>
        <v>0</v>
      </c>
      <c r="AE362" s="168">
        <f>MIN((IFERROR(IF(AND($V362&lt;=AE$1,$W362&gt;=AE$1),INDEX(Reliability!J$23:J$50,MATCH($S362,Reliability!$C$23:$C$50,0)),0),0)*IF($T362="n/a",$D362*$Y362,$G362)+IFERROR(IF(AND($V362&lt;=AE$1,$W362&gt;=AE$1),INDEX(Reliability!J$23:J$50,MATCH($T362,Reliability!$C$23:$C$50,0)),0),0)*$H362*$X362*$Y362),$D362)*$R362</f>
        <v>0</v>
      </c>
      <c r="AF362" s="168">
        <f>MIN((IFERROR(IF(AND($V362&lt;=AF$1,$W362&gt;=AF$1),INDEX(Reliability!K$23:K$50,MATCH($S362,Reliability!$C$23:$C$50,0)),0),0)*IF($T362="n/a",$D362*$Y362,$G362)+IFERROR(IF(AND($V362&lt;=AF$1,$W362&gt;=AF$1),INDEX(Reliability!K$23:K$50,MATCH($T362,Reliability!$C$23:$C$50,0)),0),0)*$H362*$X362*$Y362),$D362)*$R362</f>
        <v>0</v>
      </c>
      <c r="AG362" s="168">
        <f>MIN((IFERROR(IF(AND($V362&lt;=AG$1,$W362&gt;=AG$1),INDEX(Reliability!L$23:L$50,MATCH($S362,Reliability!$C$23:$C$50,0)),0),0)*IF($T362="n/a",$D362*$Y362,$G362)+IFERROR(IF(AND($V362&lt;=AG$1,$W362&gt;=AG$1),INDEX(Reliability!L$23:L$50,MATCH($T362,Reliability!$C$23:$C$50,0)),0),0)*$H362*$X362*$Y362),$D362)*$R362</f>
        <v>0</v>
      </c>
      <c r="AH362" s="168">
        <f>MIN((IFERROR(IF(AND($V362&lt;=AH$1,$W362&gt;=AH$1),INDEX(Reliability!M$23:M$50,MATCH($S362,Reliability!$C$23:$C$50,0)),0),0)*IF($T362="n/a",$D362*$Y362,$G362)+IFERROR(IF(AND($V362&lt;=AH$1,$W362&gt;=AH$1),INDEX(Reliability!M$23:M$50,MATCH($T362,Reliability!$C$23:$C$50,0)),0),0)*$H362*$X362*$Y362),$D362)*$R362</f>
        <v>0</v>
      </c>
      <c r="AI362" s="168">
        <f>MIN((IFERROR(IF(AND($V362&lt;=AI$1,$W362&gt;=AI$1),INDEX(Reliability!N$23:N$50,MATCH($S362,Reliability!$C$23:$C$50,0)),0),0)*IF($T362="n/a",$D362*$Y362,$G362)+IFERROR(IF(AND($V362&lt;=AI$1,$W362&gt;=AI$1),INDEX(Reliability!N$23:N$50,MATCH($T362,Reliability!$C$23:$C$50,0)),0),0)*$H362*$X362*$Y362),$D362)*$R362</f>
        <v>0</v>
      </c>
      <c r="AJ362" s="168">
        <f>MIN((IFERROR(IF(AND($V362&lt;=AJ$1,$W362&gt;=AJ$1),INDEX(Reliability!O$23:O$50,MATCH($S362,Reliability!$C$23:$C$50,0)),0),0)*IF($T362="n/a",$D362*$Y362,$G362)+IFERROR(IF(AND($V362&lt;=AJ$1,$W362&gt;=AJ$1),INDEX(Reliability!O$23:O$50,MATCH($T362,Reliability!$C$23:$C$50,0)),0),0)*$H362*$X362*$Y362),$D362)*$R362</f>
        <v>0</v>
      </c>
      <c r="AK362" s="168">
        <f>MIN((IFERROR(IF(AND($V362&lt;=AK$1,$W362&gt;=AK$1),INDEX(Reliability!P$23:P$50,MATCH($S362,Reliability!$C$23:$C$50,0)),0),0)*IF($T362="n/a",$D362*$Y362,$G362)+IFERROR(IF(AND($V362&lt;=AK$1,$W362&gt;=AK$1),INDEX(Reliability!P$23:P$50,MATCH($T362,Reliability!$C$23:$C$50,0)),0),0)*$H362*$X362*$Y362),$D362)*$R362</f>
        <v>0</v>
      </c>
      <c r="AM362" s="167">
        <f t="shared" si="55"/>
        <v>0</v>
      </c>
      <c r="AN362">
        <f>unique_contracts!C362</f>
        <v>0</v>
      </c>
    </row>
    <row r="363" spans="2:40" x14ac:dyDescent="0.25">
      <c r="B363" s="121">
        <f>unique_contracts!B363</f>
        <v>0</v>
      </c>
      <c r="C363" s="103">
        <f>unique_contracts!D363</f>
        <v>0</v>
      </c>
      <c r="D363" s="120">
        <f>unique_contracts!J363</f>
        <v>0</v>
      </c>
      <c r="E363" s="103">
        <f>unique_contracts!M363</f>
        <v>0</v>
      </c>
      <c r="F363" s="103">
        <f>unique_contracts!N363</f>
        <v>0</v>
      </c>
      <c r="G363" s="103">
        <f>unique_contracts!P363</f>
        <v>0</v>
      </c>
      <c r="H363" s="103">
        <f>unique_contracts!R363</f>
        <v>0</v>
      </c>
      <c r="I363" s="103">
        <f>unique_contracts!V363</f>
        <v>0</v>
      </c>
      <c r="J363" s="121">
        <f>unique_contracts!AB363</f>
        <v>0</v>
      </c>
      <c r="K363" s="103">
        <f>unique_contracts!AM363</f>
        <v>0</v>
      </c>
      <c r="L363" s="103">
        <f>unique_contracts!AN363</f>
        <v>0</v>
      </c>
      <c r="M363" s="103">
        <f>unique_contracts!AO363</f>
        <v>0</v>
      </c>
      <c r="N363" s="103">
        <f>unique_contracts!AP363</f>
        <v>0</v>
      </c>
      <c r="O363" s="103">
        <f>unique_contracts!AQ363</f>
        <v>0</v>
      </c>
      <c r="P363" s="103">
        <f>unique_contracts!AR363</f>
        <v>0</v>
      </c>
      <c r="Q363" s="103">
        <f>unique_contracts!BP363</f>
        <v>0</v>
      </c>
      <c r="R363" s="103">
        <f t="shared" si="48"/>
        <v>0</v>
      </c>
      <c r="S363" s="103" t="str">
        <f>IFERROR(IF(AND(I363&gt;0,E363="NotHybrid"),_xlfn.CONCAT(MAX(MIN(ROUNDDOWN(I363/D363,0),8),4),INDEX(resources!$G:$G,MATCH(B363,resources!$A:$A,0))),INDEX(resources!$G:$G,MATCH(B363,resources!$A:$A,0))),"n/a")</f>
        <v>n/a</v>
      </c>
      <c r="T363" s="103" t="str">
        <f t="shared" si="49"/>
        <v>n/a</v>
      </c>
      <c r="U363" s="103" t="str">
        <f t="shared" si="50"/>
        <v>n/a</v>
      </c>
      <c r="V363" s="103">
        <f t="shared" si="51"/>
        <v>0</v>
      </c>
      <c r="W363" s="103">
        <f t="shared" si="52"/>
        <v>0</v>
      </c>
      <c r="X363" s="119">
        <f t="shared" si="53"/>
        <v>1</v>
      </c>
      <c r="Y363" s="119">
        <f t="shared" si="54"/>
        <v>1</v>
      </c>
      <c r="Z363" s="168">
        <f>MIN((IFERROR(IF(AND($V363&lt;=Z$1,$W363&gt;=Z$1),INDEX(Reliability!E$23:E$50,MATCH($S363,Reliability!$C$23:$C$50,0)),0),0)*IF($T363="n/a",$D363*$Y363,$G363)+IFERROR(IF(AND($V363&lt;=Z$1,$W363&gt;=Z$1),INDEX(Reliability!E$23:E$50,MATCH($T363,Reliability!$C$23:$C$50,0)),0),0)*$H363*$X363*$Y363),$D363)*$R363</f>
        <v>0</v>
      </c>
      <c r="AA363" s="168">
        <f>MIN((IFERROR(IF(AND($V363&lt;=AA$1,$W363&gt;=AA$1),INDEX(Reliability!F$23:F$50,MATCH($S363,Reliability!$C$23:$C$50,0)),0),0)*IF($T363="n/a",$D363*$Y363,$G363)+IFERROR(IF(AND($V363&lt;=AA$1,$W363&gt;=AA$1),INDEX(Reliability!F$23:F$50,MATCH($T363,Reliability!$C$23:$C$50,0)),0),0)*$H363*$X363*$Y363),$D363)*$R363</f>
        <v>0</v>
      </c>
      <c r="AB363" s="168">
        <f>MIN((IFERROR(IF(AND($V363&lt;=AB$1,$W363&gt;=AB$1),INDEX(Reliability!G$23:G$50,MATCH($S363,Reliability!$C$23:$C$50,0)),0),0)*IF($T363="n/a",$D363*$Y363,$G363)+IFERROR(IF(AND($V363&lt;=AB$1,$W363&gt;=AB$1),INDEX(Reliability!G$23:G$50,MATCH($T363,Reliability!$C$23:$C$50,0)),0),0)*$H363*$X363*$Y363),$D363)*$R363</f>
        <v>0</v>
      </c>
      <c r="AC363" s="168">
        <f>MIN((IFERROR(IF(AND($V363&lt;=AC$1,$W363&gt;=AC$1),INDEX(Reliability!H$23:H$50,MATCH($S363,Reliability!$C$23:$C$50,0)),0),0)*IF($T363="n/a",$D363*$Y363,$G363)+IFERROR(IF(AND($V363&lt;=AC$1,$W363&gt;=AC$1),INDEX(Reliability!H$23:H$50,MATCH($T363,Reliability!$C$23:$C$50,0)),0),0)*$H363*$X363*$Y363),$D363)*$R363</f>
        <v>0</v>
      </c>
      <c r="AD363" s="168">
        <f>MIN((IFERROR(IF(AND($V363&lt;=AD$1,$W363&gt;=AD$1),INDEX(Reliability!I$23:I$50,MATCH($S363,Reliability!$C$23:$C$50,0)),0),0)*IF($T363="n/a",$D363*$Y363,$G363)+IFERROR(IF(AND($V363&lt;=AD$1,$W363&gt;=AD$1),INDEX(Reliability!I$23:I$50,MATCH($T363,Reliability!$C$23:$C$50,0)),0),0)*$H363*$X363*$Y363),$D363)*$R363</f>
        <v>0</v>
      </c>
      <c r="AE363" s="168">
        <f>MIN((IFERROR(IF(AND($V363&lt;=AE$1,$W363&gt;=AE$1),INDEX(Reliability!J$23:J$50,MATCH($S363,Reliability!$C$23:$C$50,0)),0),0)*IF($T363="n/a",$D363*$Y363,$G363)+IFERROR(IF(AND($V363&lt;=AE$1,$W363&gt;=AE$1),INDEX(Reliability!J$23:J$50,MATCH($T363,Reliability!$C$23:$C$50,0)),0),0)*$H363*$X363*$Y363),$D363)*$R363</f>
        <v>0</v>
      </c>
      <c r="AF363" s="168">
        <f>MIN((IFERROR(IF(AND($V363&lt;=AF$1,$W363&gt;=AF$1),INDEX(Reliability!K$23:K$50,MATCH($S363,Reliability!$C$23:$C$50,0)),0),0)*IF($T363="n/a",$D363*$Y363,$G363)+IFERROR(IF(AND($V363&lt;=AF$1,$W363&gt;=AF$1),INDEX(Reliability!K$23:K$50,MATCH($T363,Reliability!$C$23:$C$50,0)),0),0)*$H363*$X363*$Y363),$D363)*$R363</f>
        <v>0</v>
      </c>
      <c r="AG363" s="168">
        <f>MIN((IFERROR(IF(AND($V363&lt;=AG$1,$W363&gt;=AG$1),INDEX(Reliability!L$23:L$50,MATCH($S363,Reliability!$C$23:$C$50,0)),0),0)*IF($T363="n/a",$D363*$Y363,$G363)+IFERROR(IF(AND($V363&lt;=AG$1,$W363&gt;=AG$1),INDEX(Reliability!L$23:L$50,MATCH($T363,Reliability!$C$23:$C$50,0)),0),0)*$H363*$X363*$Y363),$D363)*$R363</f>
        <v>0</v>
      </c>
      <c r="AH363" s="168">
        <f>MIN((IFERROR(IF(AND($V363&lt;=AH$1,$W363&gt;=AH$1),INDEX(Reliability!M$23:M$50,MATCH($S363,Reliability!$C$23:$C$50,0)),0),0)*IF($T363="n/a",$D363*$Y363,$G363)+IFERROR(IF(AND($V363&lt;=AH$1,$W363&gt;=AH$1),INDEX(Reliability!M$23:M$50,MATCH($T363,Reliability!$C$23:$C$50,0)),0),0)*$H363*$X363*$Y363),$D363)*$R363</f>
        <v>0</v>
      </c>
      <c r="AI363" s="168">
        <f>MIN((IFERROR(IF(AND($V363&lt;=AI$1,$W363&gt;=AI$1),INDEX(Reliability!N$23:N$50,MATCH($S363,Reliability!$C$23:$C$50,0)),0),0)*IF($T363="n/a",$D363*$Y363,$G363)+IFERROR(IF(AND($V363&lt;=AI$1,$W363&gt;=AI$1),INDEX(Reliability!N$23:N$50,MATCH($T363,Reliability!$C$23:$C$50,0)),0),0)*$H363*$X363*$Y363),$D363)*$R363</f>
        <v>0</v>
      </c>
      <c r="AJ363" s="168">
        <f>MIN((IFERROR(IF(AND($V363&lt;=AJ$1,$W363&gt;=AJ$1),INDEX(Reliability!O$23:O$50,MATCH($S363,Reliability!$C$23:$C$50,0)),0),0)*IF($T363="n/a",$D363*$Y363,$G363)+IFERROR(IF(AND($V363&lt;=AJ$1,$W363&gt;=AJ$1),INDEX(Reliability!O$23:O$50,MATCH($T363,Reliability!$C$23:$C$50,0)),0),0)*$H363*$X363*$Y363),$D363)*$R363</f>
        <v>0</v>
      </c>
      <c r="AK363" s="168">
        <f>MIN((IFERROR(IF(AND($V363&lt;=AK$1,$W363&gt;=AK$1),INDEX(Reliability!P$23:P$50,MATCH($S363,Reliability!$C$23:$C$50,0)),0),0)*IF($T363="n/a",$D363*$Y363,$G363)+IFERROR(IF(AND($V363&lt;=AK$1,$W363&gt;=AK$1),INDEX(Reliability!P$23:P$50,MATCH($T363,Reliability!$C$23:$C$50,0)),0),0)*$H363*$X363*$Y363),$D363)*$R363</f>
        <v>0</v>
      </c>
      <c r="AM363" s="167">
        <f t="shared" si="55"/>
        <v>0</v>
      </c>
      <c r="AN363">
        <f>unique_contracts!C363</f>
        <v>0</v>
      </c>
    </row>
    <row r="364" spans="2:40" x14ac:dyDescent="0.25">
      <c r="B364" s="121">
        <f>unique_contracts!B364</f>
        <v>0</v>
      </c>
      <c r="C364" s="103">
        <f>unique_contracts!D364</f>
        <v>0</v>
      </c>
      <c r="D364" s="120">
        <f>unique_contracts!J364</f>
        <v>0</v>
      </c>
      <c r="E364" s="103">
        <f>unique_contracts!M364</f>
        <v>0</v>
      </c>
      <c r="F364" s="103">
        <f>unique_contracts!N364</f>
        <v>0</v>
      </c>
      <c r="G364" s="103">
        <f>unique_contracts!P364</f>
        <v>0</v>
      </c>
      <c r="H364" s="103">
        <f>unique_contracts!R364</f>
        <v>0</v>
      </c>
      <c r="I364" s="103">
        <f>unique_contracts!V364</f>
        <v>0</v>
      </c>
      <c r="J364" s="121">
        <f>unique_contracts!AB364</f>
        <v>0</v>
      </c>
      <c r="K364" s="103">
        <f>unique_contracts!AM364</f>
        <v>0</v>
      </c>
      <c r="L364" s="103">
        <f>unique_contracts!AN364</f>
        <v>0</v>
      </c>
      <c r="M364" s="103">
        <f>unique_contracts!AO364</f>
        <v>0</v>
      </c>
      <c r="N364" s="103">
        <f>unique_contracts!AP364</f>
        <v>0</v>
      </c>
      <c r="O364" s="103">
        <f>unique_contracts!AQ364</f>
        <v>0</v>
      </c>
      <c r="P364" s="103">
        <f>unique_contracts!AR364</f>
        <v>0</v>
      </c>
      <c r="Q364" s="103">
        <f>unique_contracts!BP364</f>
        <v>0</v>
      </c>
      <c r="R364" s="103">
        <f t="shared" si="48"/>
        <v>0</v>
      </c>
      <c r="S364" s="103" t="str">
        <f>IFERROR(IF(AND(I364&gt;0,E364="NotHybrid"),_xlfn.CONCAT(MAX(MIN(ROUNDDOWN(I364/D364,0),8),4),INDEX(resources!$G:$G,MATCH(B364,resources!$A:$A,0))),INDEX(resources!$G:$G,MATCH(B364,resources!$A:$A,0))),"n/a")</f>
        <v>n/a</v>
      </c>
      <c r="T364" s="103" t="str">
        <f t="shared" si="49"/>
        <v>n/a</v>
      </c>
      <c r="U364" s="103" t="str">
        <f t="shared" si="50"/>
        <v>n/a</v>
      </c>
      <c r="V364" s="103">
        <f t="shared" si="51"/>
        <v>0</v>
      </c>
      <c r="W364" s="103">
        <f t="shared" si="52"/>
        <v>0</v>
      </c>
      <c r="X364" s="119">
        <f t="shared" si="53"/>
        <v>1</v>
      </c>
      <c r="Y364" s="119">
        <f t="shared" si="54"/>
        <v>1</v>
      </c>
      <c r="Z364" s="168">
        <f>MIN((IFERROR(IF(AND($V364&lt;=Z$1,$W364&gt;=Z$1),INDEX(Reliability!E$23:E$50,MATCH($S364,Reliability!$C$23:$C$50,0)),0),0)*IF($T364="n/a",$D364*$Y364,$G364)+IFERROR(IF(AND($V364&lt;=Z$1,$W364&gt;=Z$1),INDEX(Reliability!E$23:E$50,MATCH($T364,Reliability!$C$23:$C$50,0)),0),0)*$H364*$X364*$Y364),$D364)*$R364</f>
        <v>0</v>
      </c>
      <c r="AA364" s="168">
        <f>MIN((IFERROR(IF(AND($V364&lt;=AA$1,$W364&gt;=AA$1),INDEX(Reliability!F$23:F$50,MATCH($S364,Reliability!$C$23:$C$50,0)),0),0)*IF($T364="n/a",$D364*$Y364,$G364)+IFERROR(IF(AND($V364&lt;=AA$1,$W364&gt;=AA$1),INDEX(Reliability!F$23:F$50,MATCH($T364,Reliability!$C$23:$C$50,0)),0),0)*$H364*$X364*$Y364),$D364)*$R364</f>
        <v>0</v>
      </c>
      <c r="AB364" s="168">
        <f>MIN((IFERROR(IF(AND($V364&lt;=AB$1,$W364&gt;=AB$1),INDEX(Reliability!G$23:G$50,MATCH($S364,Reliability!$C$23:$C$50,0)),0),0)*IF($T364="n/a",$D364*$Y364,$G364)+IFERROR(IF(AND($V364&lt;=AB$1,$W364&gt;=AB$1),INDEX(Reliability!G$23:G$50,MATCH($T364,Reliability!$C$23:$C$50,0)),0),0)*$H364*$X364*$Y364),$D364)*$R364</f>
        <v>0</v>
      </c>
      <c r="AC364" s="168">
        <f>MIN((IFERROR(IF(AND($V364&lt;=AC$1,$W364&gt;=AC$1),INDEX(Reliability!H$23:H$50,MATCH($S364,Reliability!$C$23:$C$50,0)),0),0)*IF($T364="n/a",$D364*$Y364,$G364)+IFERROR(IF(AND($V364&lt;=AC$1,$W364&gt;=AC$1),INDEX(Reliability!H$23:H$50,MATCH($T364,Reliability!$C$23:$C$50,0)),0),0)*$H364*$X364*$Y364),$D364)*$R364</f>
        <v>0</v>
      </c>
      <c r="AD364" s="168">
        <f>MIN((IFERROR(IF(AND($V364&lt;=AD$1,$W364&gt;=AD$1),INDEX(Reliability!I$23:I$50,MATCH($S364,Reliability!$C$23:$C$50,0)),0),0)*IF($T364="n/a",$D364*$Y364,$G364)+IFERROR(IF(AND($V364&lt;=AD$1,$W364&gt;=AD$1),INDEX(Reliability!I$23:I$50,MATCH($T364,Reliability!$C$23:$C$50,0)),0),0)*$H364*$X364*$Y364),$D364)*$R364</f>
        <v>0</v>
      </c>
      <c r="AE364" s="168">
        <f>MIN((IFERROR(IF(AND($V364&lt;=AE$1,$W364&gt;=AE$1),INDEX(Reliability!J$23:J$50,MATCH($S364,Reliability!$C$23:$C$50,0)),0),0)*IF($T364="n/a",$D364*$Y364,$G364)+IFERROR(IF(AND($V364&lt;=AE$1,$W364&gt;=AE$1),INDEX(Reliability!J$23:J$50,MATCH($T364,Reliability!$C$23:$C$50,0)),0),0)*$H364*$X364*$Y364),$D364)*$R364</f>
        <v>0</v>
      </c>
      <c r="AF364" s="168">
        <f>MIN((IFERROR(IF(AND($V364&lt;=AF$1,$W364&gt;=AF$1),INDEX(Reliability!K$23:K$50,MATCH($S364,Reliability!$C$23:$C$50,0)),0),0)*IF($T364="n/a",$D364*$Y364,$G364)+IFERROR(IF(AND($V364&lt;=AF$1,$W364&gt;=AF$1),INDEX(Reliability!K$23:K$50,MATCH($T364,Reliability!$C$23:$C$50,0)),0),0)*$H364*$X364*$Y364),$D364)*$R364</f>
        <v>0</v>
      </c>
      <c r="AG364" s="168">
        <f>MIN((IFERROR(IF(AND($V364&lt;=AG$1,$W364&gt;=AG$1),INDEX(Reliability!L$23:L$50,MATCH($S364,Reliability!$C$23:$C$50,0)),0),0)*IF($T364="n/a",$D364*$Y364,$G364)+IFERROR(IF(AND($V364&lt;=AG$1,$W364&gt;=AG$1),INDEX(Reliability!L$23:L$50,MATCH($T364,Reliability!$C$23:$C$50,0)),0),0)*$H364*$X364*$Y364),$D364)*$R364</f>
        <v>0</v>
      </c>
      <c r="AH364" s="168">
        <f>MIN((IFERROR(IF(AND($V364&lt;=AH$1,$W364&gt;=AH$1),INDEX(Reliability!M$23:M$50,MATCH($S364,Reliability!$C$23:$C$50,0)),0),0)*IF($T364="n/a",$D364*$Y364,$G364)+IFERROR(IF(AND($V364&lt;=AH$1,$W364&gt;=AH$1),INDEX(Reliability!M$23:M$50,MATCH($T364,Reliability!$C$23:$C$50,0)),0),0)*$H364*$X364*$Y364),$D364)*$R364</f>
        <v>0</v>
      </c>
      <c r="AI364" s="168">
        <f>MIN((IFERROR(IF(AND($V364&lt;=AI$1,$W364&gt;=AI$1),INDEX(Reliability!N$23:N$50,MATCH($S364,Reliability!$C$23:$C$50,0)),0),0)*IF($T364="n/a",$D364*$Y364,$G364)+IFERROR(IF(AND($V364&lt;=AI$1,$W364&gt;=AI$1),INDEX(Reliability!N$23:N$50,MATCH($T364,Reliability!$C$23:$C$50,0)),0),0)*$H364*$X364*$Y364),$D364)*$R364</f>
        <v>0</v>
      </c>
      <c r="AJ364" s="168">
        <f>MIN((IFERROR(IF(AND($V364&lt;=AJ$1,$W364&gt;=AJ$1),INDEX(Reliability!O$23:O$50,MATCH($S364,Reliability!$C$23:$C$50,0)),0),0)*IF($T364="n/a",$D364*$Y364,$G364)+IFERROR(IF(AND($V364&lt;=AJ$1,$W364&gt;=AJ$1),INDEX(Reliability!O$23:O$50,MATCH($T364,Reliability!$C$23:$C$50,0)),0),0)*$H364*$X364*$Y364),$D364)*$R364</f>
        <v>0</v>
      </c>
      <c r="AK364" s="168">
        <f>MIN((IFERROR(IF(AND($V364&lt;=AK$1,$W364&gt;=AK$1),INDEX(Reliability!P$23:P$50,MATCH($S364,Reliability!$C$23:$C$50,0)),0),0)*IF($T364="n/a",$D364*$Y364,$G364)+IFERROR(IF(AND($V364&lt;=AK$1,$W364&gt;=AK$1),INDEX(Reliability!P$23:P$50,MATCH($T364,Reliability!$C$23:$C$50,0)),0),0)*$H364*$X364*$Y364),$D364)*$R364</f>
        <v>0</v>
      </c>
      <c r="AM364" s="167">
        <f t="shared" si="55"/>
        <v>0</v>
      </c>
      <c r="AN364">
        <f>unique_contracts!C364</f>
        <v>0</v>
      </c>
    </row>
    <row r="365" spans="2:40" x14ac:dyDescent="0.25">
      <c r="B365" s="121">
        <f>unique_contracts!B365</f>
        <v>0</v>
      </c>
      <c r="C365" s="103">
        <f>unique_contracts!D365</f>
        <v>0</v>
      </c>
      <c r="D365" s="120">
        <f>unique_contracts!J365</f>
        <v>0</v>
      </c>
      <c r="E365" s="103">
        <f>unique_contracts!M365</f>
        <v>0</v>
      </c>
      <c r="F365" s="103">
        <f>unique_contracts!N365</f>
        <v>0</v>
      </c>
      <c r="G365" s="103">
        <f>unique_contracts!P365</f>
        <v>0</v>
      </c>
      <c r="H365" s="103">
        <f>unique_contracts!R365</f>
        <v>0</v>
      </c>
      <c r="I365" s="103">
        <f>unique_contracts!V365</f>
        <v>0</v>
      </c>
      <c r="J365" s="121">
        <f>unique_contracts!AB365</f>
        <v>0</v>
      </c>
      <c r="K365" s="103">
        <f>unique_contracts!AM365</f>
        <v>0</v>
      </c>
      <c r="L365" s="103">
        <f>unique_contracts!AN365</f>
        <v>0</v>
      </c>
      <c r="M365" s="103">
        <f>unique_contracts!AO365</f>
        <v>0</v>
      </c>
      <c r="N365" s="103">
        <f>unique_contracts!AP365</f>
        <v>0</v>
      </c>
      <c r="O365" s="103">
        <f>unique_contracts!AQ365</f>
        <v>0</v>
      </c>
      <c r="P365" s="103">
        <f>unique_contracts!AR365</f>
        <v>0</v>
      </c>
      <c r="Q365" s="103">
        <f>unique_contracts!BP365</f>
        <v>0</v>
      </c>
      <c r="R365" s="103">
        <f t="shared" si="48"/>
        <v>0</v>
      </c>
      <c r="S365" s="103" t="str">
        <f>IFERROR(IF(AND(I365&gt;0,E365="NotHybrid"),_xlfn.CONCAT(MAX(MIN(ROUNDDOWN(I365/D365,0),8),4),INDEX(resources!$G:$G,MATCH(B365,resources!$A:$A,0))),INDEX(resources!$G:$G,MATCH(B365,resources!$A:$A,0))),"n/a")</f>
        <v>n/a</v>
      </c>
      <c r="T365" s="103" t="str">
        <f t="shared" si="49"/>
        <v>n/a</v>
      </c>
      <c r="U365" s="103" t="str">
        <f t="shared" si="50"/>
        <v>n/a</v>
      </c>
      <c r="V365" s="103">
        <f t="shared" si="51"/>
        <v>0</v>
      </c>
      <c r="W365" s="103">
        <f t="shared" si="52"/>
        <v>0</v>
      </c>
      <c r="X365" s="119">
        <f t="shared" si="53"/>
        <v>1</v>
      </c>
      <c r="Y365" s="119">
        <f t="shared" si="54"/>
        <v>1</v>
      </c>
      <c r="Z365" s="168">
        <f>MIN((IFERROR(IF(AND($V365&lt;=Z$1,$W365&gt;=Z$1),INDEX(Reliability!E$23:E$50,MATCH($S365,Reliability!$C$23:$C$50,0)),0),0)*IF($T365="n/a",$D365*$Y365,$G365)+IFERROR(IF(AND($V365&lt;=Z$1,$W365&gt;=Z$1),INDEX(Reliability!E$23:E$50,MATCH($T365,Reliability!$C$23:$C$50,0)),0),0)*$H365*$X365*$Y365),$D365)*$R365</f>
        <v>0</v>
      </c>
      <c r="AA365" s="168">
        <f>MIN((IFERROR(IF(AND($V365&lt;=AA$1,$W365&gt;=AA$1),INDEX(Reliability!F$23:F$50,MATCH($S365,Reliability!$C$23:$C$50,0)),0),0)*IF($T365="n/a",$D365*$Y365,$G365)+IFERROR(IF(AND($V365&lt;=AA$1,$W365&gt;=AA$1),INDEX(Reliability!F$23:F$50,MATCH($T365,Reliability!$C$23:$C$50,0)),0),0)*$H365*$X365*$Y365),$D365)*$R365</f>
        <v>0</v>
      </c>
      <c r="AB365" s="168">
        <f>MIN((IFERROR(IF(AND($V365&lt;=AB$1,$W365&gt;=AB$1),INDEX(Reliability!G$23:G$50,MATCH($S365,Reliability!$C$23:$C$50,0)),0),0)*IF($T365="n/a",$D365*$Y365,$G365)+IFERROR(IF(AND($V365&lt;=AB$1,$W365&gt;=AB$1),INDEX(Reliability!G$23:G$50,MATCH($T365,Reliability!$C$23:$C$50,0)),0),0)*$H365*$X365*$Y365),$D365)*$R365</f>
        <v>0</v>
      </c>
      <c r="AC365" s="168">
        <f>MIN((IFERROR(IF(AND($V365&lt;=AC$1,$W365&gt;=AC$1),INDEX(Reliability!H$23:H$50,MATCH($S365,Reliability!$C$23:$C$50,0)),0),0)*IF($T365="n/a",$D365*$Y365,$G365)+IFERROR(IF(AND($V365&lt;=AC$1,$W365&gt;=AC$1),INDEX(Reliability!H$23:H$50,MATCH($T365,Reliability!$C$23:$C$50,0)),0),0)*$H365*$X365*$Y365),$D365)*$R365</f>
        <v>0</v>
      </c>
      <c r="AD365" s="168">
        <f>MIN((IFERROR(IF(AND($V365&lt;=AD$1,$W365&gt;=AD$1),INDEX(Reliability!I$23:I$50,MATCH($S365,Reliability!$C$23:$C$50,0)),0),0)*IF($T365="n/a",$D365*$Y365,$G365)+IFERROR(IF(AND($V365&lt;=AD$1,$W365&gt;=AD$1),INDEX(Reliability!I$23:I$50,MATCH($T365,Reliability!$C$23:$C$50,0)),0),0)*$H365*$X365*$Y365),$D365)*$R365</f>
        <v>0</v>
      </c>
      <c r="AE365" s="168">
        <f>MIN((IFERROR(IF(AND($V365&lt;=AE$1,$W365&gt;=AE$1),INDEX(Reliability!J$23:J$50,MATCH($S365,Reliability!$C$23:$C$50,0)),0),0)*IF($T365="n/a",$D365*$Y365,$G365)+IFERROR(IF(AND($V365&lt;=AE$1,$W365&gt;=AE$1),INDEX(Reliability!J$23:J$50,MATCH($T365,Reliability!$C$23:$C$50,0)),0),0)*$H365*$X365*$Y365),$D365)*$R365</f>
        <v>0</v>
      </c>
      <c r="AF365" s="168">
        <f>MIN((IFERROR(IF(AND($V365&lt;=AF$1,$W365&gt;=AF$1),INDEX(Reliability!K$23:K$50,MATCH($S365,Reliability!$C$23:$C$50,0)),0),0)*IF($T365="n/a",$D365*$Y365,$G365)+IFERROR(IF(AND($V365&lt;=AF$1,$W365&gt;=AF$1),INDEX(Reliability!K$23:K$50,MATCH($T365,Reliability!$C$23:$C$50,0)),0),0)*$H365*$X365*$Y365),$D365)*$R365</f>
        <v>0</v>
      </c>
      <c r="AG365" s="168">
        <f>MIN((IFERROR(IF(AND($V365&lt;=AG$1,$W365&gt;=AG$1),INDEX(Reliability!L$23:L$50,MATCH($S365,Reliability!$C$23:$C$50,0)),0),0)*IF($T365="n/a",$D365*$Y365,$G365)+IFERROR(IF(AND($V365&lt;=AG$1,$W365&gt;=AG$1),INDEX(Reliability!L$23:L$50,MATCH($T365,Reliability!$C$23:$C$50,0)),0),0)*$H365*$X365*$Y365),$D365)*$R365</f>
        <v>0</v>
      </c>
      <c r="AH365" s="168">
        <f>MIN((IFERROR(IF(AND($V365&lt;=AH$1,$W365&gt;=AH$1),INDEX(Reliability!M$23:M$50,MATCH($S365,Reliability!$C$23:$C$50,0)),0),0)*IF($T365="n/a",$D365*$Y365,$G365)+IFERROR(IF(AND($V365&lt;=AH$1,$W365&gt;=AH$1),INDEX(Reliability!M$23:M$50,MATCH($T365,Reliability!$C$23:$C$50,0)),0),0)*$H365*$X365*$Y365),$D365)*$R365</f>
        <v>0</v>
      </c>
      <c r="AI365" s="168">
        <f>MIN((IFERROR(IF(AND($V365&lt;=AI$1,$W365&gt;=AI$1),INDEX(Reliability!N$23:N$50,MATCH($S365,Reliability!$C$23:$C$50,0)),0),0)*IF($T365="n/a",$D365*$Y365,$G365)+IFERROR(IF(AND($V365&lt;=AI$1,$W365&gt;=AI$1),INDEX(Reliability!N$23:N$50,MATCH($T365,Reliability!$C$23:$C$50,0)),0),0)*$H365*$X365*$Y365),$D365)*$R365</f>
        <v>0</v>
      </c>
      <c r="AJ365" s="168">
        <f>MIN((IFERROR(IF(AND($V365&lt;=AJ$1,$W365&gt;=AJ$1),INDEX(Reliability!O$23:O$50,MATCH($S365,Reliability!$C$23:$C$50,0)),0),0)*IF($T365="n/a",$D365*$Y365,$G365)+IFERROR(IF(AND($V365&lt;=AJ$1,$W365&gt;=AJ$1),INDEX(Reliability!O$23:O$50,MATCH($T365,Reliability!$C$23:$C$50,0)),0),0)*$H365*$X365*$Y365),$D365)*$R365</f>
        <v>0</v>
      </c>
      <c r="AK365" s="168">
        <f>MIN((IFERROR(IF(AND($V365&lt;=AK$1,$W365&gt;=AK$1),INDEX(Reliability!P$23:P$50,MATCH($S365,Reliability!$C$23:$C$50,0)),0),0)*IF($T365="n/a",$D365*$Y365,$G365)+IFERROR(IF(AND($V365&lt;=AK$1,$W365&gt;=AK$1),INDEX(Reliability!P$23:P$50,MATCH($T365,Reliability!$C$23:$C$50,0)),0),0)*$H365*$X365*$Y365),$D365)*$R365</f>
        <v>0</v>
      </c>
      <c r="AM365" s="167">
        <f t="shared" si="55"/>
        <v>0</v>
      </c>
      <c r="AN365">
        <f>unique_contracts!C365</f>
        <v>0</v>
      </c>
    </row>
    <row r="366" spans="2:40" x14ac:dyDescent="0.25">
      <c r="B366" s="121">
        <f>unique_contracts!B366</f>
        <v>0</v>
      </c>
      <c r="C366" s="103">
        <f>unique_contracts!D366</f>
        <v>0</v>
      </c>
      <c r="D366" s="120">
        <f>unique_contracts!J366</f>
        <v>0</v>
      </c>
      <c r="E366" s="103">
        <f>unique_contracts!M366</f>
        <v>0</v>
      </c>
      <c r="F366" s="103">
        <f>unique_contracts!N366</f>
        <v>0</v>
      </c>
      <c r="G366" s="103">
        <f>unique_contracts!P366</f>
        <v>0</v>
      </c>
      <c r="H366" s="103">
        <f>unique_contracts!R366</f>
        <v>0</v>
      </c>
      <c r="I366" s="103">
        <f>unique_contracts!V366</f>
        <v>0</v>
      </c>
      <c r="J366" s="121">
        <f>unique_contracts!AB366</f>
        <v>0</v>
      </c>
      <c r="K366" s="103">
        <f>unique_contracts!AM366</f>
        <v>0</v>
      </c>
      <c r="L366" s="103">
        <f>unique_contracts!AN366</f>
        <v>0</v>
      </c>
      <c r="M366" s="103">
        <f>unique_contracts!AO366</f>
        <v>0</v>
      </c>
      <c r="N366" s="103">
        <f>unique_contracts!AP366</f>
        <v>0</v>
      </c>
      <c r="O366" s="103">
        <f>unique_contracts!AQ366</f>
        <v>0</v>
      </c>
      <c r="P366" s="103">
        <f>unique_contracts!AR366</f>
        <v>0</v>
      </c>
      <c r="Q366" s="103">
        <f>unique_contracts!BP366</f>
        <v>0</v>
      </c>
      <c r="R366" s="103">
        <f t="shared" si="48"/>
        <v>0</v>
      </c>
      <c r="S366" s="103" t="str">
        <f>IFERROR(IF(AND(I366&gt;0,E366="NotHybrid"),_xlfn.CONCAT(MAX(MIN(ROUNDDOWN(I366/D366,0),8),4),INDEX(resources!$G:$G,MATCH(B366,resources!$A:$A,0))),INDEX(resources!$G:$G,MATCH(B366,resources!$A:$A,0))),"n/a")</f>
        <v>n/a</v>
      </c>
      <c r="T366" s="103" t="str">
        <f t="shared" si="49"/>
        <v>n/a</v>
      </c>
      <c r="U366" s="103" t="str">
        <f t="shared" si="50"/>
        <v>n/a</v>
      </c>
      <c r="V366" s="103">
        <f t="shared" si="51"/>
        <v>0</v>
      </c>
      <c r="W366" s="103">
        <f t="shared" si="52"/>
        <v>0</v>
      </c>
      <c r="X366" s="119">
        <f t="shared" si="53"/>
        <v>1</v>
      </c>
      <c r="Y366" s="119">
        <f t="shared" si="54"/>
        <v>1</v>
      </c>
      <c r="Z366" s="168">
        <f>MIN((IFERROR(IF(AND($V366&lt;=Z$1,$W366&gt;=Z$1),INDEX(Reliability!E$23:E$50,MATCH($S366,Reliability!$C$23:$C$50,0)),0),0)*IF($T366="n/a",$D366*$Y366,$G366)+IFERROR(IF(AND($V366&lt;=Z$1,$W366&gt;=Z$1),INDEX(Reliability!E$23:E$50,MATCH($T366,Reliability!$C$23:$C$50,0)),0),0)*$H366*$X366*$Y366),$D366)*$R366</f>
        <v>0</v>
      </c>
      <c r="AA366" s="168">
        <f>MIN((IFERROR(IF(AND($V366&lt;=AA$1,$W366&gt;=AA$1),INDEX(Reliability!F$23:F$50,MATCH($S366,Reliability!$C$23:$C$50,0)),0),0)*IF($T366="n/a",$D366*$Y366,$G366)+IFERROR(IF(AND($V366&lt;=AA$1,$W366&gt;=AA$1),INDEX(Reliability!F$23:F$50,MATCH($T366,Reliability!$C$23:$C$50,0)),0),0)*$H366*$X366*$Y366),$D366)*$R366</f>
        <v>0</v>
      </c>
      <c r="AB366" s="168">
        <f>MIN((IFERROR(IF(AND($V366&lt;=AB$1,$W366&gt;=AB$1),INDEX(Reliability!G$23:G$50,MATCH($S366,Reliability!$C$23:$C$50,0)),0),0)*IF($T366="n/a",$D366*$Y366,$G366)+IFERROR(IF(AND($V366&lt;=AB$1,$W366&gt;=AB$1),INDEX(Reliability!G$23:G$50,MATCH($T366,Reliability!$C$23:$C$50,0)),0),0)*$H366*$X366*$Y366),$D366)*$R366</f>
        <v>0</v>
      </c>
      <c r="AC366" s="168">
        <f>MIN((IFERROR(IF(AND($V366&lt;=AC$1,$W366&gt;=AC$1),INDEX(Reliability!H$23:H$50,MATCH($S366,Reliability!$C$23:$C$50,0)),0),0)*IF($T366="n/a",$D366*$Y366,$G366)+IFERROR(IF(AND($V366&lt;=AC$1,$W366&gt;=AC$1),INDEX(Reliability!H$23:H$50,MATCH($T366,Reliability!$C$23:$C$50,0)),0),0)*$H366*$X366*$Y366),$D366)*$R366</f>
        <v>0</v>
      </c>
      <c r="AD366" s="168">
        <f>MIN((IFERROR(IF(AND($V366&lt;=AD$1,$W366&gt;=AD$1),INDEX(Reliability!I$23:I$50,MATCH($S366,Reliability!$C$23:$C$50,0)),0),0)*IF($T366="n/a",$D366*$Y366,$G366)+IFERROR(IF(AND($V366&lt;=AD$1,$W366&gt;=AD$1),INDEX(Reliability!I$23:I$50,MATCH($T366,Reliability!$C$23:$C$50,0)),0),0)*$H366*$X366*$Y366),$D366)*$R366</f>
        <v>0</v>
      </c>
      <c r="AE366" s="168">
        <f>MIN((IFERROR(IF(AND($V366&lt;=AE$1,$W366&gt;=AE$1),INDEX(Reliability!J$23:J$50,MATCH($S366,Reliability!$C$23:$C$50,0)),0),0)*IF($T366="n/a",$D366*$Y366,$G366)+IFERROR(IF(AND($V366&lt;=AE$1,$W366&gt;=AE$1),INDEX(Reliability!J$23:J$50,MATCH($T366,Reliability!$C$23:$C$50,0)),0),0)*$H366*$X366*$Y366),$D366)*$R366</f>
        <v>0</v>
      </c>
      <c r="AF366" s="168">
        <f>MIN((IFERROR(IF(AND($V366&lt;=AF$1,$W366&gt;=AF$1),INDEX(Reliability!K$23:K$50,MATCH($S366,Reliability!$C$23:$C$50,0)),0),0)*IF($T366="n/a",$D366*$Y366,$G366)+IFERROR(IF(AND($V366&lt;=AF$1,$W366&gt;=AF$1),INDEX(Reliability!K$23:K$50,MATCH($T366,Reliability!$C$23:$C$50,0)),0),0)*$H366*$X366*$Y366),$D366)*$R366</f>
        <v>0</v>
      </c>
      <c r="AG366" s="168">
        <f>MIN((IFERROR(IF(AND($V366&lt;=AG$1,$W366&gt;=AG$1),INDEX(Reliability!L$23:L$50,MATCH($S366,Reliability!$C$23:$C$50,0)),0),0)*IF($T366="n/a",$D366*$Y366,$G366)+IFERROR(IF(AND($V366&lt;=AG$1,$W366&gt;=AG$1),INDEX(Reliability!L$23:L$50,MATCH($T366,Reliability!$C$23:$C$50,0)),0),0)*$H366*$X366*$Y366),$D366)*$R366</f>
        <v>0</v>
      </c>
      <c r="AH366" s="168">
        <f>MIN((IFERROR(IF(AND($V366&lt;=AH$1,$W366&gt;=AH$1),INDEX(Reliability!M$23:M$50,MATCH($S366,Reliability!$C$23:$C$50,0)),0),0)*IF($T366="n/a",$D366*$Y366,$G366)+IFERROR(IF(AND($V366&lt;=AH$1,$W366&gt;=AH$1),INDEX(Reliability!M$23:M$50,MATCH($T366,Reliability!$C$23:$C$50,0)),0),0)*$H366*$X366*$Y366),$D366)*$R366</f>
        <v>0</v>
      </c>
      <c r="AI366" s="168">
        <f>MIN((IFERROR(IF(AND($V366&lt;=AI$1,$W366&gt;=AI$1),INDEX(Reliability!N$23:N$50,MATCH($S366,Reliability!$C$23:$C$50,0)),0),0)*IF($T366="n/a",$D366*$Y366,$G366)+IFERROR(IF(AND($V366&lt;=AI$1,$W366&gt;=AI$1),INDEX(Reliability!N$23:N$50,MATCH($T366,Reliability!$C$23:$C$50,0)),0),0)*$H366*$X366*$Y366),$D366)*$R366</f>
        <v>0</v>
      </c>
      <c r="AJ366" s="168">
        <f>MIN((IFERROR(IF(AND($V366&lt;=AJ$1,$W366&gt;=AJ$1),INDEX(Reliability!O$23:O$50,MATCH($S366,Reliability!$C$23:$C$50,0)),0),0)*IF($T366="n/a",$D366*$Y366,$G366)+IFERROR(IF(AND($V366&lt;=AJ$1,$W366&gt;=AJ$1),INDEX(Reliability!O$23:O$50,MATCH($T366,Reliability!$C$23:$C$50,0)),0),0)*$H366*$X366*$Y366),$D366)*$R366</f>
        <v>0</v>
      </c>
      <c r="AK366" s="168">
        <f>MIN((IFERROR(IF(AND($V366&lt;=AK$1,$W366&gt;=AK$1),INDEX(Reliability!P$23:P$50,MATCH($S366,Reliability!$C$23:$C$50,0)),0),0)*IF($T366="n/a",$D366*$Y366,$G366)+IFERROR(IF(AND($V366&lt;=AK$1,$W366&gt;=AK$1),INDEX(Reliability!P$23:P$50,MATCH($T366,Reliability!$C$23:$C$50,0)),0),0)*$H366*$X366*$Y366),$D366)*$R366</f>
        <v>0</v>
      </c>
      <c r="AM366" s="167">
        <f t="shared" si="55"/>
        <v>0</v>
      </c>
      <c r="AN366">
        <f>unique_contracts!C366</f>
        <v>0</v>
      </c>
    </row>
    <row r="367" spans="2:40" x14ac:dyDescent="0.25">
      <c r="B367" s="121">
        <f>unique_contracts!B367</f>
        <v>0</v>
      </c>
      <c r="C367" s="103">
        <f>unique_contracts!D367</f>
        <v>0</v>
      </c>
      <c r="D367" s="120">
        <f>unique_contracts!J367</f>
        <v>0</v>
      </c>
      <c r="E367" s="103">
        <f>unique_contracts!M367</f>
        <v>0</v>
      </c>
      <c r="F367" s="103">
        <f>unique_contracts!N367</f>
        <v>0</v>
      </c>
      <c r="G367" s="103">
        <f>unique_contracts!P367</f>
        <v>0</v>
      </c>
      <c r="H367" s="103">
        <f>unique_contracts!R367</f>
        <v>0</v>
      </c>
      <c r="I367" s="103">
        <f>unique_contracts!V367</f>
        <v>0</v>
      </c>
      <c r="J367" s="121">
        <f>unique_contracts!AB367</f>
        <v>0</v>
      </c>
      <c r="K367" s="103">
        <f>unique_contracts!AM367</f>
        <v>0</v>
      </c>
      <c r="L367" s="103">
        <f>unique_contracts!AN367</f>
        <v>0</v>
      </c>
      <c r="M367" s="103">
        <f>unique_contracts!AO367</f>
        <v>0</v>
      </c>
      <c r="N367" s="103">
        <f>unique_contracts!AP367</f>
        <v>0</v>
      </c>
      <c r="O367" s="103">
        <f>unique_contracts!AQ367</f>
        <v>0</v>
      </c>
      <c r="P367" s="103">
        <f>unique_contracts!AR367</f>
        <v>0</v>
      </c>
      <c r="Q367" s="103">
        <f>unique_contracts!BP367</f>
        <v>0</v>
      </c>
      <c r="R367" s="103">
        <f t="shared" si="48"/>
        <v>0</v>
      </c>
      <c r="S367" s="103" t="str">
        <f>IFERROR(IF(AND(I367&gt;0,E367="NotHybrid"),_xlfn.CONCAT(MAX(MIN(ROUNDDOWN(I367/D367,0),8),4),INDEX(resources!$G:$G,MATCH(B367,resources!$A:$A,0))),INDEX(resources!$G:$G,MATCH(B367,resources!$A:$A,0))),"n/a")</f>
        <v>n/a</v>
      </c>
      <c r="T367" s="103" t="str">
        <f t="shared" si="49"/>
        <v>n/a</v>
      </c>
      <c r="U367" s="103" t="str">
        <f t="shared" si="50"/>
        <v>n/a</v>
      </c>
      <c r="V367" s="103">
        <f t="shared" si="51"/>
        <v>0</v>
      </c>
      <c r="W367" s="103">
        <f t="shared" si="52"/>
        <v>0</v>
      </c>
      <c r="X367" s="119">
        <f t="shared" si="53"/>
        <v>1</v>
      </c>
      <c r="Y367" s="119">
        <f t="shared" si="54"/>
        <v>1</v>
      </c>
      <c r="Z367" s="168">
        <f>MIN((IFERROR(IF(AND($V367&lt;=Z$1,$W367&gt;=Z$1),INDEX(Reliability!E$23:E$50,MATCH($S367,Reliability!$C$23:$C$50,0)),0),0)*IF($T367="n/a",$D367*$Y367,$G367)+IFERROR(IF(AND($V367&lt;=Z$1,$W367&gt;=Z$1),INDEX(Reliability!E$23:E$50,MATCH($T367,Reliability!$C$23:$C$50,0)),0),0)*$H367*$X367*$Y367),$D367)*$R367</f>
        <v>0</v>
      </c>
      <c r="AA367" s="168">
        <f>MIN((IFERROR(IF(AND($V367&lt;=AA$1,$W367&gt;=AA$1),INDEX(Reliability!F$23:F$50,MATCH($S367,Reliability!$C$23:$C$50,0)),0),0)*IF($T367="n/a",$D367*$Y367,$G367)+IFERROR(IF(AND($V367&lt;=AA$1,$W367&gt;=AA$1),INDEX(Reliability!F$23:F$50,MATCH($T367,Reliability!$C$23:$C$50,0)),0),0)*$H367*$X367*$Y367),$D367)*$R367</f>
        <v>0</v>
      </c>
      <c r="AB367" s="168">
        <f>MIN((IFERROR(IF(AND($V367&lt;=AB$1,$W367&gt;=AB$1),INDEX(Reliability!G$23:G$50,MATCH($S367,Reliability!$C$23:$C$50,0)),0),0)*IF($T367="n/a",$D367*$Y367,$G367)+IFERROR(IF(AND($V367&lt;=AB$1,$W367&gt;=AB$1),INDEX(Reliability!G$23:G$50,MATCH($T367,Reliability!$C$23:$C$50,0)),0),0)*$H367*$X367*$Y367),$D367)*$R367</f>
        <v>0</v>
      </c>
      <c r="AC367" s="168">
        <f>MIN((IFERROR(IF(AND($V367&lt;=AC$1,$W367&gt;=AC$1),INDEX(Reliability!H$23:H$50,MATCH($S367,Reliability!$C$23:$C$50,0)),0),0)*IF($T367="n/a",$D367*$Y367,$G367)+IFERROR(IF(AND($V367&lt;=AC$1,$W367&gt;=AC$1),INDEX(Reliability!H$23:H$50,MATCH($T367,Reliability!$C$23:$C$50,0)),0),0)*$H367*$X367*$Y367),$D367)*$R367</f>
        <v>0</v>
      </c>
      <c r="AD367" s="168">
        <f>MIN((IFERROR(IF(AND($V367&lt;=AD$1,$W367&gt;=AD$1),INDEX(Reliability!I$23:I$50,MATCH($S367,Reliability!$C$23:$C$50,0)),0),0)*IF($T367="n/a",$D367*$Y367,$G367)+IFERROR(IF(AND($V367&lt;=AD$1,$W367&gt;=AD$1),INDEX(Reliability!I$23:I$50,MATCH($T367,Reliability!$C$23:$C$50,0)),0),0)*$H367*$X367*$Y367),$D367)*$R367</f>
        <v>0</v>
      </c>
      <c r="AE367" s="168">
        <f>MIN((IFERROR(IF(AND($V367&lt;=AE$1,$W367&gt;=AE$1),INDEX(Reliability!J$23:J$50,MATCH($S367,Reliability!$C$23:$C$50,0)),0),0)*IF($T367="n/a",$D367*$Y367,$G367)+IFERROR(IF(AND($V367&lt;=AE$1,$W367&gt;=AE$1),INDEX(Reliability!J$23:J$50,MATCH($T367,Reliability!$C$23:$C$50,0)),0),0)*$H367*$X367*$Y367),$D367)*$R367</f>
        <v>0</v>
      </c>
      <c r="AF367" s="168">
        <f>MIN((IFERROR(IF(AND($V367&lt;=AF$1,$W367&gt;=AF$1),INDEX(Reliability!K$23:K$50,MATCH($S367,Reliability!$C$23:$C$50,0)),0),0)*IF($T367="n/a",$D367*$Y367,$G367)+IFERROR(IF(AND($V367&lt;=AF$1,$W367&gt;=AF$1),INDEX(Reliability!K$23:K$50,MATCH($T367,Reliability!$C$23:$C$50,0)),0),0)*$H367*$X367*$Y367),$D367)*$R367</f>
        <v>0</v>
      </c>
      <c r="AG367" s="168">
        <f>MIN((IFERROR(IF(AND($V367&lt;=AG$1,$W367&gt;=AG$1),INDEX(Reliability!L$23:L$50,MATCH($S367,Reliability!$C$23:$C$50,0)),0),0)*IF($T367="n/a",$D367*$Y367,$G367)+IFERROR(IF(AND($V367&lt;=AG$1,$W367&gt;=AG$1),INDEX(Reliability!L$23:L$50,MATCH($T367,Reliability!$C$23:$C$50,0)),0),0)*$H367*$X367*$Y367),$D367)*$R367</f>
        <v>0</v>
      </c>
      <c r="AH367" s="168">
        <f>MIN((IFERROR(IF(AND($V367&lt;=AH$1,$W367&gt;=AH$1),INDEX(Reliability!M$23:M$50,MATCH($S367,Reliability!$C$23:$C$50,0)),0),0)*IF($T367="n/a",$D367*$Y367,$G367)+IFERROR(IF(AND($V367&lt;=AH$1,$W367&gt;=AH$1),INDEX(Reliability!M$23:M$50,MATCH($T367,Reliability!$C$23:$C$50,0)),0),0)*$H367*$X367*$Y367),$D367)*$R367</f>
        <v>0</v>
      </c>
      <c r="AI367" s="168">
        <f>MIN((IFERROR(IF(AND($V367&lt;=AI$1,$W367&gt;=AI$1),INDEX(Reliability!N$23:N$50,MATCH($S367,Reliability!$C$23:$C$50,0)),0),0)*IF($T367="n/a",$D367*$Y367,$G367)+IFERROR(IF(AND($V367&lt;=AI$1,$W367&gt;=AI$1),INDEX(Reliability!N$23:N$50,MATCH($T367,Reliability!$C$23:$C$50,0)),0),0)*$H367*$X367*$Y367),$D367)*$R367</f>
        <v>0</v>
      </c>
      <c r="AJ367" s="168">
        <f>MIN((IFERROR(IF(AND($V367&lt;=AJ$1,$W367&gt;=AJ$1),INDEX(Reliability!O$23:O$50,MATCH($S367,Reliability!$C$23:$C$50,0)),0),0)*IF($T367="n/a",$D367*$Y367,$G367)+IFERROR(IF(AND($V367&lt;=AJ$1,$W367&gt;=AJ$1),INDEX(Reliability!O$23:O$50,MATCH($T367,Reliability!$C$23:$C$50,0)),0),0)*$H367*$X367*$Y367),$D367)*$R367</f>
        <v>0</v>
      </c>
      <c r="AK367" s="168">
        <f>MIN((IFERROR(IF(AND($V367&lt;=AK$1,$W367&gt;=AK$1),INDEX(Reliability!P$23:P$50,MATCH($S367,Reliability!$C$23:$C$50,0)),0),0)*IF($T367="n/a",$D367*$Y367,$G367)+IFERROR(IF(AND($V367&lt;=AK$1,$W367&gt;=AK$1),INDEX(Reliability!P$23:P$50,MATCH($T367,Reliability!$C$23:$C$50,0)),0),0)*$H367*$X367*$Y367),$D367)*$R367</f>
        <v>0</v>
      </c>
      <c r="AM367" s="167">
        <f t="shared" si="55"/>
        <v>0</v>
      </c>
      <c r="AN367">
        <f>unique_contracts!C367</f>
        <v>0</v>
      </c>
    </row>
    <row r="368" spans="2:40" x14ac:dyDescent="0.25">
      <c r="B368" s="121">
        <f>unique_contracts!B368</f>
        <v>0</v>
      </c>
      <c r="C368" s="103">
        <f>unique_contracts!D368</f>
        <v>0</v>
      </c>
      <c r="D368" s="120">
        <f>unique_contracts!J368</f>
        <v>0</v>
      </c>
      <c r="E368" s="103">
        <f>unique_contracts!M368</f>
        <v>0</v>
      </c>
      <c r="F368" s="103">
        <f>unique_contracts!N368</f>
        <v>0</v>
      </c>
      <c r="G368" s="103">
        <f>unique_contracts!P368</f>
        <v>0</v>
      </c>
      <c r="H368" s="103">
        <f>unique_contracts!R368</f>
        <v>0</v>
      </c>
      <c r="I368" s="103">
        <f>unique_contracts!V368</f>
        <v>0</v>
      </c>
      <c r="J368" s="121">
        <f>unique_contracts!AB368</f>
        <v>0</v>
      </c>
      <c r="K368" s="103">
        <f>unique_contracts!AM368</f>
        <v>0</v>
      </c>
      <c r="L368" s="103">
        <f>unique_contracts!AN368</f>
        <v>0</v>
      </c>
      <c r="M368" s="103">
        <f>unique_contracts!AO368</f>
        <v>0</v>
      </c>
      <c r="N368" s="103">
        <f>unique_contracts!AP368</f>
        <v>0</v>
      </c>
      <c r="O368" s="103">
        <f>unique_contracts!AQ368</f>
        <v>0</v>
      </c>
      <c r="P368" s="103">
        <f>unique_contracts!AR368</f>
        <v>0</v>
      </c>
      <c r="Q368" s="103">
        <f>unique_contracts!BP368</f>
        <v>0</v>
      </c>
      <c r="R368" s="103">
        <f t="shared" si="48"/>
        <v>0</v>
      </c>
      <c r="S368" s="103" t="str">
        <f>IFERROR(IF(AND(I368&gt;0,E368="NotHybrid"),_xlfn.CONCAT(MAX(MIN(ROUNDDOWN(I368/D368,0),8),4),INDEX(resources!$G:$G,MATCH(B368,resources!$A:$A,0))),INDEX(resources!$G:$G,MATCH(B368,resources!$A:$A,0))),"n/a")</f>
        <v>n/a</v>
      </c>
      <c r="T368" s="103" t="str">
        <f t="shared" si="49"/>
        <v>n/a</v>
      </c>
      <c r="U368" s="103" t="str">
        <f t="shared" si="50"/>
        <v>n/a</v>
      </c>
      <c r="V368" s="103">
        <f t="shared" si="51"/>
        <v>0</v>
      </c>
      <c r="W368" s="103">
        <f t="shared" si="52"/>
        <v>0</v>
      </c>
      <c r="X368" s="119">
        <f t="shared" si="53"/>
        <v>1</v>
      </c>
      <c r="Y368" s="119">
        <f t="shared" si="54"/>
        <v>1</v>
      </c>
      <c r="Z368" s="168">
        <f>MIN((IFERROR(IF(AND($V368&lt;=Z$1,$W368&gt;=Z$1),INDEX(Reliability!E$23:E$50,MATCH($S368,Reliability!$C$23:$C$50,0)),0),0)*IF($T368="n/a",$D368*$Y368,$G368)+IFERROR(IF(AND($V368&lt;=Z$1,$W368&gt;=Z$1),INDEX(Reliability!E$23:E$50,MATCH($T368,Reliability!$C$23:$C$50,0)),0),0)*$H368*$X368*$Y368),$D368)*$R368</f>
        <v>0</v>
      </c>
      <c r="AA368" s="168">
        <f>MIN((IFERROR(IF(AND($V368&lt;=AA$1,$W368&gt;=AA$1),INDEX(Reliability!F$23:F$50,MATCH($S368,Reliability!$C$23:$C$50,0)),0),0)*IF($T368="n/a",$D368*$Y368,$G368)+IFERROR(IF(AND($V368&lt;=AA$1,$W368&gt;=AA$1),INDEX(Reliability!F$23:F$50,MATCH($T368,Reliability!$C$23:$C$50,0)),0),0)*$H368*$X368*$Y368),$D368)*$R368</f>
        <v>0</v>
      </c>
      <c r="AB368" s="168">
        <f>MIN((IFERROR(IF(AND($V368&lt;=AB$1,$W368&gt;=AB$1),INDEX(Reliability!G$23:G$50,MATCH($S368,Reliability!$C$23:$C$50,0)),0),0)*IF($T368="n/a",$D368*$Y368,$G368)+IFERROR(IF(AND($V368&lt;=AB$1,$W368&gt;=AB$1),INDEX(Reliability!G$23:G$50,MATCH($T368,Reliability!$C$23:$C$50,0)),0),0)*$H368*$X368*$Y368),$D368)*$R368</f>
        <v>0</v>
      </c>
      <c r="AC368" s="168">
        <f>MIN((IFERROR(IF(AND($V368&lt;=AC$1,$W368&gt;=AC$1),INDEX(Reliability!H$23:H$50,MATCH($S368,Reliability!$C$23:$C$50,0)),0),0)*IF($T368="n/a",$D368*$Y368,$G368)+IFERROR(IF(AND($V368&lt;=AC$1,$W368&gt;=AC$1),INDEX(Reliability!H$23:H$50,MATCH($T368,Reliability!$C$23:$C$50,0)),0),0)*$H368*$X368*$Y368),$D368)*$R368</f>
        <v>0</v>
      </c>
      <c r="AD368" s="168">
        <f>MIN((IFERROR(IF(AND($V368&lt;=AD$1,$W368&gt;=AD$1),INDEX(Reliability!I$23:I$50,MATCH($S368,Reliability!$C$23:$C$50,0)),0),0)*IF($T368="n/a",$D368*$Y368,$G368)+IFERROR(IF(AND($V368&lt;=AD$1,$W368&gt;=AD$1),INDEX(Reliability!I$23:I$50,MATCH($T368,Reliability!$C$23:$C$50,0)),0),0)*$H368*$X368*$Y368),$D368)*$R368</f>
        <v>0</v>
      </c>
      <c r="AE368" s="168">
        <f>MIN((IFERROR(IF(AND($V368&lt;=AE$1,$W368&gt;=AE$1),INDEX(Reliability!J$23:J$50,MATCH($S368,Reliability!$C$23:$C$50,0)),0),0)*IF($T368="n/a",$D368*$Y368,$G368)+IFERROR(IF(AND($V368&lt;=AE$1,$W368&gt;=AE$1),INDEX(Reliability!J$23:J$50,MATCH($T368,Reliability!$C$23:$C$50,0)),0),0)*$H368*$X368*$Y368),$D368)*$R368</f>
        <v>0</v>
      </c>
      <c r="AF368" s="168">
        <f>MIN((IFERROR(IF(AND($V368&lt;=AF$1,$W368&gt;=AF$1),INDEX(Reliability!K$23:K$50,MATCH($S368,Reliability!$C$23:$C$50,0)),0),0)*IF($T368="n/a",$D368*$Y368,$G368)+IFERROR(IF(AND($V368&lt;=AF$1,$W368&gt;=AF$1),INDEX(Reliability!K$23:K$50,MATCH($T368,Reliability!$C$23:$C$50,0)),0),0)*$H368*$X368*$Y368),$D368)*$R368</f>
        <v>0</v>
      </c>
      <c r="AG368" s="168">
        <f>MIN((IFERROR(IF(AND($V368&lt;=AG$1,$W368&gt;=AG$1),INDEX(Reliability!L$23:L$50,MATCH($S368,Reliability!$C$23:$C$50,0)),0),0)*IF($T368="n/a",$D368*$Y368,$G368)+IFERROR(IF(AND($V368&lt;=AG$1,$W368&gt;=AG$1),INDEX(Reliability!L$23:L$50,MATCH($T368,Reliability!$C$23:$C$50,0)),0),0)*$H368*$X368*$Y368),$D368)*$R368</f>
        <v>0</v>
      </c>
      <c r="AH368" s="168">
        <f>MIN((IFERROR(IF(AND($V368&lt;=AH$1,$W368&gt;=AH$1),INDEX(Reliability!M$23:M$50,MATCH($S368,Reliability!$C$23:$C$50,0)),0),0)*IF($T368="n/a",$D368*$Y368,$G368)+IFERROR(IF(AND($V368&lt;=AH$1,$W368&gt;=AH$1),INDEX(Reliability!M$23:M$50,MATCH($T368,Reliability!$C$23:$C$50,0)),0),0)*$H368*$X368*$Y368),$D368)*$R368</f>
        <v>0</v>
      </c>
      <c r="AI368" s="168">
        <f>MIN((IFERROR(IF(AND($V368&lt;=AI$1,$W368&gt;=AI$1),INDEX(Reliability!N$23:N$50,MATCH($S368,Reliability!$C$23:$C$50,0)),0),0)*IF($T368="n/a",$D368*$Y368,$G368)+IFERROR(IF(AND($V368&lt;=AI$1,$W368&gt;=AI$1),INDEX(Reliability!N$23:N$50,MATCH($T368,Reliability!$C$23:$C$50,0)),0),0)*$H368*$X368*$Y368),$D368)*$R368</f>
        <v>0</v>
      </c>
      <c r="AJ368" s="168">
        <f>MIN((IFERROR(IF(AND($V368&lt;=AJ$1,$W368&gt;=AJ$1),INDEX(Reliability!O$23:O$50,MATCH($S368,Reliability!$C$23:$C$50,0)),0),0)*IF($T368="n/a",$D368*$Y368,$G368)+IFERROR(IF(AND($V368&lt;=AJ$1,$W368&gt;=AJ$1),INDEX(Reliability!O$23:O$50,MATCH($T368,Reliability!$C$23:$C$50,0)),0),0)*$H368*$X368*$Y368),$D368)*$R368</f>
        <v>0</v>
      </c>
      <c r="AK368" s="168">
        <f>MIN((IFERROR(IF(AND($V368&lt;=AK$1,$W368&gt;=AK$1),INDEX(Reliability!P$23:P$50,MATCH($S368,Reliability!$C$23:$C$50,0)),0),0)*IF($T368="n/a",$D368*$Y368,$G368)+IFERROR(IF(AND($V368&lt;=AK$1,$W368&gt;=AK$1),INDEX(Reliability!P$23:P$50,MATCH($T368,Reliability!$C$23:$C$50,0)),0),0)*$H368*$X368*$Y368),$D368)*$R368</f>
        <v>0</v>
      </c>
      <c r="AM368" s="167">
        <f t="shared" si="55"/>
        <v>0</v>
      </c>
      <c r="AN368">
        <f>unique_contracts!C368</f>
        <v>0</v>
      </c>
    </row>
    <row r="369" spans="2:40" x14ac:dyDescent="0.25">
      <c r="B369" s="121">
        <f>unique_contracts!B369</f>
        <v>0</v>
      </c>
      <c r="C369" s="103">
        <f>unique_contracts!D369</f>
        <v>0</v>
      </c>
      <c r="D369" s="120">
        <f>unique_contracts!J369</f>
        <v>0</v>
      </c>
      <c r="E369" s="103">
        <f>unique_contracts!M369</f>
        <v>0</v>
      </c>
      <c r="F369" s="103">
        <f>unique_contracts!N369</f>
        <v>0</v>
      </c>
      <c r="G369" s="103">
        <f>unique_contracts!P369</f>
        <v>0</v>
      </c>
      <c r="H369" s="103">
        <f>unique_contracts!R369</f>
        <v>0</v>
      </c>
      <c r="I369" s="103">
        <f>unique_contracts!V369</f>
        <v>0</v>
      </c>
      <c r="J369" s="121">
        <f>unique_contracts!AB369</f>
        <v>0</v>
      </c>
      <c r="K369" s="103">
        <f>unique_contracts!AM369</f>
        <v>0</v>
      </c>
      <c r="L369" s="103">
        <f>unique_contracts!AN369</f>
        <v>0</v>
      </c>
      <c r="M369" s="103">
        <f>unique_contracts!AO369</f>
        <v>0</v>
      </c>
      <c r="N369" s="103">
        <f>unique_contracts!AP369</f>
        <v>0</v>
      </c>
      <c r="O369" s="103">
        <f>unique_contracts!AQ369</f>
        <v>0</v>
      </c>
      <c r="P369" s="103">
        <f>unique_contracts!AR369</f>
        <v>0</v>
      </c>
      <c r="Q369" s="103">
        <f>unique_contracts!BP369</f>
        <v>0</v>
      </c>
      <c r="R369" s="103">
        <f t="shared" si="48"/>
        <v>0</v>
      </c>
      <c r="S369" s="103" t="str">
        <f>IFERROR(IF(AND(I369&gt;0,E369="NotHybrid"),_xlfn.CONCAT(MAX(MIN(ROUNDDOWN(I369/D369,0),8),4),INDEX(resources!$G:$G,MATCH(B369,resources!$A:$A,0))),INDEX(resources!$G:$G,MATCH(B369,resources!$A:$A,0))),"n/a")</f>
        <v>n/a</v>
      </c>
      <c r="T369" s="103" t="str">
        <f t="shared" si="49"/>
        <v>n/a</v>
      </c>
      <c r="U369" s="103" t="str">
        <f t="shared" si="50"/>
        <v>n/a</v>
      </c>
      <c r="V369" s="103">
        <f t="shared" si="51"/>
        <v>0</v>
      </c>
      <c r="W369" s="103">
        <f t="shared" si="52"/>
        <v>0</v>
      </c>
      <c r="X369" s="119">
        <f t="shared" si="53"/>
        <v>1</v>
      </c>
      <c r="Y369" s="119">
        <f t="shared" si="54"/>
        <v>1</v>
      </c>
      <c r="Z369" s="168">
        <f>MIN((IFERROR(IF(AND($V369&lt;=Z$1,$W369&gt;=Z$1),INDEX(Reliability!E$23:E$50,MATCH($S369,Reliability!$C$23:$C$50,0)),0),0)*IF($T369="n/a",$D369*$Y369,$G369)+IFERROR(IF(AND($V369&lt;=Z$1,$W369&gt;=Z$1),INDEX(Reliability!E$23:E$50,MATCH($T369,Reliability!$C$23:$C$50,0)),0),0)*$H369*$X369*$Y369),$D369)*$R369</f>
        <v>0</v>
      </c>
      <c r="AA369" s="168">
        <f>MIN((IFERROR(IF(AND($V369&lt;=AA$1,$W369&gt;=AA$1),INDEX(Reliability!F$23:F$50,MATCH($S369,Reliability!$C$23:$C$50,0)),0),0)*IF($T369="n/a",$D369*$Y369,$G369)+IFERROR(IF(AND($V369&lt;=AA$1,$W369&gt;=AA$1),INDEX(Reliability!F$23:F$50,MATCH($T369,Reliability!$C$23:$C$50,0)),0),0)*$H369*$X369*$Y369),$D369)*$R369</f>
        <v>0</v>
      </c>
      <c r="AB369" s="168">
        <f>MIN((IFERROR(IF(AND($V369&lt;=AB$1,$W369&gt;=AB$1),INDEX(Reliability!G$23:G$50,MATCH($S369,Reliability!$C$23:$C$50,0)),0),0)*IF($T369="n/a",$D369*$Y369,$G369)+IFERROR(IF(AND($V369&lt;=AB$1,$W369&gt;=AB$1),INDEX(Reliability!G$23:G$50,MATCH($T369,Reliability!$C$23:$C$50,0)),0),0)*$H369*$X369*$Y369),$D369)*$R369</f>
        <v>0</v>
      </c>
      <c r="AC369" s="168">
        <f>MIN((IFERROR(IF(AND($V369&lt;=AC$1,$W369&gt;=AC$1),INDEX(Reliability!H$23:H$50,MATCH($S369,Reliability!$C$23:$C$50,0)),0),0)*IF($T369="n/a",$D369*$Y369,$G369)+IFERROR(IF(AND($V369&lt;=AC$1,$W369&gt;=AC$1),INDEX(Reliability!H$23:H$50,MATCH($T369,Reliability!$C$23:$C$50,0)),0),0)*$H369*$X369*$Y369),$D369)*$R369</f>
        <v>0</v>
      </c>
      <c r="AD369" s="168">
        <f>MIN((IFERROR(IF(AND($V369&lt;=AD$1,$W369&gt;=AD$1),INDEX(Reliability!I$23:I$50,MATCH($S369,Reliability!$C$23:$C$50,0)),0),0)*IF($T369="n/a",$D369*$Y369,$G369)+IFERROR(IF(AND($V369&lt;=AD$1,$W369&gt;=AD$1),INDEX(Reliability!I$23:I$50,MATCH($T369,Reliability!$C$23:$C$50,0)),0),0)*$H369*$X369*$Y369),$D369)*$R369</f>
        <v>0</v>
      </c>
      <c r="AE369" s="168">
        <f>MIN((IFERROR(IF(AND($V369&lt;=AE$1,$W369&gt;=AE$1),INDEX(Reliability!J$23:J$50,MATCH($S369,Reliability!$C$23:$C$50,0)),0),0)*IF($T369="n/a",$D369*$Y369,$G369)+IFERROR(IF(AND($V369&lt;=AE$1,$W369&gt;=AE$1),INDEX(Reliability!J$23:J$50,MATCH($T369,Reliability!$C$23:$C$50,0)),0),0)*$H369*$X369*$Y369),$D369)*$R369</f>
        <v>0</v>
      </c>
      <c r="AF369" s="168">
        <f>MIN((IFERROR(IF(AND($V369&lt;=AF$1,$W369&gt;=AF$1),INDEX(Reliability!K$23:K$50,MATCH($S369,Reliability!$C$23:$C$50,0)),0),0)*IF($T369="n/a",$D369*$Y369,$G369)+IFERROR(IF(AND($V369&lt;=AF$1,$W369&gt;=AF$1),INDEX(Reliability!K$23:K$50,MATCH($T369,Reliability!$C$23:$C$50,0)),0),0)*$H369*$X369*$Y369),$D369)*$R369</f>
        <v>0</v>
      </c>
      <c r="AG369" s="168">
        <f>MIN((IFERROR(IF(AND($V369&lt;=AG$1,$W369&gt;=AG$1),INDEX(Reliability!L$23:L$50,MATCH($S369,Reliability!$C$23:$C$50,0)),0),0)*IF($T369="n/a",$D369*$Y369,$G369)+IFERROR(IF(AND($V369&lt;=AG$1,$W369&gt;=AG$1),INDEX(Reliability!L$23:L$50,MATCH($T369,Reliability!$C$23:$C$50,0)),0),0)*$H369*$X369*$Y369),$D369)*$R369</f>
        <v>0</v>
      </c>
      <c r="AH369" s="168">
        <f>MIN((IFERROR(IF(AND($V369&lt;=AH$1,$W369&gt;=AH$1),INDEX(Reliability!M$23:M$50,MATCH($S369,Reliability!$C$23:$C$50,0)),0),0)*IF($T369="n/a",$D369*$Y369,$G369)+IFERROR(IF(AND($V369&lt;=AH$1,$W369&gt;=AH$1),INDEX(Reliability!M$23:M$50,MATCH($T369,Reliability!$C$23:$C$50,0)),0),0)*$H369*$X369*$Y369),$D369)*$R369</f>
        <v>0</v>
      </c>
      <c r="AI369" s="168">
        <f>MIN((IFERROR(IF(AND($V369&lt;=AI$1,$W369&gt;=AI$1),INDEX(Reliability!N$23:N$50,MATCH($S369,Reliability!$C$23:$C$50,0)),0),0)*IF($T369="n/a",$D369*$Y369,$G369)+IFERROR(IF(AND($V369&lt;=AI$1,$W369&gt;=AI$1),INDEX(Reliability!N$23:N$50,MATCH($T369,Reliability!$C$23:$C$50,0)),0),0)*$H369*$X369*$Y369),$D369)*$R369</f>
        <v>0</v>
      </c>
      <c r="AJ369" s="168">
        <f>MIN((IFERROR(IF(AND($V369&lt;=AJ$1,$W369&gt;=AJ$1),INDEX(Reliability!O$23:O$50,MATCH($S369,Reliability!$C$23:$C$50,0)),0),0)*IF($T369="n/a",$D369*$Y369,$G369)+IFERROR(IF(AND($V369&lt;=AJ$1,$W369&gt;=AJ$1),INDEX(Reliability!O$23:O$50,MATCH($T369,Reliability!$C$23:$C$50,0)),0),0)*$H369*$X369*$Y369),$D369)*$R369</f>
        <v>0</v>
      </c>
      <c r="AK369" s="168">
        <f>MIN((IFERROR(IF(AND($V369&lt;=AK$1,$W369&gt;=AK$1),INDEX(Reliability!P$23:P$50,MATCH($S369,Reliability!$C$23:$C$50,0)),0),0)*IF($T369="n/a",$D369*$Y369,$G369)+IFERROR(IF(AND($V369&lt;=AK$1,$W369&gt;=AK$1),INDEX(Reliability!P$23:P$50,MATCH($T369,Reliability!$C$23:$C$50,0)),0),0)*$H369*$X369*$Y369),$D369)*$R369</f>
        <v>0</v>
      </c>
      <c r="AM369" s="167">
        <f t="shared" si="55"/>
        <v>0</v>
      </c>
      <c r="AN369">
        <f>unique_contracts!C369</f>
        <v>0</v>
      </c>
    </row>
    <row r="370" spans="2:40" x14ac:dyDescent="0.25">
      <c r="B370" s="121">
        <f>unique_contracts!B370</f>
        <v>0</v>
      </c>
      <c r="C370" s="103">
        <f>unique_contracts!D370</f>
        <v>0</v>
      </c>
      <c r="D370" s="120">
        <f>unique_contracts!J370</f>
        <v>0</v>
      </c>
      <c r="E370" s="103">
        <f>unique_contracts!M370</f>
        <v>0</v>
      </c>
      <c r="F370" s="103">
        <f>unique_contracts!N370</f>
        <v>0</v>
      </c>
      <c r="G370" s="103">
        <f>unique_contracts!P370</f>
        <v>0</v>
      </c>
      <c r="H370" s="103">
        <f>unique_contracts!R370</f>
        <v>0</v>
      </c>
      <c r="I370" s="103">
        <f>unique_contracts!V370</f>
        <v>0</v>
      </c>
      <c r="J370" s="121">
        <f>unique_contracts!AB370</f>
        <v>0</v>
      </c>
      <c r="K370" s="103">
        <f>unique_contracts!AM370</f>
        <v>0</v>
      </c>
      <c r="L370" s="103">
        <f>unique_contracts!AN370</f>
        <v>0</v>
      </c>
      <c r="M370" s="103">
        <f>unique_contracts!AO370</f>
        <v>0</v>
      </c>
      <c r="N370" s="103">
        <f>unique_contracts!AP370</f>
        <v>0</v>
      </c>
      <c r="O370" s="103">
        <f>unique_contracts!AQ370</f>
        <v>0</v>
      </c>
      <c r="P370" s="103">
        <f>unique_contracts!AR370</f>
        <v>0</v>
      </c>
      <c r="Q370" s="103">
        <f>unique_contracts!BP370</f>
        <v>0</v>
      </c>
      <c r="R370" s="103">
        <f t="shared" si="48"/>
        <v>0</v>
      </c>
      <c r="S370" s="103" t="str">
        <f>IFERROR(IF(AND(I370&gt;0,E370="NotHybrid"),_xlfn.CONCAT(MAX(MIN(ROUNDDOWN(I370/D370,0),8),4),INDEX(resources!$G:$G,MATCH(B370,resources!$A:$A,0))),INDEX(resources!$G:$G,MATCH(B370,resources!$A:$A,0))),"n/a")</f>
        <v>n/a</v>
      </c>
      <c r="T370" s="103" t="str">
        <f t="shared" si="49"/>
        <v>n/a</v>
      </c>
      <c r="U370" s="103" t="str">
        <f t="shared" si="50"/>
        <v>n/a</v>
      </c>
      <c r="V370" s="103">
        <f t="shared" si="51"/>
        <v>0</v>
      </c>
      <c r="W370" s="103">
        <f t="shared" si="52"/>
        <v>0</v>
      </c>
      <c r="X370" s="119">
        <f t="shared" si="53"/>
        <v>1</v>
      </c>
      <c r="Y370" s="119">
        <f t="shared" si="54"/>
        <v>1</v>
      </c>
      <c r="Z370" s="168">
        <f>MIN((IFERROR(IF(AND($V370&lt;=Z$1,$W370&gt;=Z$1),INDEX(Reliability!E$23:E$50,MATCH($S370,Reliability!$C$23:$C$50,0)),0),0)*IF($T370="n/a",$D370*$Y370,$G370)+IFERROR(IF(AND($V370&lt;=Z$1,$W370&gt;=Z$1),INDEX(Reliability!E$23:E$50,MATCH($T370,Reliability!$C$23:$C$50,0)),0),0)*$H370*$X370*$Y370),$D370)*$R370</f>
        <v>0</v>
      </c>
      <c r="AA370" s="168">
        <f>MIN((IFERROR(IF(AND($V370&lt;=AA$1,$W370&gt;=AA$1),INDEX(Reliability!F$23:F$50,MATCH($S370,Reliability!$C$23:$C$50,0)),0),0)*IF($T370="n/a",$D370*$Y370,$G370)+IFERROR(IF(AND($V370&lt;=AA$1,$W370&gt;=AA$1),INDEX(Reliability!F$23:F$50,MATCH($T370,Reliability!$C$23:$C$50,0)),0),0)*$H370*$X370*$Y370),$D370)*$R370</f>
        <v>0</v>
      </c>
      <c r="AB370" s="168">
        <f>MIN((IFERROR(IF(AND($V370&lt;=AB$1,$W370&gt;=AB$1),INDEX(Reliability!G$23:G$50,MATCH($S370,Reliability!$C$23:$C$50,0)),0),0)*IF($T370="n/a",$D370*$Y370,$G370)+IFERROR(IF(AND($V370&lt;=AB$1,$W370&gt;=AB$1),INDEX(Reliability!G$23:G$50,MATCH($T370,Reliability!$C$23:$C$50,0)),0),0)*$H370*$X370*$Y370),$D370)*$R370</f>
        <v>0</v>
      </c>
      <c r="AC370" s="168">
        <f>MIN((IFERROR(IF(AND($V370&lt;=AC$1,$W370&gt;=AC$1),INDEX(Reliability!H$23:H$50,MATCH($S370,Reliability!$C$23:$C$50,0)),0),0)*IF($T370="n/a",$D370*$Y370,$G370)+IFERROR(IF(AND($V370&lt;=AC$1,$W370&gt;=AC$1),INDEX(Reliability!H$23:H$50,MATCH($T370,Reliability!$C$23:$C$50,0)),0),0)*$H370*$X370*$Y370),$D370)*$R370</f>
        <v>0</v>
      </c>
      <c r="AD370" s="168">
        <f>MIN((IFERROR(IF(AND($V370&lt;=AD$1,$W370&gt;=AD$1),INDEX(Reliability!I$23:I$50,MATCH($S370,Reliability!$C$23:$C$50,0)),0),0)*IF($T370="n/a",$D370*$Y370,$G370)+IFERROR(IF(AND($V370&lt;=AD$1,$W370&gt;=AD$1),INDEX(Reliability!I$23:I$50,MATCH($T370,Reliability!$C$23:$C$50,0)),0),0)*$H370*$X370*$Y370),$D370)*$R370</f>
        <v>0</v>
      </c>
      <c r="AE370" s="168">
        <f>MIN((IFERROR(IF(AND($V370&lt;=AE$1,$W370&gt;=AE$1),INDEX(Reliability!J$23:J$50,MATCH($S370,Reliability!$C$23:$C$50,0)),0),0)*IF($T370="n/a",$D370*$Y370,$G370)+IFERROR(IF(AND($V370&lt;=AE$1,$W370&gt;=AE$1),INDEX(Reliability!J$23:J$50,MATCH($T370,Reliability!$C$23:$C$50,0)),0),0)*$H370*$X370*$Y370),$D370)*$R370</f>
        <v>0</v>
      </c>
      <c r="AF370" s="168">
        <f>MIN((IFERROR(IF(AND($V370&lt;=AF$1,$W370&gt;=AF$1),INDEX(Reliability!K$23:K$50,MATCH($S370,Reliability!$C$23:$C$50,0)),0),0)*IF($T370="n/a",$D370*$Y370,$G370)+IFERROR(IF(AND($V370&lt;=AF$1,$W370&gt;=AF$1),INDEX(Reliability!K$23:K$50,MATCH($T370,Reliability!$C$23:$C$50,0)),0),0)*$H370*$X370*$Y370),$D370)*$R370</f>
        <v>0</v>
      </c>
      <c r="AG370" s="168">
        <f>MIN((IFERROR(IF(AND($V370&lt;=AG$1,$W370&gt;=AG$1),INDEX(Reliability!L$23:L$50,MATCH($S370,Reliability!$C$23:$C$50,0)),0),0)*IF($T370="n/a",$D370*$Y370,$G370)+IFERROR(IF(AND($V370&lt;=AG$1,$W370&gt;=AG$1),INDEX(Reliability!L$23:L$50,MATCH($T370,Reliability!$C$23:$C$50,0)),0),0)*$H370*$X370*$Y370),$D370)*$R370</f>
        <v>0</v>
      </c>
      <c r="AH370" s="168">
        <f>MIN((IFERROR(IF(AND($V370&lt;=AH$1,$W370&gt;=AH$1),INDEX(Reliability!M$23:M$50,MATCH($S370,Reliability!$C$23:$C$50,0)),0),0)*IF($T370="n/a",$D370*$Y370,$G370)+IFERROR(IF(AND($V370&lt;=AH$1,$W370&gt;=AH$1),INDEX(Reliability!M$23:M$50,MATCH($T370,Reliability!$C$23:$C$50,0)),0),0)*$H370*$X370*$Y370),$D370)*$R370</f>
        <v>0</v>
      </c>
      <c r="AI370" s="168">
        <f>MIN((IFERROR(IF(AND($V370&lt;=AI$1,$W370&gt;=AI$1),INDEX(Reliability!N$23:N$50,MATCH($S370,Reliability!$C$23:$C$50,0)),0),0)*IF($T370="n/a",$D370*$Y370,$G370)+IFERROR(IF(AND($V370&lt;=AI$1,$W370&gt;=AI$1),INDEX(Reliability!N$23:N$50,MATCH($T370,Reliability!$C$23:$C$50,0)),0),0)*$H370*$X370*$Y370),$D370)*$R370</f>
        <v>0</v>
      </c>
      <c r="AJ370" s="168">
        <f>MIN((IFERROR(IF(AND($V370&lt;=AJ$1,$W370&gt;=AJ$1),INDEX(Reliability!O$23:O$50,MATCH($S370,Reliability!$C$23:$C$50,0)),0),0)*IF($T370="n/a",$D370*$Y370,$G370)+IFERROR(IF(AND($V370&lt;=AJ$1,$W370&gt;=AJ$1),INDEX(Reliability!O$23:O$50,MATCH($T370,Reliability!$C$23:$C$50,0)),0),0)*$H370*$X370*$Y370),$D370)*$R370</f>
        <v>0</v>
      </c>
      <c r="AK370" s="168">
        <f>MIN((IFERROR(IF(AND($V370&lt;=AK$1,$W370&gt;=AK$1),INDEX(Reliability!P$23:P$50,MATCH($S370,Reliability!$C$23:$C$50,0)),0),0)*IF($T370="n/a",$D370*$Y370,$G370)+IFERROR(IF(AND($V370&lt;=AK$1,$W370&gt;=AK$1),INDEX(Reliability!P$23:P$50,MATCH($T370,Reliability!$C$23:$C$50,0)),0),0)*$H370*$X370*$Y370),$D370)*$R370</f>
        <v>0</v>
      </c>
      <c r="AM370" s="167">
        <f t="shared" si="55"/>
        <v>0</v>
      </c>
      <c r="AN370">
        <f>unique_contracts!C370</f>
        <v>0</v>
      </c>
    </row>
    <row r="371" spans="2:40" x14ac:dyDescent="0.25">
      <c r="B371" s="121">
        <f>unique_contracts!B371</f>
        <v>0</v>
      </c>
      <c r="C371" s="103">
        <f>unique_contracts!D371</f>
        <v>0</v>
      </c>
      <c r="D371" s="120">
        <f>unique_contracts!J371</f>
        <v>0</v>
      </c>
      <c r="E371" s="103">
        <f>unique_contracts!M371</f>
        <v>0</v>
      </c>
      <c r="F371" s="103">
        <f>unique_contracts!N371</f>
        <v>0</v>
      </c>
      <c r="G371" s="103">
        <f>unique_contracts!P371</f>
        <v>0</v>
      </c>
      <c r="H371" s="103">
        <f>unique_contracts!R371</f>
        <v>0</v>
      </c>
      <c r="I371" s="103">
        <f>unique_contracts!V371</f>
        <v>0</v>
      </c>
      <c r="J371" s="121">
        <f>unique_contracts!AB371</f>
        <v>0</v>
      </c>
      <c r="K371" s="103">
        <f>unique_contracts!AM371</f>
        <v>0</v>
      </c>
      <c r="L371" s="103">
        <f>unique_contracts!AN371</f>
        <v>0</v>
      </c>
      <c r="M371" s="103">
        <f>unique_contracts!AO371</f>
        <v>0</v>
      </c>
      <c r="N371" s="103">
        <f>unique_contracts!AP371</f>
        <v>0</v>
      </c>
      <c r="O371" s="103">
        <f>unique_contracts!AQ371</f>
        <v>0</v>
      </c>
      <c r="P371" s="103">
        <f>unique_contracts!AR371</f>
        <v>0</v>
      </c>
      <c r="Q371" s="103">
        <f>unique_contracts!BP371</f>
        <v>0</v>
      </c>
      <c r="R371" s="103">
        <f t="shared" si="48"/>
        <v>0</v>
      </c>
      <c r="S371" s="103" t="str">
        <f>IFERROR(IF(AND(I371&gt;0,E371="NotHybrid"),_xlfn.CONCAT(MAX(MIN(ROUNDDOWN(I371/D371,0),8),4),INDEX(resources!$G:$G,MATCH(B371,resources!$A:$A,0))),INDEX(resources!$G:$G,MATCH(B371,resources!$A:$A,0))),"n/a")</f>
        <v>n/a</v>
      </c>
      <c r="T371" s="103" t="str">
        <f t="shared" si="49"/>
        <v>n/a</v>
      </c>
      <c r="U371" s="103" t="str">
        <f t="shared" si="50"/>
        <v>n/a</v>
      </c>
      <c r="V371" s="103">
        <f t="shared" si="51"/>
        <v>0</v>
      </c>
      <c r="W371" s="103">
        <f t="shared" si="52"/>
        <v>0</v>
      </c>
      <c r="X371" s="119">
        <f t="shared" si="53"/>
        <v>1</v>
      </c>
      <c r="Y371" s="119">
        <f t="shared" si="54"/>
        <v>1</v>
      </c>
      <c r="Z371" s="168">
        <f>MIN((IFERROR(IF(AND($V371&lt;=Z$1,$W371&gt;=Z$1),INDEX(Reliability!E$23:E$50,MATCH($S371,Reliability!$C$23:$C$50,0)),0),0)*IF($T371="n/a",$D371*$Y371,$G371)+IFERROR(IF(AND($V371&lt;=Z$1,$W371&gt;=Z$1),INDEX(Reliability!E$23:E$50,MATCH($T371,Reliability!$C$23:$C$50,0)),0),0)*$H371*$X371*$Y371),$D371)*$R371</f>
        <v>0</v>
      </c>
      <c r="AA371" s="168">
        <f>MIN((IFERROR(IF(AND($V371&lt;=AA$1,$W371&gt;=AA$1),INDEX(Reliability!F$23:F$50,MATCH($S371,Reliability!$C$23:$C$50,0)),0),0)*IF($T371="n/a",$D371*$Y371,$G371)+IFERROR(IF(AND($V371&lt;=AA$1,$W371&gt;=AA$1),INDEX(Reliability!F$23:F$50,MATCH($T371,Reliability!$C$23:$C$50,0)),0),0)*$H371*$X371*$Y371),$D371)*$R371</f>
        <v>0</v>
      </c>
      <c r="AB371" s="168">
        <f>MIN((IFERROR(IF(AND($V371&lt;=AB$1,$W371&gt;=AB$1),INDEX(Reliability!G$23:G$50,MATCH($S371,Reliability!$C$23:$C$50,0)),0),0)*IF($T371="n/a",$D371*$Y371,$G371)+IFERROR(IF(AND($V371&lt;=AB$1,$W371&gt;=AB$1),INDEX(Reliability!G$23:G$50,MATCH($T371,Reliability!$C$23:$C$50,0)),0),0)*$H371*$X371*$Y371),$D371)*$R371</f>
        <v>0</v>
      </c>
      <c r="AC371" s="168">
        <f>MIN((IFERROR(IF(AND($V371&lt;=AC$1,$W371&gt;=AC$1),INDEX(Reliability!H$23:H$50,MATCH($S371,Reliability!$C$23:$C$50,0)),0),0)*IF($T371="n/a",$D371*$Y371,$G371)+IFERROR(IF(AND($V371&lt;=AC$1,$W371&gt;=AC$1),INDEX(Reliability!H$23:H$50,MATCH($T371,Reliability!$C$23:$C$50,0)),0),0)*$H371*$X371*$Y371),$D371)*$R371</f>
        <v>0</v>
      </c>
      <c r="AD371" s="168">
        <f>MIN((IFERROR(IF(AND($V371&lt;=AD$1,$W371&gt;=AD$1),INDEX(Reliability!I$23:I$50,MATCH($S371,Reliability!$C$23:$C$50,0)),0),0)*IF($T371="n/a",$D371*$Y371,$G371)+IFERROR(IF(AND($V371&lt;=AD$1,$W371&gt;=AD$1),INDEX(Reliability!I$23:I$50,MATCH($T371,Reliability!$C$23:$C$50,0)),0),0)*$H371*$X371*$Y371),$D371)*$R371</f>
        <v>0</v>
      </c>
      <c r="AE371" s="168">
        <f>MIN((IFERROR(IF(AND($V371&lt;=AE$1,$W371&gt;=AE$1),INDEX(Reliability!J$23:J$50,MATCH($S371,Reliability!$C$23:$C$50,0)),0),0)*IF($T371="n/a",$D371*$Y371,$G371)+IFERROR(IF(AND($V371&lt;=AE$1,$W371&gt;=AE$1),INDEX(Reliability!J$23:J$50,MATCH($T371,Reliability!$C$23:$C$50,0)),0),0)*$H371*$X371*$Y371),$D371)*$R371</f>
        <v>0</v>
      </c>
      <c r="AF371" s="168">
        <f>MIN((IFERROR(IF(AND($V371&lt;=AF$1,$W371&gt;=AF$1),INDEX(Reliability!K$23:K$50,MATCH($S371,Reliability!$C$23:$C$50,0)),0),0)*IF($T371="n/a",$D371*$Y371,$G371)+IFERROR(IF(AND($V371&lt;=AF$1,$W371&gt;=AF$1),INDEX(Reliability!K$23:K$50,MATCH($T371,Reliability!$C$23:$C$50,0)),0),0)*$H371*$X371*$Y371),$D371)*$R371</f>
        <v>0</v>
      </c>
      <c r="AG371" s="168">
        <f>MIN((IFERROR(IF(AND($V371&lt;=AG$1,$W371&gt;=AG$1),INDEX(Reliability!L$23:L$50,MATCH($S371,Reliability!$C$23:$C$50,0)),0),0)*IF($T371="n/a",$D371*$Y371,$G371)+IFERROR(IF(AND($V371&lt;=AG$1,$W371&gt;=AG$1),INDEX(Reliability!L$23:L$50,MATCH($T371,Reliability!$C$23:$C$50,0)),0),0)*$H371*$X371*$Y371),$D371)*$R371</f>
        <v>0</v>
      </c>
      <c r="AH371" s="168">
        <f>MIN((IFERROR(IF(AND($V371&lt;=AH$1,$W371&gt;=AH$1),INDEX(Reliability!M$23:M$50,MATCH($S371,Reliability!$C$23:$C$50,0)),0),0)*IF($T371="n/a",$D371*$Y371,$G371)+IFERROR(IF(AND($V371&lt;=AH$1,$W371&gt;=AH$1),INDEX(Reliability!M$23:M$50,MATCH($T371,Reliability!$C$23:$C$50,0)),0),0)*$H371*$X371*$Y371),$D371)*$R371</f>
        <v>0</v>
      </c>
      <c r="AI371" s="168">
        <f>MIN((IFERROR(IF(AND($V371&lt;=AI$1,$W371&gt;=AI$1),INDEX(Reliability!N$23:N$50,MATCH($S371,Reliability!$C$23:$C$50,0)),0),0)*IF($T371="n/a",$D371*$Y371,$G371)+IFERROR(IF(AND($V371&lt;=AI$1,$W371&gt;=AI$1),INDEX(Reliability!N$23:N$50,MATCH($T371,Reliability!$C$23:$C$50,0)),0),0)*$H371*$X371*$Y371),$D371)*$R371</f>
        <v>0</v>
      </c>
      <c r="AJ371" s="168">
        <f>MIN((IFERROR(IF(AND($V371&lt;=AJ$1,$W371&gt;=AJ$1),INDEX(Reliability!O$23:O$50,MATCH($S371,Reliability!$C$23:$C$50,0)),0),0)*IF($T371="n/a",$D371*$Y371,$G371)+IFERROR(IF(AND($V371&lt;=AJ$1,$W371&gt;=AJ$1),INDEX(Reliability!O$23:O$50,MATCH($T371,Reliability!$C$23:$C$50,0)),0),0)*$H371*$X371*$Y371),$D371)*$R371</f>
        <v>0</v>
      </c>
      <c r="AK371" s="168">
        <f>MIN((IFERROR(IF(AND($V371&lt;=AK$1,$W371&gt;=AK$1),INDEX(Reliability!P$23:P$50,MATCH($S371,Reliability!$C$23:$C$50,0)),0),0)*IF($T371="n/a",$D371*$Y371,$G371)+IFERROR(IF(AND($V371&lt;=AK$1,$W371&gt;=AK$1),INDEX(Reliability!P$23:P$50,MATCH($T371,Reliability!$C$23:$C$50,0)),0),0)*$H371*$X371*$Y371),$D371)*$R371</f>
        <v>0</v>
      </c>
      <c r="AM371" s="167">
        <f t="shared" si="55"/>
        <v>0</v>
      </c>
      <c r="AN371">
        <f>unique_contracts!C371</f>
        <v>0</v>
      </c>
    </row>
    <row r="372" spans="2:40" x14ac:dyDescent="0.25">
      <c r="B372" s="121">
        <f>unique_contracts!B372</f>
        <v>0</v>
      </c>
      <c r="C372" s="103">
        <f>unique_contracts!D372</f>
        <v>0</v>
      </c>
      <c r="D372" s="120">
        <f>unique_contracts!J372</f>
        <v>0</v>
      </c>
      <c r="E372" s="103">
        <f>unique_contracts!M372</f>
        <v>0</v>
      </c>
      <c r="F372" s="103">
        <f>unique_contracts!N372</f>
        <v>0</v>
      </c>
      <c r="G372" s="103">
        <f>unique_contracts!P372</f>
        <v>0</v>
      </c>
      <c r="H372" s="103">
        <f>unique_contracts!R372</f>
        <v>0</v>
      </c>
      <c r="I372" s="103">
        <f>unique_contracts!V372</f>
        <v>0</v>
      </c>
      <c r="J372" s="121">
        <f>unique_contracts!AB372</f>
        <v>0</v>
      </c>
      <c r="K372" s="103">
        <f>unique_contracts!AM372</f>
        <v>0</v>
      </c>
      <c r="L372" s="103">
        <f>unique_contracts!AN372</f>
        <v>0</v>
      </c>
      <c r="M372" s="103">
        <f>unique_contracts!AO372</f>
        <v>0</v>
      </c>
      <c r="N372" s="103">
        <f>unique_contracts!AP372</f>
        <v>0</v>
      </c>
      <c r="O372" s="103">
        <f>unique_contracts!AQ372</f>
        <v>0</v>
      </c>
      <c r="P372" s="103">
        <f>unique_contracts!AR372</f>
        <v>0</v>
      </c>
      <c r="Q372" s="103">
        <f>unique_contracts!BP372</f>
        <v>0</v>
      </c>
      <c r="R372" s="103">
        <f t="shared" si="48"/>
        <v>0</v>
      </c>
      <c r="S372" s="103" t="str">
        <f>IFERROR(IF(AND(I372&gt;0,E372="NotHybrid"),_xlfn.CONCAT(MAX(MIN(ROUNDDOWN(I372/D372,0),8),4),INDEX(resources!$G:$G,MATCH(B372,resources!$A:$A,0))),INDEX(resources!$G:$G,MATCH(B372,resources!$A:$A,0))),"n/a")</f>
        <v>n/a</v>
      </c>
      <c r="T372" s="103" t="str">
        <f t="shared" si="49"/>
        <v>n/a</v>
      </c>
      <c r="U372" s="103" t="str">
        <f t="shared" si="50"/>
        <v>n/a</v>
      </c>
      <c r="V372" s="103">
        <f t="shared" si="51"/>
        <v>0</v>
      </c>
      <c r="W372" s="103">
        <f t="shared" si="52"/>
        <v>0</v>
      </c>
      <c r="X372" s="119">
        <f t="shared" si="53"/>
        <v>1</v>
      </c>
      <c r="Y372" s="119">
        <f t="shared" si="54"/>
        <v>1</v>
      </c>
      <c r="Z372" s="168">
        <f>MIN((IFERROR(IF(AND($V372&lt;=Z$1,$W372&gt;=Z$1),INDEX(Reliability!E$23:E$50,MATCH($S372,Reliability!$C$23:$C$50,0)),0),0)*IF($T372="n/a",$D372*$Y372,$G372)+IFERROR(IF(AND($V372&lt;=Z$1,$W372&gt;=Z$1),INDEX(Reliability!E$23:E$50,MATCH($T372,Reliability!$C$23:$C$50,0)),0),0)*$H372*$X372*$Y372),$D372)*$R372</f>
        <v>0</v>
      </c>
      <c r="AA372" s="168">
        <f>MIN((IFERROR(IF(AND($V372&lt;=AA$1,$W372&gt;=AA$1),INDEX(Reliability!F$23:F$50,MATCH($S372,Reliability!$C$23:$C$50,0)),0),0)*IF($T372="n/a",$D372*$Y372,$G372)+IFERROR(IF(AND($V372&lt;=AA$1,$W372&gt;=AA$1),INDEX(Reliability!F$23:F$50,MATCH($T372,Reliability!$C$23:$C$50,0)),0),0)*$H372*$X372*$Y372),$D372)*$R372</f>
        <v>0</v>
      </c>
      <c r="AB372" s="168">
        <f>MIN((IFERROR(IF(AND($V372&lt;=AB$1,$W372&gt;=AB$1),INDEX(Reliability!G$23:G$50,MATCH($S372,Reliability!$C$23:$C$50,0)),0),0)*IF($T372="n/a",$D372*$Y372,$G372)+IFERROR(IF(AND($V372&lt;=AB$1,$W372&gt;=AB$1),INDEX(Reliability!G$23:G$50,MATCH($T372,Reliability!$C$23:$C$50,0)),0),0)*$H372*$X372*$Y372),$D372)*$R372</f>
        <v>0</v>
      </c>
      <c r="AC372" s="168">
        <f>MIN((IFERROR(IF(AND($V372&lt;=AC$1,$W372&gt;=AC$1),INDEX(Reliability!H$23:H$50,MATCH($S372,Reliability!$C$23:$C$50,0)),0),0)*IF($T372="n/a",$D372*$Y372,$G372)+IFERROR(IF(AND($V372&lt;=AC$1,$W372&gt;=AC$1),INDEX(Reliability!H$23:H$50,MATCH($T372,Reliability!$C$23:$C$50,0)),0),0)*$H372*$X372*$Y372),$D372)*$R372</f>
        <v>0</v>
      </c>
      <c r="AD372" s="168">
        <f>MIN((IFERROR(IF(AND($V372&lt;=AD$1,$W372&gt;=AD$1),INDEX(Reliability!I$23:I$50,MATCH($S372,Reliability!$C$23:$C$50,0)),0),0)*IF($T372="n/a",$D372*$Y372,$G372)+IFERROR(IF(AND($V372&lt;=AD$1,$W372&gt;=AD$1),INDEX(Reliability!I$23:I$50,MATCH($T372,Reliability!$C$23:$C$50,0)),0),0)*$H372*$X372*$Y372),$D372)*$R372</f>
        <v>0</v>
      </c>
      <c r="AE372" s="168">
        <f>MIN((IFERROR(IF(AND($V372&lt;=AE$1,$W372&gt;=AE$1),INDEX(Reliability!J$23:J$50,MATCH($S372,Reliability!$C$23:$C$50,0)),0),0)*IF($T372="n/a",$D372*$Y372,$G372)+IFERROR(IF(AND($V372&lt;=AE$1,$W372&gt;=AE$1),INDEX(Reliability!J$23:J$50,MATCH($T372,Reliability!$C$23:$C$50,0)),0),0)*$H372*$X372*$Y372),$D372)*$R372</f>
        <v>0</v>
      </c>
      <c r="AF372" s="168">
        <f>MIN((IFERROR(IF(AND($V372&lt;=AF$1,$W372&gt;=AF$1),INDEX(Reliability!K$23:K$50,MATCH($S372,Reliability!$C$23:$C$50,0)),0),0)*IF($T372="n/a",$D372*$Y372,$G372)+IFERROR(IF(AND($V372&lt;=AF$1,$W372&gt;=AF$1),INDEX(Reliability!K$23:K$50,MATCH($T372,Reliability!$C$23:$C$50,0)),0),0)*$H372*$X372*$Y372),$D372)*$R372</f>
        <v>0</v>
      </c>
      <c r="AG372" s="168">
        <f>MIN((IFERROR(IF(AND($V372&lt;=AG$1,$W372&gt;=AG$1),INDEX(Reliability!L$23:L$50,MATCH($S372,Reliability!$C$23:$C$50,0)),0),0)*IF($T372="n/a",$D372*$Y372,$G372)+IFERROR(IF(AND($V372&lt;=AG$1,$W372&gt;=AG$1),INDEX(Reliability!L$23:L$50,MATCH($T372,Reliability!$C$23:$C$50,0)),0),0)*$H372*$X372*$Y372),$D372)*$R372</f>
        <v>0</v>
      </c>
      <c r="AH372" s="168">
        <f>MIN((IFERROR(IF(AND($V372&lt;=AH$1,$W372&gt;=AH$1),INDEX(Reliability!M$23:M$50,MATCH($S372,Reliability!$C$23:$C$50,0)),0),0)*IF($T372="n/a",$D372*$Y372,$G372)+IFERROR(IF(AND($V372&lt;=AH$1,$W372&gt;=AH$1),INDEX(Reliability!M$23:M$50,MATCH($T372,Reliability!$C$23:$C$50,0)),0),0)*$H372*$X372*$Y372),$D372)*$R372</f>
        <v>0</v>
      </c>
      <c r="AI372" s="168">
        <f>MIN((IFERROR(IF(AND($V372&lt;=AI$1,$W372&gt;=AI$1),INDEX(Reliability!N$23:N$50,MATCH($S372,Reliability!$C$23:$C$50,0)),0),0)*IF($T372="n/a",$D372*$Y372,$G372)+IFERROR(IF(AND($V372&lt;=AI$1,$W372&gt;=AI$1),INDEX(Reliability!N$23:N$50,MATCH($T372,Reliability!$C$23:$C$50,0)),0),0)*$H372*$X372*$Y372),$D372)*$R372</f>
        <v>0</v>
      </c>
      <c r="AJ372" s="168">
        <f>MIN((IFERROR(IF(AND($V372&lt;=AJ$1,$W372&gt;=AJ$1),INDEX(Reliability!O$23:O$50,MATCH($S372,Reliability!$C$23:$C$50,0)),0),0)*IF($T372="n/a",$D372*$Y372,$G372)+IFERROR(IF(AND($V372&lt;=AJ$1,$W372&gt;=AJ$1),INDEX(Reliability!O$23:O$50,MATCH($T372,Reliability!$C$23:$C$50,0)),0),0)*$H372*$X372*$Y372),$D372)*$R372</f>
        <v>0</v>
      </c>
      <c r="AK372" s="168">
        <f>MIN((IFERROR(IF(AND($V372&lt;=AK$1,$W372&gt;=AK$1),INDEX(Reliability!P$23:P$50,MATCH($S372,Reliability!$C$23:$C$50,0)),0),0)*IF($T372="n/a",$D372*$Y372,$G372)+IFERROR(IF(AND($V372&lt;=AK$1,$W372&gt;=AK$1),INDEX(Reliability!P$23:P$50,MATCH($T372,Reliability!$C$23:$C$50,0)),0),0)*$H372*$X372*$Y372),$D372)*$R372</f>
        <v>0</v>
      </c>
      <c r="AM372" s="167">
        <f t="shared" si="55"/>
        <v>0</v>
      </c>
      <c r="AN372">
        <f>unique_contracts!C372</f>
        <v>0</v>
      </c>
    </row>
    <row r="373" spans="2:40" x14ac:dyDescent="0.25">
      <c r="B373" s="121">
        <f>unique_contracts!B373</f>
        <v>0</v>
      </c>
      <c r="C373" s="103">
        <f>unique_contracts!D373</f>
        <v>0</v>
      </c>
      <c r="D373" s="120">
        <f>unique_contracts!J373</f>
        <v>0</v>
      </c>
      <c r="E373" s="103">
        <f>unique_contracts!M373</f>
        <v>0</v>
      </c>
      <c r="F373" s="103">
        <f>unique_contracts!N373</f>
        <v>0</v>
      </c>
      <c r="G373" s="103">
        <f>unique_contracts!P373</f>
        <v>0</v>
      </c>
      <c r="H373" s="103">
        <f>unique_contracts!R373</f>
        <v>0</v>
      </c>
      <c r="I373" s="103">
        <f>unique_contracts!V373</f>
        <v>0</v>
      </c>
      <c r="J373" s="121">
        <f>unique_contracts!AB373</f>
        <v>0</v>
      </c>
      <c r="K373" s="103">
        <f>unique_contracts!AM373</f>
        <v>0</v>
      </c>
      <c r="L373" s="103">
        <f>unique_contracts!AN373</f>
        <v>0</v>
      </c>
      <c r="M373" s="103">
        <f>unique_contracts!AO373</f>
        <v>0</v>
      </c>
      <c r="N373" s="103">
        <f>unique_contracts!AP373</f>
        <v>0</v>
      </c>
      <c r="O373" s="103">
        <f>unique_contracts!AQ373</f>
        <v>0</v>
      </c>
      <c r="P373" s="103">
        <f>unique_contracts!AR373</f>
        <v>0</v>
      </c>
      <c r="Q373" s="103">
        <f>unique_contracts!BP373</f>
        <v>0</v>
      </c>
      <c r="R373" s="103">
        <f t="shared" si="48"/>
        <v>0</v>
      </c>
      <c r="S373" s="103" t="str">
        <f>IFERROR(IF(AND(I373&gt;0,E373="NotHybrid"),_xlfn.CONCAT(MAX(MIN(ROUNDDOWN(I373/D373,0),8),4),INDEX(resources!$G:$G,MATCH(B373,resources!$A:$A,0))),INDEX(resources!$G:$G,MATCH(B373,resources!$A:$A,0))),"n/a")</f>
        <v>n/a</v>
      </c>
      <c r="T373" s="103" t="str">
        <f t="shared" si="49"/>
        <v>n/a</v>
      </c>
      <c r="U373" s="103" t="str">
        <f t="shared" si="50"/>
        <v>n/a</v>
      </c>
      <c r="V373" s="103">
        <f t="shared" si="51"/>
        <v>0</v>
      </c>
      <c r="W373" s="103">
        <f t="shared" si="52"/>
        <v>0</v>
      </c>
      <c r="X373" s="119">
        <f t="shared" si="53"/>
        <v>1</v>
      </c>
      <c r="Y373" s="119">
        <f t="shared" si="54"/>
        <v>1</v>
      </c>
      <c r="Z373" s="168">
        <f>MIN((IFERROR(IF(AND($V373&lt;=Z$1,$W373&gt;=Z$1),INDEX(Reliability!E$23:E$50,MATCH($S373,Reliability!$C$23:$C$50,0)),0),0)*IF($T373="n/a",$D373*$Y373,$G373)+IFERROR(IF(AND($V373&lt;=Z$1,$W373&gt;=Z$1),INDEX(Reliability!E$23:E$50,MATCH($T373,Reliability!$C$23:$C$50,0)),0),0)*$H373*$X373*$Y373),$D373)*$R373</f>
        <v>0</v>
      </c>
      <c r="AA373" s="168">
        <f>MIN((IFERROR(IF(AND($V373&lt;=AA$1,$W373&gt;=AA$1),INDEX(Reliability!F$23:F$50,MATCH($S373,Reliability!$C$23:$C$50,0)),0),0)*IF($T373="n/a",$D373*$Y373,$G373)+IFERROR(IF(AND($V373&lt;=AA$1,$W373&gt;=AA$1),INDEX(Reliability!F$23:F$50,MATCH($T373,Reliability!$C$23:$C$50,0)),0),0)*$H373*$X373*$Y373),$D373)*$R373</f>
        <v>0</v>
      </c>
      <c r="AB373" s="168">
        <f>MIN((IFERROR(IF(AND($V373&lt;=AB$1,$W373&gt;=AB$1),INDEX(Reliability!G$23:G$50,MATCH($S373,Reliability!$C$23:$C$50,0)),0),0)*IF($T373="n/a",$D373*$Y373,$G373)+IFERROR(IF(AND($V373&lt;=AB$1,$W373&gt;=AB$1),INDEX(Reliability!G$23:G$50,MATCH($T373,Reliability!$C$23:$C$50,0)),0),0)*$H373*$X373*$Y373),$D373)*$R373</f>
        <v>0</v>
      </c>
      <c r="AC373" s="168">
        <f>MIN((IFERROR(IF(AND($V373&lt;=AC$1,$W373&gt;=AC$1),INDEX(Reliability!H$23:H$50,MATCH($S373,Reliability!$C$23:$C$50,0)),0),0)*IF($T373="n/a",$D373*$Y373,$G373)+IFERROR(IF(AND($V373&lt;=AC$1,$W373&gt;=AC$1),INDEX(Reliability!H$23:H$50,MATCH($T373,Reliability!$C$23:$C$50,0)),0),0)*$H373*$X373*$Y373),$D373)*$R373</f>
        <v>0</v>
      </c>
      <c r="AD373" s="168">
        <f>MIN((IFERROR(IF(AND($V373&lt;=AD$1,$W373&gt;=AD$1),INDEX(Reliability!I$23:I$50,MATCH($S373,Reliability!$C$23:$C$50,0)),0),0)*IF($T373="n/a",$D373*$Y373,$G373)+IFERROR(IF(AND($V373&lt;=AD$1,$W373&gt;=AD$1),INDEX(Reliability!I$23:I$50,MATCH($T373,Reliability!$C$23:$C$50,0)),0),0)*$H373*$X373*$Y373),$D373)*$R373</f>
        <v>0</v>
      </c>
      <c r="AE373" s="168">
        <f>MIN((IFERROR(IF(AND($V373&lt;=AE$1,$W373&gt;=AE$1),INDEX(Reliability!J$23:J$50,MATCH($S373,Reliability!$C$23:$C$50,0)),0),0)*IF($T373="n/a",$D373*$Y373,$G373)+IFERROR(IF(AND($V373&lt;=AE$1,$W373&gt;=AE$1),INDEX(Reliability!J$23:J$50,MATCH($T373,Reliability!$C$23:$C$50,0)),0),0)*$H373*$X373*$Y373),$D373)*$R373</f>
        <v>0</v>
      </c>
      <c r="AF373" s="168">
        <f>MIN((IFERROR(IF(AND($V373&lt;=AF$1,$W373&gt;=AF$1),INDEX(Reliability!K$23:K$50,MATCH($S373,Reliability!$C$23:$C$50,0)),0),0)*IF($T373="n/a",$D373*$Y373,$G373)+IFERROR(IF(AND($V373&lt;=AF$1,$W373&gt;=AF$1),INDEX(Reliability!K$23:K$50,MATCH($T373,Reliability!$C$23:$C$50,0)),0),0)*$H373*$X373*$Y373),$D373)*$R373</f>
        <v>0</v>
      </c>
      <c r="AG373" s="168">
        <f>MIN((IFERROR(IF(AND($V373&lt;=AG$1,$W373&gt;=AG$1),INDEX(Reliability!L$23:L$50,MATCH($S373,Reliability!$C$23:$C$50,0)),0),0)*IF($T373="n/a",$D373*$Y373,$G373)+IFERROR(IF(AND($V373&lt;=AG$1,$W373&gt;=AG$1),INDEX(Reliability!L$23:L$50,MATCH($T373,Reliability!$C$23:$C$50,0)),0),0)*$H373*$X373*$Y373),$D373)*$R373</f>
        <v>0</v>
      </c>
      <c r="AH373" s="168">
        <f>MIN((IFERROR(IF(AND($V373&lt;=AH$1,$W373&gt;=AH$1),INDEX(Reliability!M$23:M$50,MATCH($S373,Reliability!$C$23:$C$50,0)),0),0)*IF($T373="n/a",$D373*$Y373,$G373)+IFERROR(IF(AND($V373&lt;=AH$1,$W373&gt;=AH$1),INDEX(Reliability!M$23:M$50,MATCH($T373,Reliability!$C$23:$C$50,0)),0),0)*$H373*$X373*$Y373),$D373)*$R373</f>
        <v>0</v>
      </c>
      <c r="AI373" s="168">
        <f>MIN((IFERROR(IF(AND($V373&lt;=AI$1,$W373&gt;=AI$1),INDEX(Reliability!N$23:N$50,MATCH($S373,Reliability!$C$23:$C$50,0)),0),0)*IF($T373="n/a",$D373*$Y373,$G373)+IFERROR(IF(AND($V373&lt;=AI$1,$W373&gt;=AI$1),INDEX(Reliability!N$23:N$50,MATCH($T373,Reliability!$C$23:$C$50,0)),0),0)*$H373*$X373*$Y373),$D373)*$R373</f>
        <v>0</v>
      </c>
      <c r="AJ373" s="168">
        <f>MIN((IFERROR(IF(AND($V373&lt;=AJ$1,$W373&gt;=AJ$1),INDEX(Reliability!O$23:O$50,MATCH($S373,Reliability!$C$23:$C$50,0)),0),0)*IF($T373="n/a",$D373*$Y373,$G373)+IFERROR(IF(AND($V373&lt;=AJ$1,$W373&gt;=AJ$1),INDEX(Reliability!O$23:O$50,MATCH($T373,Reliability!$C$23:$C$50,0)),0),0)*$H373*$X373*$Y373),$D373)*$R373</f>
        <v>0</v>
      </c>
      <c r="AK373" s="168">
        <f>MIN((IFERROR(IF(AND($V373&lt;=AK$1,$W373&gt;=AK$1),INDEX(Reliability!P$23:P$50,MATCH($S373,Reliability!$C$23:$C$50,0)),0),0)*IF($T373="n/a",$D373*$Y373,$G373)+IFERROR(IF(AND($V373&lt;=AK$1,$W373&gt;=AK$1),INDEX(Reliability!P$23:P$50,MATCH($T373,Reliability!$C$23:$C$50,0)),0),0)*$H373*$X373*$Y373),$D373)*$R373</f>
        <v>0</v>
      </c>
      <c r="AM373" s="167">
        <f t="shared" si="55"/>
        <v>0</v>
      </c>
      <c r="AN373">
        <f>unique_contracts!C373</f>
        <v>0</v>
      </c>
    </row>
    <row r="374" spans="2:40" x14ac:dyDescent="0.25">
      <c r="B374" s="121">
        <f>unique_contracts!B374</f>
        <v>0</v>
      </c>
      <c r="C374" s="103">
        <f>unique_contracts!D374</f>
        <v>0</v>
      </c>
      <c r="D374" s="120">
        <f>unique_contracts!J374</f>
        <v>0</v>
      </c>
      <c r="E374" s="103">
        <f>unique_contracts!M374</f>
        <v>0</v>
      </c>
      <c r="F374" s="103">
        <f>unique_contracts!N374</f>
        <v>0</v>
      </c>
      <c r="G374" s="103">
        <f>unique_contracts!P374</f>
        <v>0</v>
      </c>
      <c r="H374" s="103">
        <f>unique_contracts!R374</f>
        <v>0</v>
      </c>
      <c r="I374" s="103">
        <f>unique_contracts!V374</f>
        <v>0</v>
      </c>
      <c r="J374" s="121">
        <f>unique_contracts!AB374</f>
        <v>0</v>
      </c>
      <c r="K374" s="103">
        <f>unique_contracts!AM374</f>
        <v>0</v>
      </c>
      <c r="L374" s="103">
        <f>unique_contracts!AN374</f>
        <v>0</v>
      </c>
      <c r="M374" s="103">
        <f>unique_contracts!AO374</f>
        <v>0</v>
      </c>
      <c r="N374" s="103">
        <f>unique_contracts!AP374</f>
        <v>0</v>
      </c>
      <c r="O374" s="103">
        <f>unique_contracts!AQ374</f>
        <v>0</v>
      </c>
      <c r="P374" s="103">
        <f>unique_contracts!AR374</f>
        <v>0</v>
      </c>
      <c r="Q374" s="103">
        <f>unique_contracts!BP374</f>
        <v>0</v>
      </c>
      <c r="R374" s="103">
        <f t="shared" si="48"/>
        <v>0</v>
      </c>
      <c r="S374" s="103" t="str">
        <f>IFERROR(IF(AND(I374&gt;0,E374="NotHybrid"),_xlfn.CONCAT(MAX(MIN(ROUNDDOWN(I374/D374,0),8),4),INDEX(resources!$G:$G,MATCH(B374,resources!$A:$A,0))),INDEX(resources!$G:$G,MATCH(B374,resources!$A:$A,0))),"n/a")</f>
        <v>n/a</v>
      </c>
      <c r="T374" s="103" t="str">
        <f t="shared" si="49"/>
        <v>n/a</v>
      </c>
      <c r="U374" s="103" t="str">
        <f t="shared" si="50"/>
        <v>n/a</v>
      </c>
      <c r="V374" s="103">
        <f t="shared" si="51"/>
        <v>0</v>
      </c>
      <c r="W374" s="103">
        <f t="shared" si="52"/>
        <v>0</v>
      </c>
      <c r="X374" s="119">
        <f t="shared" si="53"/>
        <v>1</v>
      </c>
      <c r="Y374" s="119">
        <f t="shared" si="54"/>
        <v>1</v>
      </c>
      <c r="Z374" s="168">
        <f>MIN((IFERROR(IF(AND($V374&lt;=Z$1,$W374&gt;=Z$1),INDEX(Reliability!E$23:E$50,MATCH($S374,Reliability!$C$23:$C$50,0)),0),0)*IF($T374="n/a",$D374*$Y374,$G374)+IFERROR(IF(AND($V374&lt;=Z$1,$W374&gt;=Z$1),INDEX(Reliability!E$23:E$50,MATCH($T374,Reliability!$C$23:$C$50,0)),0),0)*$H374*$X374*$Y374),$D374)*$R374</f>
        <v>0</v>
      </c>
      <c r="AA374" s="168">
        <f>MIN((IFERROR(IF(AND($V374&lt;=AA$1,$W374&gt;=AA$1),INDEX(Reliability!F$23:F$50,MATCH($S374,Reliability!$C$23:$C$50,0)),0),0)*IF($T374="n/a",$D374*$Y374,$G374)+IFERROR(IF(AND($V374&lt;=AA$1,$W374&gt;=AA$1),INDEX(Reliability!F$23:F$50,MATCH($T374,Reliability!$C$23:$C$50,0)),0),0)*$H374*$X374*$Y374),$D374)*$R374</f>
        <v>0</v>
      </c>
      <c r="AB374" s="168">
        <f>MIN((IFERROR(IF(AND($V374&lt;=AB$1,$W374&gt;=AB$1),INDEX(Reliability!G$23:G$50,MATCH($S374,Reliability!$C$23:$C$50,0)),0),0)*IF($T374="n/a",$D374*$Y374,$G374)+IFERROR(IF(AND($V374&lt;=AB$1,$W374&gt;=AB$1),INDEX(Reliability!G$23:G$50,MATCH($T374,Reliability!$C$23:$C$50,0)),0),0)*$H374*$X374*$Y374),$D374)*$R374</f>
        <v>0</v>
      </c>
      <c r="AC374" s="168">
        <f>MIN((IFERROR(IF(AND($V374&lt;=AC$1,$W374&gt;=AC$1),INDEX(Reliability!H$23:H$50,MATCH($S374,Reliability!$C$23:$C$50,0)),0),0)*IF($T374="n/a",$D374*$Y374,$G374)+IFERROR(IF(AND($V374&lt;=AC$1,$W374&gt;=AC$1),INDEX(Reliability!H$23:H$50,MATCH($T374,Reliability!$C$23:$C$50,0)),0),0)*$H374*$X374*$Y374),$D374)*$R374</f>
        <v>0</v>
      </c>
      <c r="AD374" s="168">
        <f>MIN((IFERROR(IF(AND($V374&lt;=AD$1,$W374&gt;=AD$1),INDEX(Reliability!I$23:I$50,MATCH($S374,Reliability!$C$23:$C$50,0)),0),0)*IF($T374="n/a",$D374*$Y374,$G374)+IFERROR(IF(AND($V374&lt;=AD$1,$W374&gt;=AD$1),INDEX(Reliability!I$23:I$50,MATCH($T374,Reliability!$C$23:$C$50,0)),0),0)*$H374*$X374*$Y374),$D374)*$R374</f>
        <v>0</v>
      </c>
      <c r="AE374" s="168">
        <f>MIN((IFERROR(IF(AND($V374&lt;=AE$1,$W374&gt;=AE$1),INDEX(Reliability!J$23:J$50,MATCH($S374,Reliability!$C$23:$C$50,0)),0),0)*IF($T374="n/a",$D374*$Y374,$G374)+IFERROR(IF(AND($V374&lt;=AE$1,$W374&gt;=AE$1),INDEX(Reliability!J$23:J$50,MATCH($T374,Reliability!$C$23:$C$50,0)),0),0)*$H374*$X374*$Y374),$D374)*$R374</f>
        <v>0</v>
      </c>
      <c r="AF374" s="168">
        <f>MIN((IFERROR(IF(AND($V374&lt;=AF$1,$W374&gt;=AF$1),INDEX(Reliability!K$23:K$50,MATCH($S374,Reliability!$C$23:$C$50,0)),0),0)*IF($T374="n/a",$D374*$Y374,$G374)+IFERROR(IF(AND($V374&lt;=AF$1,$W374&gt;=AF$1),INDEX(Reliability!K$23:K$50,MATCH($T374,Reliability!$C$23:$C$50,0)),0),0)*$H374*$X374*$Y374),$D374)*$R374</f>
        <v>0</v>
      </c>
      <c r="AG374" s="168">
        <f>MIN((IFERROR(IF(AND($V374&lt;=AG$1,$W374&gt;=AG$1),INDEX(Reliability!L$23:L$50,MATCH($S374,Reliability!$C$23:$C$50,0)),0),0)*IF($T374="n/a",$D374*$Y374,$G374)+IFERROR(IF(AND($V374&lt;=AG$1,$W374&gt;=AG$1),INDEX(Reliability!L$23:L$50,MATCH($T374,Reliability!$C$23:$C$50,0)),0),0)*$H374*$X374*$Y374),$D374)*$R374</f>
        <v>0</v>
      </c>
      <c r="AH374" s="168">
        <f>MIN((IFERROR(IF(AND($V374&lt;=AH$1,$W374&gt;=AH$1),INDEX(Reliability!M$23:M$50,MATCH($S374,Reliability!$C$23:$C$50,0)),0),0)*IF($T374="n/a",$D374*$Y374,$G374)+IFERROR(IF(AND($V374&lt;=AH$1,$W374&gt;=AH$1),INDEX(Reliability!M$23:M$50,MATCH($T374,Reliability!$C$23:$C$50,0)),0),0)*$H374*$X374*$Y374),$D374)*$R374</f>
        <v>0</v>
      </c>
      <c r="AI374" s="168">
        <f>MIN((IFERROR(IF(AND($V374&lt;=AI$1,$W374&gt;=AI$1),INDEX(Reliability!N$23:N$50,MATCH($S374,Reliability!$C$23:$C$50,0)),0),0)*IF($T374="n/a",$D374*$Y374,$G374)+IFERROR(IF(AND($V374&lt;=AI$1,$W374&gt;=AI$1),INDEX(Reliability!N$23:N$50,MATCH($T374,Reliability!$C$23:$C$50,0)),0),0)*$H374*$X374*$Y374),$D374)*$R374</f>
        <v>0</v>
      </c>
      <c r="AJ374" s="168">
        <f>MIN((IFERROR(IF(AND($V374&lt;=AJ$1,$W374&gt;=AJ$1),INDEX(Reliability!O$23:O$50,MATCH($S374,Reliability!$C$23:$C$50,0)),0),0)*IF($T374="n/a",$D374*$Y374,$G374)+IFERROR(IF(AND($V374&lt;=AJ$1,$W374&gt;=AJ$1),INDEX(Reliability!O$23:O$50,MATCH($T374,Reliability!$C$23:$C$50,0)),0),0)*$H374*$X374*$Y374),$D374)*$R374</f>
        <v>0</v>
      </c>
      <c r="AK374" s="168">
        <f>MIN((IFERROR(IF(AND($V374&lt;=AK$1,$W374&gt;=AK$1),INDEX(Reliability!P$23:P$50,MATCH($S374,Reliability!$C$23:$C$50,0)),0),0)*IF($T374="n/a",$D374*$Y374,$G374)+IFERROR(IF(AND($V374&lt;=AK$1,$W374&gt;=AK$1),INDEX(Reliability!P$23:P$50,MATCH($T374,Reliability!$C$23:$C$50,0)),0),0)*$H374*$X374*$Y374),$D374)*$R374</f>
        <v>0</v>
      </c>
      <c r="AM374" s="167">
        <f t="shared" si="55"/>
        <v>0</v>
      </c>
      <c r="AN374">
        <f>unique_contracts!C374</f>
        <v>0</v>
      </c>
    </row>
    <row r="375" spans="2:40" x14ac:dyDescent="0.25">
      <c r="B375" s="121">
        <f>unique_contracts!B375</f>
        <v>0</v>
      </c>
      <c r="C375" s="103">
        <f>unique_contracts!D375</f>
        <v>0</v>
      </c>
      <c r="D375" s="120">
        <f>unique_contracts!J375</f>
        <v>0</v>
      </c>
      <c r="E375" s="103">
        <f>unique_contracts!M375</f>
        <v>0</v>
      </c>
      <c r="F375" s="103">
        <f>unique_contracts!N375</f>
        <v>0</v>
      </c>
      <c r="G375" s="103">
        <f>unique_contracts!P375</f>
        <v>0</v>
      </c>
      <c r="H375" s="103">
        <f>unique_contracts!R375</f>
        <v>0</v>
      </c>
      <c r="I375" s="103">
        <f>unique_contracts!V375</f>
        <v>0</v>
      </c>
      <c r="J375" s="121">
        <f>unique_contracts!AB375</f>
        <v>0</v>
      </c>
      <c r="K375" s="103">
        <f>unique_contracts!AM375</f>
        <v>0</v>
      </c>
      <c r="L375" s="103">
        <f>unique_contracts!AN375</f>
        <v>0</v>
      </c>
      <c r="M375" s="103">
        <f>unique_contracts!AO375</f>
        <v>0</v>
      </c>
      <c r="N375" s="103">
        <f>unique_contracts!AP375</f>
        <v>0</v>
      </c>
      <c r="O375" s="103">
        <f>unique_contracts!AQ375</f>
        <v>0</v>
      </c>
      <c r="P375" s="103">
        <f>unique_contracts!AR375</f>
        <v>0</v>
      </c>
      <c r="Q375" s="103">
        <f>unique_contracts!BP375</f>
        <v>0</v>
      </c>
      <c r="R375" s="103">
        <f t="shared" si="48"/>
        <v>0</v>
      </c>
      <c r="S375" s="103" t="str">
        <f>IFERROR(IF(AND(I375&gt;0,E375="NotHybrid"),_xlfn.CONCAT(MAX(MIN(ROUNDDOWN(I375/D375,0),8),4),INDEX(resources!$G:$G,MATCH(B375,resources!$A:$A,0))),INDEX(resources!$G:$G,MATCH(B375,resources!$A:$A,0))),"n/a")</f>
        <v>n/a</v>
      </c>
      <c r="T375" s="103" t="str">
        <f t="shared" si="49"/>
        <v>n/a</v>
      </c>
      <c r="U375" s="103" t="str">
        <f t="shared" si="50"/>
        <v>n/a</v>
      </c>
      <c r="V375" s="103">
        <f t="shared" si="51"/>
        <v>0</v>
      </c>
      <c r="W375" s="103">
        <f t="shared" si="52"/>
        <v>0</v>
      </c>
      <c r="X375" s="119">
        <f t="shared" si="53"/>
        <v>1</v>
      </c>
      <c r="Y375" s="119">
        <f t="shared" si="54"/>
        <v>1</v>
      </c>
      <c r="Z375" s="168">
        <f>MIN((IFERROR(IF(AND($V375&lt;=Z$1,$W375&gt;=Z$1),INDEX(Reliability!E$23:E$50,MATCH($S375,Reliability!$C$23:$C$50,0)),0),0)*IF($T375="n/a",$D375*$Y375,$G375)+IFERROR(IF(AND($V375&lt;=Z$1,$W375&gt;=Z$1),INDEX(Reliability!E$23:E$50,MATCH($T375,Reliability!$C$23:$C$50,0)),0),0)*$H375*$X375*$Y375),$D375)*$R375</f>
        <v>0</v>
      </c>
      <c r="AA375" s="168">
        <f>MIN((IFERROR(IF(AND($V375&lt;=AA$1,$W375&gt;=AA$1),INDEX(Reliability!F$23:F$50,MATCH($S375,Reliability!$C$23:$C$50,0)),0),0)*IF($T375="n/a",$D375*$Y375,$G375)+IFERROR(IF(AND($V375&lt;=AA$1,$W375&gt;=AA$1),INDEX(Reliability!F$23:F$50,MATCH($T375,Reliability!$C$23:$C$50,0)),0),0)*$H375*$X375*$Y375),$D375)*$R375</f>
        <v>0</v>
      </c>
      <c r="AB375" s="168">
        <f>MIN((IFERROR(IF(AND($V375&lt;=AB$1,$W375&gt;=AB$1),INDEX(Reliability!G$23:G$50,MATCH($S375,Reliability!$C$23:$C$50,0)),0),0)*IF($T375="n/a",$D375*$Y375,$G375)+IFERROR(IF(AND($V375&lt;=AB$1,$W375&gt;=AB$1),INDEX(Reliability!G$23:G$50,MATCH($T375,Reliability!$C$23:$C$50,0)),0),0)*$H375*$X375*$Y375),$D375)*$R375</f>
        <v>0</v>
      </c>
      <c r="AC375" s="168">
        <f>MIN((IFERROR(IF(AND($V375&lt;=AC$1,$W375&gt;=AC$1),INDEX(Reliability!H$23:H$50,MATCH($S375,Reliability!$C$23:$C$50,0)),0),0)*IF($T375="n/a",$D375*$Y375,$G375)+IFERROR(IF(AND($V375&lt;=AC$1,$W375&gt;=AC$1),INDEX(Reliability!H$23:H$50,MATCH($T375,Reliability!$C$23:$C$50,0)),0),0)*$H375*$X375*$Y375),$D375)*$R375</f>
        <v>0</v>
      </c>
      <c r="AD375" s="168">
        <f>MIN((IFERROR(IF(AND($V375&lt;=AD$1,$W375&gt;=AD$1),INDEX(Reliability!I$23:I$50,MATCH($S375,Reliability!$C$23:$C$50,0)),0),0)*IF($T375="n/a",$D375*$Y375,$G375)+IFERROR(IF(AND($V375&lt;=AD$1,$W375&gt;=AD$1),INDEX(Reliability!I$23:I$50,MATCH($T375,Reliability!$C$23:$C$50,0)),0),0)*$H375*$X375*$Y375),$D375)*$R375</f>
        <v>0</v>
      </c>
      <c r="AE375" s="168">
        <f>MIN((IFERROR(IF(AND($V375&lt;=AE$1,$W375&gt;=AE$1),INDEX(Reliability!J$23:J$50,MATCH($S375,Reliability!$C$23:$C$50,0)),0),0)*IF($T375="n/a",$D375*$Y375,$G375)+IFERROR(IF(AND($V375&lt;=AE$1,$W375&gt;=AE$1),INDEX(Reliability!J$23:J$50,MATCH($T375,Reliability!$C$23:$C$50,0)),0),0)*$H375*$X375*$Y375),$D375)*$R375</f>
        <v>0</v>
      </c>
      <c r="AF375" s="168">
        <f>MIN((IFERROR(IF(AND($V375&lt;=AF$1,$W375&gt;=AF$1),INDEX(Reliability!K$23:K$50,MATCH($S375,Reliability!$C$23:$C$50,0)),0),0)*IF($T375="n/a",$D375*$Y375,$G375)+IFERROR(IF(AND($V375&lt;=AF$1,$W375&gt;=AF$1),INDEX(Reliability!K$23:K$50,MATCH($T375,Reliability!$C$23:$C$50,0)),0),0)*$H375*$X375*$Y375),$D375)*$R375</f>
        <v>0</v>
      </c>
      <c r="AG375" s="168">
        <f>MIN((IFERROR(IF(AND($V375&lt;=AG$1,$W375&gt;=AG$1),INDEX(Reliability!L$23:L$50,MATCH($S375,Reliability!$C$23:$C$50,0)),0),0)*IF($T375="n/a",$D375*$Y375,$G375)+IFERROR(IF(AND($V375&lt;=AG$1,$W375&gt;=AG$1),INDEX(Reliability!L$23:L$50,MATCH($T375,Reliability!$C$23:$C$50,0)),0),0)*$H375*$X375*$Y375),$D375)*$R375</f>
        <v>0</v>
      </c>
      <c r="AH375" s="168">
        <f>MIN((IFERROR(IF(AND($V375&lt;=AH$1,$W375&gt;=AH$1),INDEX(Reliability!M$23:M$50,MATCH($S375,Reliability!$C$23:$C$50,0)),0),0)*IF($T375="n/a",$D375*$Y375,$G375)+IFERROR(IF(AND($V375&lt;=AH$1,$W375&gt;=AH$1),INDEX(Reliability!M$23:M$50,MATCH($T375,Reliability!$C$23:$C$50,0)),0),0)*$H375*$X375*$Y375),$D375)*$R375</f>
        <v>0</v>
      </c>
      <c r="AI375" s="168">
        <f>MIN((IFERROR(IF(AND($V375&lt;=AI$1,$W375&gt;=AI$1),INDEX(Reliability!N$23:N$50,MATCH($S375,Reliability!$C$23:$C$50,0)),0),0)*IF($T375="n/a",$D375*$Y375,$G375)+IFERROR(IF(AND($V375&lt;=AI$1,$W375&gt;=AI$1),INDEX(Reliability!N$23:N$50,MATCH($T375,Reliability!$C$23:$C$50,0)),0),0)*$H375*$X375*$Y375),$D375)*$R375</f>
        <v>0</v>
      </c>
      <c r="AJ375" s="168">
        <f>MIN((IFERROR(IF(AND($V375&lt;=AJ$1,$W375&gt;=AJ$1),INDEX(Reliability!O$23:O$50,MATCH($S375,Reliability!$C$23:$C$50,0)),0),0)*IF($T375="n/a",$D375*$Y375,$G375)+IFERROR(IF(AND($V375&lt;=AJ$1,$W375&gt;=AJ$1),INDEX(Reliability!O$23:O$50,MATCH($T375,Reliability!$C$23:$C$50,0)),0),0)*$H375*$X375*$Y375),$D375)*$R375</f>
        <v>0</v>
      </c>
      <c r="AK375" s="168">
        <f>MIN((IFERROR(IF(AND($V375&lt;=AK$1,$W375&gt;=AK$1),INDEX(Reliability!P$23:P$50,MATCH($S375,Reliability!$C$23:$C$50,0)),0),0)*IF($T375="n/a",$D375*$Y375,$G375)+IFERROR(IF(AND($V375&lt;=AK$1,$W375&gt;=AK$1),INDEX(Reliability!P$23:P$50,MATCH($T375,Reliability!$C$23:$C$50,0)),0),0)*$H375*$X375*$Y375),$D375)*$R375</f>
        <v>0</v>
      </c>
      <c r="AM375" s="167">
        <f t="shared" si="55"/>
        <v>0</v>
      </c>
      <c r="AN375">
        <f>unique_contracts!C375</f>
        <v>0</v>
      </c>
    </row>
    <row r="376" spans="2:40" x14ac:dyDescent="0.25">
      <c r="B376" s="121">
        <f>unique_contracts!B376</f>
        <v>0</v>
      </c>
      <c r="C376" s="103">
        <f>unique_contracts!D376</f>
        <v>0</v>
      </c>
      <c r="D376" s="120">
        <f>unique_contracts!J376</f>
        <v>0</v>
      </c>
      <c r="E376" s="103">
        <f>unique_contracts!M376</f>
        <v>0</v>
      </c>
      <c r="F376" s="103">
        <f>unique_contracts!N376</f>
        <v>0</v>
      </c>
      <c r="G376" s="103">
        <f>unique_contracts!P376</f>
        <v>0</v>
      </c>
      <c r="H376" s="103">
        <f>unique_contracts!R376</f>
        <v>0</v>
      </c>
      <c r="I376" s="103">
        <f>unique_contracts!V376</f>
        <v>0</v>
      </c>
      <c r="J376" s="121">
        <f>unique_contracts!AB376</f>
        <v>0</v>
      </c>
      <c r="K376" s="103">
        <f>unique_contracts!AM376</f>
        <v>0</v>
      </c>
      <c r="L376" s="103">
        <f>unique_contracts!AN376</f>
        <v>0</v>
      </c>
      <c r="M376" s="103">
        <f>unique_contracts!AO376</f>
        <v>0</v>
      </c>
      <c r="N376" s="103">
        <f>unique_contracts!AP376</f>
        <v>0</v>
      </c>
      <c r="O376" s="103">
        <f>unique_contracts!AQ376</f>
        <v>0</v>
      </c>
      <c r="P376" s="103">
        <f>unique_contracts!AR376</f>
        <v>0</v>
      </c>
      <c r="Q376" s="103">
        <f>unique_contracts!BP376</f>
        <v>0</v>
      </c>
      <c r="R376" s="103">
        <f t="shared" si="48"/>
        <v>0</v>
      </c>
      <c r="S376" s="103" t="str">
        <f>IFERROR(IF(AND(I376&gt;0,E376="NotHybrid"),_xlfn.CONCAT(MAX(MIN(ROUNDDOWN(I376/D376,0),8),4),INDEX(resources!$G:$G,MATCH(B376,resources!$A:$A,0))),INDEX(resources!$G:$G,MATCH(B376,resources!$A:$A,0))),"n/a")</f>
        <v>n/a</v>
      </c>
      <c r="T376" s="103" t="str">
        <f t="shared" si="49"/>
        <v>n/a</v>
      </c>
      <c r="U376" s="103" t="str">
        <f t="shared" si="50"/>
        <v>n/a</v>
      </c>
      <c r="V376" s="103">
        <f t="shared" si="51"/>
        <v>0</v>
      </c>
      <c r="W376" s="103">
        <f t="shared" si="52"/>
        <v>0</v>
      </c>
      <c r="X376" s="119">
        <f t="shared" si="53"/>
        <v>1</v>
      </c>
      <c r="Y376" s="119">
        <f t="shared" si="54"/>
        <v>1</v>
      </c>
      <c r="Z376" s="168">
        <f>MIN((IFERROR(IF(AND($V376&lt;=Z$1,$W376&gt;=Z$1),INDEX(Reliability!E$23:E$50,MATCH($S376,Reliability!$C$23:$C$50,0)),0),0)*IF($T376="n/a",$D376*$Y376,$G376)+IFERROR(IF(AND($V376&lt;=Z$1,$W376&gt;=Z$1),INDEX(Reliability!E$23:E$50,MATCH($T376,Reliability!$C$23:$C$50,0)),0),0)*$H376*$X376*$Y376),$D376)*$R376</f>
        <v>0</v>
      </c>
      <c r="AA376" s="168">
        <f>MIN((IFERROR(IF(AND($V376&lt;=AA$1,$W376&gt;=AA$1),INDEX(Reliability!F$23:F$50,MATCH($S376,Reliability!$C$23:$C$50,0)),0),0)*IF($T376="n/a",$D376*$Y376,$G376)+IFERROR(IF(AND($V376&lt;=AA$1,$W376&gt;=AA$1),INDEX(Reliability!F$23:F$50,MATCH($T376,Reliability!$C$23:$C$50,0)),0),0)*$H376*$X376*$Y376),$D376)*$R376</f>
        <v>0</v>
      </c>
      <c r="AB376" s="168">
        <f>MIN((IFERROR(IF(AND($V376&lt;=AB$1,$W376&gt;=AB$1),INDEX(Reliability!G$23:G$50,MATCH($S376,Reliability!$C$23:$C$50,0)),0),0)*IF($T376="n/a",$D376*$Y376,$G376)+IFERROR(IF(AND($V376&lt;=AB$1,$W376&gt;=AB$1),INDEX(Reliability!G$23:G$50,MATCH($T376,Reliability!$C$23:$C$50,0)),0),0)*$H376*$X376*$Y376),$D376)*$R376</f>
        <v>0</v>
      </c>
      <c r="AC376" s="168">
        <f>MIN((IFERROR(IF(AND($V376&lt;=AC$1,$W376&gt;=AC$1),INDEX(Reliability!H$23:H$50,MATCH($S376,Reliability!$C$23:$C$50,0)),0),0)*IF($T376="n/a",$D376*$Y376,$G376)+IFERROR(IF(AND($V376&lt;=AC$1,$W376&gt;=AC$1),INDEX(Reliability!H$23:H$50,MATCH($T376,Reliability!$C$23:$C$50,0)),0),0)*$H376*$X376*$Y376),$D376)*$R376</f>
        <v>0</v>
      </c>
      <c r="AD376" s="168">
        <f>MIN((IFERROR(IF(AND($V376&lt;=AD$1,$W376&gt;=AD$1),INDEX(Reliability!I$23:I$50,MATCH($S376,Reliability!$C$23:$C$50,0)),0),0)*IF($T376="n/a",$D376*$Y376,$G376)+IFERROR(IF(AND($V376&lt;=AD$1,$W376&gt;=AD$1),INDEX(Reliability!I$23:I$50,MATCH($T376,Reliability!$C$23:$C$50,0)),0),0)*$H376*$X376*$Y376),$D376)*$R376</f>
        <v>0</v>
      </c>
      <c r="AE376" s="168">
        <f>MIN((IFERROR(IF(AND($V376&lt;=AE$1,$W376&gt;=AE$1),INDEX(Reliability!J$23:J$50,MATCH($S376,Reliability!$C$23:$C$50,0)),0),0)*IF($T376="n/a",$D376*$Y376,$G376)+IFERROR(IF(AND($V376&lt;=AE$1,$W376&gt;=AE$1),INDEX(Reliability!J$23:J$50,MATCH($T376,Reliability!$C$23:$C$50,0)),0),0)*$H376*$X376*$Y376),$D376)*$R376</f>
        <v>0</v>
      </c>
      <c r="AF376" s="168">
        <f>MIN((IFERROR(IF(AND($V376&lt;=AF$1,$W376&gt;=AF$1),INDEX(Reliability!K$23:K$50,MATCH($S376,Reliability!$C$23:$C$50,0)),0),0)*IF($T376="n/a",$D376*$Y376,$G376)+IFERROR(IF(AND($V376&lt;=AF$1,$W376&gt;=AF$1),INDEX(Reliability!K$23:K$50,MATCH($T376,Reliability!$C$23:$C$50,0)),0),0)*$H376*$X376*$Y376),$D376)*$R376</f>
        <v>0</v>
      </c>
      <c r="AG376" s="168">
        <f>MIN((IFERROR(IF(AND($V376&lt;=AG$1,$W376&gt;=AG$1),INDEX(Reliability!L$23:L$50,MATCH($S376,Reliability!$C$23:$C$50,0)),0),0)*IF($T376="n/a",$D376*$Y376,$G376)+IFERROR(IF(AND($V376&lt;=AG$1,$W376&gt;=AG$1),INDEX(Reliability!L$23:L$50,MATCH($T376,Reliability!$C$23:$C$50,0)),0),0)*$H376*$X376*$Y376),$D376)*$R376</f>
        <v>0</v>
      </c>
      <c r="AH376" s="168">
        <f>MIN((IFERROR(IF(AND($V376&lt;=AH$1,$W376&gt;=AH$1),INDEX(Reliability!M$23:M$50,MATCH($S376,Reliability!$C$23:$C$50,0)),0),0)*IF($T376="n/a",$D376*$Y376,$G376)+IFERROR(IF(AND($V376&lt;=AH$1,$W376&gt;=AH$1),INDEX(Reliability!M$23:M$50,MATCH($T376,Reliability!$C$23:$C$50,0)),0),0)*$H376*$X376*$Y376),$D376)*$R376</f>
        <v>0</v>
      </c>
      <c r="AI376" s="168">
        <f>MIN((IFERROR(IF(AND($V376&lt;=AI$1,$W376&gt;=AI$1),INDEX(Reliability!N$23:N$50,MATCH($S376,Reliability!$C$23:$C$50,0)),0),0)*IF($T376="n/a",$D376*$Y376,$G376)+IFERROR(IF(AND($V376&lt;=AI$1,$W376&gt;=AI$1),INDEX(Reliability!N$23:N$50,MATCH($T376,Reliability!$C$23:$C$50,0)),0),0)*$H376*$X376*$Y376),$D376)*$R376</f>
        <v>0</v>
      </c>
      <c r="AJ376" s="168">
        <f>MIN((IFERROR(IF(AND($V376&lt;=AJ$1,$W376&gt;=AJ$1),INDEX(Reliability!O$23:O$50,MATCH($S376,Reliability!$C$23:$C$50,0)),0),0)*IF($T376="n/a",$D376*$Y376,$G376)+IFERROR(IF(AND($V376&lt;=AJ$1,$W376&gt;=AJ$1),INDEX(Reliability!O$23:O$50,MATCH($T376,Reliability!$C$23:$C$50,0)),0),0)*$H376*$X376*$Y376),$D376)*$R376</f>
        <v>0</v>
      </c>
      <c r="AK376" s="168">
        <f>MIN((IFERROR(IF(AND($V376&lt;=AK$1,$W376&gt;=AK$1),INDEX(Reliability!P$23:P$50,MATCH($S376,Reliability!$C$23:$C$50,0)),0),0)*IF($T376="n/a",$D376*$Y376,$G376)+IFERROR(IF(AND($V376&lt;=AK$1,$W376&gt;=AK$1),INDEX(Reliability!P$23:P$50,MATCH($T376,Reliability!$C$23:$C$50,0)),0),0)*$H376*$X376*$Y376),$D376)*$R376</f>
        <v>0</v>
      </c>
      <c r="AM376" s="167">
        <f t="shared" si="55"/>
        <v>0</v>
      </c>
      <c r="AN376">
        <f>unique_contracts!C376</f>
        <v>0</v>
      </c>
    </row>
    <row r="377" spans="2:40" x14ac:dyDescent="0.25">
      <c r="B377" s="121">
        <f>unique_contracts!B377</f>
        <v>0</v>
      </c>
      <c r="C377" s="103">
        <f>unique_contracts!D377</f>
        <v>0</v>
      </c>
      <c r="D377" s="120">
        <f>unique_contracts!J377</f>
        <v>0</v>
      </c>
      <c r="E377" s="103">
        <f>unique_contracts!M377</f>
        <v>0</v>
      </c>
      <c r="F377" s="103">
        <f>unique_contracts!N377</f>
        <v>0</v>
      </c>
      <c r="G377" s="103">
        <f>unique_contracts!P377</f>
        <v>0</v>
      </c>
      <c r="H377" s="103">
        <f>unique_contracts!R377</f>
        <v>0</v>
      </c>
      <c r="I377" s="103">
        <f>unique_contracts!V377</f>
        <v>0</v>
      </c>
      <c r="J377" s="121">
        <f>unique_contracts!AB377</f>
        <v>0</v>
      </c>
      <c r="K377" s="103">
        <f>unique_contracts!AM377</f>
        <v>0</v>
      </c>
      <c r="L377" s="103">
        <f>unique_contracts!AN377</f>
        <v>0</v>
      </c>
      <c r="M377" s="103">
        <f>unique_contracts!AO377</f>
        <v>0</v>
      </c>
      <c r="N377" s="103">
        <f>unique_contracts!AP377</f>
        <v>0</v>
      </c>
      <c r="O377" s="103">
        <f>unique_contracts!AQ377</f>
        <v>0</v>
      </c>
      <c r="P377" s="103">
        <f>unique_contracts!AR377</f>
        <v>0</v>
      </c>
      <c r="Q377" s="103">
        <f>unique_contracts!BP377</f>
        <v>0</v>
      </c>
      <c r="R377" s="103">
        <f t="shared" si="48"/>
        <v>0</v>
      </c>
      <c r="S377" s="103" t="str">
        <f>IFERROR(IF(AND(I377&gt;0,E377="NotHybrid"),_xlfn.CONCAT(MAX(MIN(ROUNDDOWN(I377/D377,0),8),4),INDEX(resources!$G:$G,MATCH(B377,resources!$A:$A,0))),INDEX(resources!$G:$G,MATCH(B377,resources!$A:$A,0))),"n/a")</f>
        <v>n/a</v>
      </c>
      <c r="T377" s="103" t="str">
        <f t="shared" si="49"/>
        <v>n/a</v>
      </c>
      <c r="U377" s="103" t="str">
        <f t="shared" si="50"/>
        <v>n/a</v>
      </c>
      <c r="V377" s="103">
        <f t="shared" si="51"/>
        <v>0</v>
      </c>
      <c r="W377" s="103">
        <f t="shared" si="52"/>
        <v>0</v>
      </c>
      <c r="X377" s="119">
        <f t="shared" si="53"/>
        <v>1</v>
      </c>
      <c r="Y377" s="119">
        <f t="shared" si="54"/>
        <v>1</v>
      </c>
      <c r="Z377" s="168">
        <f>MIN((IFERROR(IF(AND($V377&lt;=Z$1,$W377&gt;=Z$1),INDEX(Reliability!E$23:E$50,MATCH($S377,Reliability!$C$23:$C$50,0)),0),0)*IF($T377="n/a",$D377*$Y377,$G377)+IFERROR(IF(AND($V377&lt;=Z$1,$W377&gt;=Z$1),INDEX(Reliability!E$23:E$50,MATCH($T377,Reliability!$C$23:$C$50,0)),0),0)*$H377*$X377*$Y377),$D377)*$R377</f>
        <v>0</v>
      </c>
      <c r="AA377" s="168">
        <f>MIN((IFERROR(IF(AND($V377&lt;=AA$1,$W377&gt;=AA$1),INDEX(Reliability!F$23:F$50,MATCH($S377,Reliability!$C$23:$C$50,0)),0),0)*IF($T377="n/a",$D377*$Y377,$G377)+IFERROR(IF(AND($V377&lt;=AA$1,$W377&gt;=AA$1),INDEX(Reliability!F$23:F$50,MATCH($T377,Reliability!$C$23:$C$50,0)),0),0)*$H377*$X377*$Y377),$D377)*$R377</f>
        <v>0</v>
      </c>
      <c r="AB377" s="168">
        <f>MIN((IFERROR(IF(AND($V377&lt;=AB$1,$W377&gt;=AB$1),INDEX(Reliability!G$23:G$50,MATCH($S377,Reliability!$C$23:$C$50,0)),0),0)*IF($T377="n/a",$D377*$Y377,$G377)+IFERROR(IF(AND($V377&lt;=AB$1,$W377&gt;=AB$1),INDEX(Reliability!G$23:G$50,MATCH($T377,Reliability!$C$23:$C$50,0)),0),0)*$H377*$X377*$Y377),$D377)*$R377</f>
        <v>0</v>
      </c>
      <c r="AC377" s="168">
        <f>MIN((IFERROR(IF(AND($V377&lt;=AC$1,$W377&gt;=AC$1),INDEX(Reliability!H$23:H$50,MATCH($S377,Reliability!$C$23:$C$50,0)),0),0)*IF($T377="n/a",$D377*$Y377,$G377)+IFERROR(IF(AND($V377&lt;=AC$1,$W377&gt;=AC$1),INDEX(Reliability!H$23:H$50,MATCH($T377,Reliability!$C$23:$C$50,0)),0),0)*$H377*$X377*$Y377),$D377)*$R377</f>
        <v>0</v>
      </c>
      <c r="AD377" s="168">
        <f>MIN((IFERROR(IF(AND($V377&lt;=AD$1,$W377&gt;=AD$1),INDEX(Reliability!I$23:I$50,MATCH($S377,Reliability!$C$23:$C$50,0)),0),0)*IF($T377="n/a",$D377*$Y377,$G377)+IFERROR(IF(AND($V377&lt;=AD$1,$W377&gt;=AD$1),INDEX(Reliability!I$23:I$50,MATCH($T377,Reliability!$C$23:$C$50,0)),0),0)*$H377*$X377*$Y377),$D377)*$R377</f>
        <v>0</v>
      </c>
      <c r="AE377" s="168">
        <f>MIN((IFERROR(IF(AND($V377&lt;=AE$1,$W377&gt;=AE$1),INDEX(Reliability!J$23:J$50,MATCH($S377,Reliability!$C$23:$C$50,0)),0),0)*IF($T377="n/a",$D377*$Y377,$G377)+IFERROR(IF(AND($V377&lt;=AE$1,$W377&gt;=AE$1),INDEX(Reliability!J$23:J$50,MATCH($T377,Reliability!$C$23:$C$50,0)),0),0)*$H377*$X377*$Y377),$D377)*$R377</f>
        <v>0</v>
      </c>
      <c r="AF377" s="168">
        <f>MIN((IFERROR(IF(AND($V377&lt;=AF$1,$W377&gt;=AF$1),INDEX(Reliability!K$23:K$50,MATCH($S377,Reliability!$C$23:$C$50,0)),0),0)*IF($T377="n/a",$D377*$Y377,$G377)+IFERROR(IF(AND($V377&lt;=AF$1,$W377&gt;=AF$1),INDEX(Reliability!K$23:K$50,MATCH($T377,Reliability!$C$23:$C$50,0)),0),0)*$H377*$X377*$Y377),$D377)*$R377</f>
        <v>0</v>
      </c>
      <c r="AG377" s="168">
        <f>MIN((IFERROR(IF(AND($V377&lt;=AG$1,$W377&gt;=AG$1),INDEX(Reliability!L$23:L$50,MATCH($S377,Reliability!$C$23:$C$50,0)),0),0)*IF($T377="n/a",$D377*$Y377,$G377)+IFERROR(IF(AND($V377&lt;=AG$1,$W377&gt;=AG$1),INDEX(Reliability!L$23:L$50,MATCH($T377,Reliability!$C$23:$C$50,0)),0),0)*$H377*$X377*$Y377),$D377)*$R377</f>
        <v>0</v>
      </c>
      <c r="AH377" s="168">
        <f>MIN((IFERROR(IF(AND($V377&lt;=AH$1,$W377&gt;=AH$1),INDEX(Reliability!M$23:M$50,MATCH($S377,Reliability!$C$23:$C$50,0)),0),0)*IF($T377="n/a",$D377*$Y377,$G377)+IFERROR(IF(AND($V377&lt;=AH$1,$W377&gt;=AH$1),INDEX(Reliability!M$23:M$50,MATCH($T377,Reliability!$C$23:$C$50,0)),0),0)*$H377*$X377*$Y377),$D377)*$R377</f>
        <v>0</v>
      </c>
      <c r="AI377" s="168">
        <f>MIN((IFERROR(IF(AND($V377&lt;=AI$1,$W377&gt;=AI$1),INDEX(Reliability!N$23:N$50,MATCH($S377,Reliability!$C$23:$C$50,0)),0),0)*IF($T377="n/a",$D377*$Y377,$G377)+IFERROR(IF(AND($V377&lt;=AI$1,$W377&gt;=AI$1),INDEX(Reliability!N$23:N$50,MATCH($T377,Reliability!$C$23:$C$50,0)),0),0)*$H377*$X377*$Y377),$D377)*$R377</f>
        <v>0</v>
      </c>
      <c r="AJ377" s="168">
        <f>MIN((IFERROR(IF(AND($V377&lt;=AJ$1,$W377&gt;=AJ$1),INDEX(Reliability!O$23:O$50,MATCH($S377,Reliability!$C$23:$C$50,0)),0),0)*IF($T377="n/a",$D377*$Y377,$G377)+IFERROR(IF(AND($V377&lt;=AJ$1,$W377&gt;=AJ$1),INDEX(Reliability!O$23:O$50,MATCH($T377,Reliability!$C$23:$C$50,0)),0),0)*$H377*$X377*$Y377),$D377)*$R377</f>
        <v>0</v>
      </c>
      <c r="AK377" s="168">
        <f>MIN((IFERROR(IF(AND($V377&lt;=AK$1,$W377&gt;=AK$1),INDEX(Reliability!P$23:P$50,MATCH($S377,Reliability!$C$23:$C$50,0)),0),0)*IF($T377="n/a",$D377*$Y377,$G377)+IFERROR(IF(AND($V377&lt;=AK$1,$W377&gt;=AK$1),INDEX(Reliability!P$23:P$50,MATCH($T377,Reliability!$C$23:$C$50,0)),0),0)*$H377*$X377*$Y377),$D377)*$R377</f>
        <v>0</v>
      </c>
      <c r="AM377" s="167">
        <f t="shared" si="55"/>
        <v>0</v>
      </c>
      <c r="AN377">
        <f>unique_contracts!C377</f>
        <v>0</v>
      </c>
    </row>
    <row r="378" spans="2:40" x14ac:dyDescent="0.25">
      <c r="B378" s="121">
        <f>unique_contracts!B378</f>
        <v>0</v>
      </c>
      <c r="C378" s="103">
        <f>unique_contracts!D378</f>
        <v>0</v>
      </c>
      <c r="D378" s="120">
        <f>unique_contracts!J378</f>
        <v>0</v>
      </c>
      <c r="E378" s="103">
        <f>unique_contracts!M378</f>
        <v>0</v>
      </c>
      <c r="F378" s="103">
        <f>unique_contracts!N378</f>
        <v>0</v>
      </c>
      <c r="G378" s="103">
        <f>unique_contracts!P378</f>
        <v>0</v>
      </c>
      <c r="H378" s="103">
        <f>unique_contracts!R378</f>
        <v>0</v>
      </c>
      <c r="I378" s="103">
        <f>unique_contracts!V378</f>
        <v>0</v>
      </c>
      <c r="J378" s="121">
        <f>unique_contracts!AB378</f>
        <v>0</v>
      </c>
      <c r="K378" s="103">
        <f>unique_contracts!AM378</f>
        <v>0</v>
      </c>
      <c r="L378" s="103">
        <f>unique_contracts!AN378</f>
        <v>0</v>
      </c>
      <c r="M378" s="103">
        <f>unique_contracts!AO378</f>
        <v>0</v>
      </c>
      <c r="N378" s="103">
        <f>unique_contracts!AP378</f>
        <v>0</v>
      </c>
      <c r="O378" s="103">
        <f>unique_contracts!AQ378</f>
        <v>0</v>
      </c>
      <c r="P378" s="103">
        <f>unique_contracts!AR378</f>
        <v>0</v>
      </c>
      <c r="Q378" s="103">
        <f>unique_contracts!BP378</f>
        <v>0</v>
      </c>
      <c r="R378" s="103">
        <f t="shared" si="48"/>
        <v>0</v>
      </c>
      <c r="S378" s="103" t="str">
        <f>IFERROR(IF(AND(I378&gt;0,E378="NotHybrid"),_xlfn.CONCAT(MAX(MIN(ROUNDDOWN(I378/D378,0),8),4),INDEX(resources!$G:$G,MATCH(B378,resources!$A:$A,0))),INDEX(resources!$G:$G,MATCH(B378,resources!$A:$A,0))),"n/a")</f>
        <v>n/a</v>
      </c>
      <c r="T378" s="103" t="str">
        <f t="shared" si="49"/>
        <v>n/a</v>
      </c>
      <c r="U378" s="103" t="str">
        <f t="shared" si="50"/>
        <v>n/a</v>
      </c>
      <c r="V378" s="103">
        <f t="shared" si="51"/>
        <v>0</v>
      </c>
      <c r="W378" s="103">
        <f t="shared" si="52"/>
        <v>0</v>
      </c>
      <c r="X378" s="119">
        <f t="shared" si="53"/>
        <v>1</v>
      </c>
      <c r="Y378" s="119">
        <f t="shared" si="54"/>
        <v>1</v>
      </c>
      <c r="Z378" s="168">
        <f>MIN((IFERROR(IF(AND($V378&lt;=Z$1,$W378&gt;=Z$1),INDEX(Reliability!E$23:E$50,MATCH($S378,Reliability!$C$23:$C$50,0)),0),0)*IF($T378="n/a",$D378*$Y378,$G378)+IFERROR(IF(AND($V378&lt;=Z$1,$W378&gt;=Z$1),INDEX(Reliability!E$23:E$50,MATCH($T378,Reliability!$C$23:$C$50,0)),0),0)*$H378*$X378*$Y378),$D378)*$R378</f>
        <v>0</v>
      </c>
      <c r="AA378" s="168">
        <f>MIN((IFERROR(IF(AND($V378&lt;=AA$1,$W378&gt;=AA$1),INDEX(Reliability!F$23:F$50,MATCH($S378,Reliability!$C$23:$C$50,0)),0),0)*IF($T378="n/a",$D378*$Y378,$G378)+IFERROR(IF(AND($V378&lt;=AA$1,$W378&gt;=AA$1),INDEX(Reliability!F$23:F$50,MATCH($T378,Reliability!$C$23:$C$50,0)),0),0)*$H378*$X378*$Y378),$D378)*$R378</f>
        <v>0</v>
      </c>
      <c r="AB378" s="168">
        <f>MIN((IFERROR(IF(AND($V378&lt;=AB$1,$W378&gt;=AB$1),INDEX(Reliability!G$23:G$50,MATCH($S378,Reliability!$C$23:$C$50,0)),0),0)*IF($T378="n/a",$D378*$Y378,$G378)+IFERROR(IF(AND($V378&lt;=AB$1,$W378&gt;=AB$1),INDEX(Reliability!G$23:G$50,MATCH($T378,Reliability!$C$23:$C$50,0)),0),0)*$H378*$X378*$Y378),$D378)*$R378</f>
        <v>0</v>
      </c>
      <c r="AC378" s="168">
        <f>MIN((IFERROR(IF(AND($V378&lt;=AC$1,$W378&gt;=AC$1),INDEX(Reliability!H$23:H$50,MATCH($S378,Reliability!$C$23:$C$50,0)),0),0)*IF($T378="n/a",$D378*$Y378,$G378)+IFERROR(IF(AND($V378&lt;=AC$1,$W378&gt;=AC$1),INDEX(Reliability!H$23:H$50,MATCH($T378,Reliability!$C$23:$C$50,0)),0),0)*$H378*$X378*$Y378),$D378)*$R378</f>
        <v>0</v>
      </c>
      <c r="AD378" s="168">
        <f>MIN((IFERROR(IF(AND($V378&lt;=AD$1,$W378&gt;=AD$1),INDEX(Reliability!I$23:I$50,MATCH($S378,Reliability!$C$23:$C$50,0)),0),0)*IF($T378="n/a",$D378*$Y378,$G378)+IFERROR(IF(AND($V378&lt;=AD$1,$W378&gt;=AD$1),INDEX(Reliability!I$23:I$50,MATCH($T378,Reliability!$C$23:$C$50,0)),0),0)*$H378*$X378*$Y378),$D378)*$R378</f>
        <v>0</v>
      </c>
      <c r="AE378" s="168">
        <f>MIN((IFERROR(IF(AND($V378&lt;=AE$1,$W378&gt;=AE$1),INDEX(Reliability!J$23:J$50,MATCH($S378,Reliability!$C$23:$C$50,0)),0),0)*IF($T378="n/a",$D378*$Y378,$G378)+IFERROR(IF(AND($V378&lt;=AE$1,$W378&gt;=AE$1),INDEX(Reliability!J$23:J$50,MATCH($T378,Reliability!$C$23:$C$50,0)),0),0)*$H378*$X378*$Y378),$D378)*$R378</f>
        <v>0</v>
      </c>
      <c r="AF378" s="168">
        <f>MIN((IFERROR(IF(AND($V378&lt;=AF$1,$W378&gt;=AF$1),INDEX(Reliability!K$23:K$50,MATCH($S378,Reliability!$C$23:$C$50,0)),0),0)*IF($T378="n/a",$D378*$Y378,$G378)+IFERROR(IF(AND($V378&lt;=AF$1,$W378&gt;=AF$1),INDEX(Reliability!K$23:K$50,MATCH($T378,Reliability!$C$23:$C$50,0)),0),0)*$H378*$X378*$Y378),$D378)*$R378</f>
        <v>0</v>
      </c>
      <c r="AG378" s="168">
        <f>MIN((IFERROR(IF(AND($V378&lt;=AG$1,$W378&gt;=AG$1),INDEX(Reliability!L$23:L$50,MATCH($S378,Reliability!$C$23:$C$50,0)),0),0)*IF($T378="n/a",$D378*$Y378,$G378)+IFERROR(IF(AND($V378&lt;=AG$1,$W378&gt;=AG$1),INDEX(Reliability!L$23:L$50,MATCH($T378,Reliability!$C$23:$C$50,0)),0),0)*$H378*$X378*$Y378),$D378)*$R378</f>
        <v>0</v>
      </c>
      <c r="AH378" s="168">
        <f>MIN((IFERROR(IF(AND($V378&lt;=AH$1,$W378&gt;=AH$1),INDEX(Reliability!M$23:M$50,MATCH($S378,Reliability!$C$23:$C$50,0)),0),0)*IF($T378="n/a",$D378*$Y378,$G378)+IFERROR(IF(AND($V378&lt;=AH$1,$W378&gt;=AH$1),INDEX(Reliability!M$23:M$50,MATCH($T378,Reliability!$C$23:$C$50,0)),0),0)*$H378*$X378*$Y378),$D378)*$R378</f>
        <v>0</v>
      </c>
      <c r="AI378" s="168">
        <f>MIN((IFERROR(IF(AND($V378&lt;=AI$1,$W378&gt;=AI$1),INDEX(Reliability!N$23:N$50,MATCH($S378,Reliability!$C$23:$C$50,0)),0),0)*IF($T378="n/a",$D378*$Y378,$G378)+IFERROR(IF(AND($V378&lt;=AI$1,$W378&gt;=AI$1),INDEX(Reliability!N$23:N$50,MATCH($T378,Reliability!$C$23:$C$50,0)),0),0)*$H378*$X378*$Y378),$D378)*$R378</f>
        <v>0</v>
      </c>
      <c r="AJ378" s="168">
        <f>MIN((IFERROR(IF(AND($V378&lt;=AJ$1,$W378&gt;=AJ$1),INDEX(Reliability!O$23:O$50,MATCH($S378,Reliability!$C$23:$C$50,0)),0),0)*IF($T378="n/a",$D378*$Y378,$G378)+IFERROR(IF(AND($V378&lt;=AJ$1,$W378&gt;=AJ$1),INDEX(Reliability!O$23:O$50,MATCH($T378,Reliability!$C$23:$C$50,0)),0),0)*$H378*$X378*$Y378),$D378)*$R378</f>
        <v>0</v>
      </c>
      <c r="AK378" s="168">
        <f>MIN((IFERROR(IF(AND($V378&lt;=AK$1,$W378&gt;=AK$1),INDEX(Reliability!P$23:P$50,MATCH($S378,Reliability!$C$23:$C$50,0)),0),0)*IF($T378="n/a",$D378*$Y378,$G378)+IFERROR(IF(AND($V378&lt;=AK$1,$W378&gt;=AK$1),INDEX(Reliability!P$23:P$50,MATCH($T378,Reliability!$C$23:$C$50,0)),0),0)*$H378*$X378*$Y378),$D378)*$R378</f>
        <v>0</v>
      </c>
      <c r="AM378" s="167">
        <f t="shared" si="55"/>
        <v>0</v>
      </c>
      <c r="AN378">
        <f>unique_contracts!C378</f>
        <v>0</v>
      </c>
    </row>
    <row r="379" spans="2:40" x14ac:dyDescent="0.25">
      <c r="B379" s="121">
        <f>unique_contracts!B379</f>
        <v>0</v>
      </c>
      <c r="C379" s="103">
        <f>unique_contracts!D379</f>
        <v>0</v>
      </c>
      <c r="D379" s="120">
        <f>unique_contracts!J379</f>
        <v>0</v>
      </c>
      <c r="E379" s="103">
        <f>unique_contracts!M379</f>
        <v>0</v>
      </c>
      <c r="F379" s="103">
        <f>unique_contracts!N379</f>
        <v>0</v>
      </c>
      <c r="G379" s="103">
        <f>unique_contracts!P379</f>
        <v>0</v>
      </c>
      <c r="H379" s="103">
        <f>unique_contracts!R379</f>
        <v>0</v>
      </c>
      <c r="I379" s="103">
        <f>unique_contracts!V379</f>
        <v>0</v>
      </c>
      <c r="J379" s="121">
        <f>unique_contracts!AB379</f>
        <v>0</v>
      </c>
      <c r="K379" s="103">
        <f>unique_contracts!AM379</f>
        <v>0</v>
      </c>
      <c r="L379" s="103">
        <f>unique_contracts!AN379</f>
        <v>0</v>
      </c>
      <c r="M379" s="103">
        <f>unique_contracts!AO379</f>
        <v>0</v>
      </c>
      <c r="N379" s="103">
        <f>unique_contracts!AP379</f>
        <v>0</v>
      </c>
      <c r="O379" s="103">
        <f>unique_contracts!AQ379</f>
        <v>0</v>
      </c>
      <c r="P379" s="103">
        <f>unique_contracts!AR379</f>
        <v>0</v>
      </c>
      <c r="Q379" s="103">
        <f>unique_contracts!BP379</f>
        <v>0</v>
      </c>
      <c r="R379" s="103">
        <f t="shared" si="48"/>
        <v>0</v>
      </c>
      <c r="S379" s="103" t="str">
        <f>IFERROR(IF(AND(I379&gt;0,E379="NotHybrid"),_xlfn.CONCAT(MAX(MIN(ROUNDDOWN(I379/D379,0),8),4),INDEX(resources!$G:$G,MATCH(B379,resources!$A:$A,0))),INDEX(resources!$G:$G,MATCH(B379,resources!$A:$A,0))),"n/a")</f>
        <v>n/a</v>
      </c>
      <c r="T379" s="103" t="str">
        <f t="shared" si="49"/>
        <v>n/a</v>
      </c>
      <c r="U379" s="103" t="str">
        <f t="shared" si="50"/>
        <v>n/a</v>
      </c>
      <c r="V379" s="103">
        <f t="shared" si="51"/>
        <v>0</v>
      </c>
      <c r="W379" s="103">
        <f t="shared" si="52"/>
        <v>0</v>
      </c>
      <c r="X379" s="119">
        <f t="shared" si="53"/>
        <v>1</v>
      </c>
      <c r="Y379" s="119">
        <f t="shared" si="54"/>
        <v>1</v>
      </c>
      <c r="Z379" s="168">
        <f>MIN((IFERROR(IF(AND($V379&lt;=Z$1,$W379&gt;=Z$1),INDEX(Reliability!E$23:E$50,MATCH($S379,Reliability!$C$23:$C$50,0)),0),0)*IF($T379="n/a",$D379*$Y379,$G379)+IFERROR(IF(AND($V379&lt;=Z$1,$W379&gt;=Z$1),INDEX(Reliability!E$23:E$50,MATCH($T379,Reliability!$C$23:$C$50,0)),0),0)*$H379*$X379*$Y379),$D379)*$R379</f>
        <v>0</v>
      </c>
      <c r="AA379" s="168">
        <f>MIN((IFERROR(IF(AND($V379&lt;=AA$1,$W379&gt;=AA$1),INDEX(Reliability!F$23:F$50,MATCH($S379,Reliability!$C$23:$C$50,0)),0),0)*IF($T379="n/a",$D379*$Y379,$G379)+IFERROR(IF(AND($V379&lt;=AA$1,$W379&gt;=AA$1),INDEX(Reliability!F$23:F$50,MATCH($T379,Reliability!$C$23:$C$50,0)),0),0)*$H379*$X379*$Y379),$D379)*$R379</f>
        <v>0</v>
      </c>
      <c r="AB379" s="168">
        <f>MIN((IFERROR(IF(AND($V379&lt;=AB$1,$W379&gt;=AB$1),INDEX(Reliability!G$23:G$50,MATCH($S379,Reliability!$C$23:$C$50,0)),0),0)*IF($T379="n/a",$D379*$Y379,$G379)+IFERROR(IF(AND($V379&lt;=AB$1,$W379&gt;=AB$1),INDEX(Reliability!G$23:G$50,MATCH($T379,Reliability!$C$23:$C$50,0)),0),0)*$H379*$X379*$Y379),$D379)*$R379</f>
        <v>0</v>
      </c>
      <c r="AC379" s="168">
        <f>MIN((IFERROR(IF(AND($V379&lt;=AC$1,$W379&gt;=AC$1),INDEX(Reliability!H$23:H$50,MATCH($S379,Reliability!$C$23:$C$50,0)),0),0)*IF($T379="n/a",$D379*$Y379,$G379)+IFERROR(IF(AND($V379&lt;=AC$1,$W379&gt;=AC$1),INDEX(Reliability!H$23:H$50,MATCH($T379,Reliability!$C$23:$C$50,0)),0),0)*$H379*$X379*$Y379),$D379)*$R379</f>
        <v>0</v>
      </c>
      <c r="AD379" s="168">
        <f>MIN((IFERROR(IF(AND($V379&lt;=AD$1,$W379&gt;=AD$1),INDEX(Reliability!I$23:I$50,MATCH($S379,Reliability!$C$23:$C$50,0)),0),0)*IF($T379="n/a",$D379*$Y379,$G379)+IFERROR(IF(AND($V379&lt;=AD$1,$W379&gt;=AD$1),INDEX(Reliability!I$23:I$50,MATCH($T379,Reliability!$C$23:$C$50,0)),0),0)*$H379*$X379*$Y379),$D379)*$R379</f>
        <v>0</v>
      </c>
      <c r="AE379" s="168">
        <f>MIN((IFERROR(IF(AND($V379&lt;=AE$1,$W379&gt;=AE$1),INDEX(Reliability!J$23:J$50,MATCH($S379,Reliability!$C$23:$C$50,0)),0),0)*IF($T379="n/a",$D379*$Y379,$G379)+IFERROR(IF(AND($V379&lt;=AE$1,$W379&gt;=AE$1),INDEX(Reliability!J$23:J$50,MATCH($T379,Reliability!$C$23:$C$50,0)),0),0)*$H379*$X379*$Y379),$D379)*$R379</f>
        <v>0</v>
      </c>
      <c r="AF379" s="168">
        <f>MIN((IFERROR(IF(AND($V379&lt;=AF$1,$W379&gt;=AF$1),INDEX(Reliability!K$23:K$50,MATCH($S379,Reliability!$C$23:$C$50,0)),0),0)*IF($T379="n/a",$D379*$Y379,$G379)+IFERROR(IF(AND($V379&lt;=AF$1,$W379&gt;=AF$1),INDEX(Reliability!K$23:K$50,MATCH($T379,Reliability!$C$23:$C$50,0)),0),0)*$H379*$X379*$Y379),$D379)*$R379</f>
        <v>0</v>
      </c>
      <c r="AG379" s="168">
        <f>MIN((IFERROR(IF(AND($V379&lt;=AG$1,$W379&gt;=AG$1),INDEX(Reliability!L$23:L$50,MATCH($S379,Reliability!$C$23:$C$50,0)),0),0)*IF($T379="n/a",$D379*$Y379,$G379)+IFERROR(IF(AND($V379&lt;=AG$1,$W379&gt;=AG$1),INDEX(Reliability!L$23:L$50,MATCH($T379,Reliability!$C$23:$C$50,0)),0),0)*$H379*$X379*$Y379),$D379)*$R379</f>
        <v>0</v>
      </c>
      <c r="AH379" s="168">
        <f>MIN((IFERROR(IF(AND($V379&lt;=AH$1,$W379&gt;=AH$1),INDEX(Reliability!M$23:M$50,MATCH($S379,Reliability!$C$23:$C$50,0)),0),0)*IF($T379="n/a",$D379*$Y379,$G379)+IFERROR(IF(AND($V379&lt;=AH$1,$W379&gt;=AH$1),INDEX(Reliability!M$23:M$50,MATCH($T379,Reliability!$C$23:$C$50,0)),0),0)*$H379*$X379*$Y379),$D379)*$R379</f>
        <v>0</v>
      </c>
      <c r="AI379" s="168">
        <f>MIN((IFERROR(IF(AND($V379&lt;=AI$1,$W379&gt;=AI$1),INDEX(Reliability!N$23:N$50,MATCH($S379,Reliability!$C$23:$C$50,0)),0),0)*IF($T379="n/a",$D379*$Y379,$G379)+IFERROR(IF(AND($V379&lt;=AI$1,$W379&gt;=AI$1),INDEX(Reliability!N$23:N$50,MATCH($T379,Reliability!$C$23:$C$50,0)),0),0)*$H379*$X379*$Y379),$D379)*$R379</f>
        <v>0</v>
      </c>
      <c r="AJ379" s="168">
        <f>MIN((IFERROR(IF(AND($V379&lt;=AJ$1,$W379&gt;=AJ$1),INDEX(Reliability!O$23:O$50,MATCH($S379,Reliability!$C$23:$C$50,0)),0),0)*IF($T379="n/a",$D379*$Y379,$G379)+IFERROR(IF(AND($V379&lt;=AJ$1,$W379&gt;=AJ$1),INDEX(Reliability!O$23:O$50,MATCH($T379,Reliability!$C$23:$C$50,0)),0),0)*$H379*$X379*$Y379),$D379)*$R379</f>
        <v>0</v>
      </c>
      <c r="AK379" s="168">
        <f>MIN((IFERROR(IF(AND($V379&lt;=AK$1,$W379&gt;=AK$1),INDEX(Reliability!P$23:P$50,MATCH($S379,Reliability!$C$23:$C$50,0)),0),0)*IF($T379="n/a",$D379*$Y379,$G379)+IFERROR(IF(AND($V379&lt;=AK$1,$W379&gt;=AK$1),INDEX(Reliability!P$23:P$50,MATCH($T379,Reliability!$C$23:$C$50,0)),0),0)*$H379*$X379*$Y379),$D379)*$R379</f>
        <v>0</v>
      </c>
      <c r="AM379" s="167">
        <f t="shared" si="55"/>
        <v>0</v>
      </c>
      <c r="AN379">
        <f>unique_contracts!C379</f>
        <v>0</v>
      </c>
    </row>
    <row r="380" spans="2:40" x14ac:dyDescent="0.25">
      <c r="B380" s="121">
        <f>unique_contracts!B380</f>
        <v>0</v>
      </c>
      <c r="C380" s="103">
        <f>unique_contracts!D380</f>
        <v>0</v>
      </c>
      <c r="D380" s="120">
        <f>unique_contracts!J380</f>
        <v>0</v>
      </c>
      <c r="E380" s="103">
        <f>unique_contracts!M380</f>
        <v>0</v>
      </c>
      <c r="F380" s="103">
        <f>unique_contracts!N380</f>
        <v>0</v>
      </c>
      <c r="G380" s="103">
        <f>unique_contracts!P380</f>
        <v>0</v>
      </c>
      <c r="H380" s="103">
        <f>unique_contracts!R380</f>
        <v>0</v>
      </c>
      <c r="I380" s="103">
        <f>unique_contracts!V380</f>
        <v>0</v>
      </c>
      <c r="J380" s="121">
        <f>unique_contracts!AB380</f>
        <v>0</v>
      </c>
      <c r="K380" s="103">
        <f>unique_contracts!AM380</f>
        <v>0</v>
      </c>
      <c r="L380" s="103">
        <f>unique_contracts!AN380</f>
        <v>0</v>
      </c>
      <c r="M380" s="103">
        <f>unique_contracts!AO380</f>
        <v>0</v>
      </c>
      <c r="N380" s="103">
        <f>unique_contracts!AP380</f>
        <v>0</v>
      </c>
      <c r="O380" s="103">
        <f>unique_contracts!AQ380</f>
        <v>0</v>
      </c>
      <c r="P380" s="103">
        <f>unique_contracts!AR380</f>
        <v>0</v>
      </c>
      <c r="Q380" s="103">
        <f>unique_contracts!BP380</f>
        <v>0</v>
      </c>
      <c r="R380" s="103">
        <f t="shared" si="48"/>
        <v>0</v>
      </c>
      <c r="S380" s="103" t="str">
        <f>IFERROR(IF(AND(I380&gt;0,E380="NotHybrid"),_xlfn.CONCAT(MAX(MIN(ROUNDDOWN(I380/D380,0),8),4),INDEX(resources!$G:$G,MATCH(B380,resources!$A:$A,0))),INDEX(resources!$G:$G,MATCH(B380,resources!$A:$A,0))),"n/a")</f>
        <v>n/a</v>
      </c>
      <c r="T380" s="103" t="str">
        <f t="shared" si="49"/>
        <v>n/a</v>
      </c>
      <c r="U380" s="103" t="str">
        <f t="shared" si="50"/>
        <v>n/a</v>
      </c>
      <c r="V380" s="103">
        <f t="shared" si="51"/>
        <v>0</v>
      </c>
      <c r="W380" s="103">
        <f t="shared" si="52"/>
        <v>0</v>
      </c>
      <c r="X380" s="119">
        <f t="shared" si="53"/>
        <v>1</v>
      </c>
      <c r="Y380" s="119">
        <f t="shared" si="54"/>
        <v>1</v>
      </c>
      <c r="Z380" s="168">
        <f>MIN((IFERROR(IF(AND($V380&lt;=Z$1,$W380&gt;=Z$1),INDEX(Reliability!E$23:E$50,MATCH($S380,Reliability!$C$23:$C$50,0)),0),0)*IF($T380="n/a",$D380*$Y380,$G380)+IFERROR(IF(AND($V380&lt;=Z$1,$W380&gt;=Z$1),INDEX(Reliability!E$23:E$50,MATCH($T380,Reliability!$C$23:$C$50,0)),0),0)*$H380*$X380*$Y380),$D380)*$R380</f>
        <v>0</v>
      </c>
      <c r="AA380" s="168">
        <f>MIN((IFERROR(IF(AND($V380&lt;=AA$1,$W380&gt;=AA$1),INDEX(Reliability!F$23:F$50,MATCH($S380,Reliability!$C$23:$C$50,0)),0),0)*IF($T380="n/a",$D380*$Y380,$G380)+IFERROR(IF(AND($V380&lt;=AA$1,$W380&gt;=AA$1),INDEX(Reliability!F$23:F$50,MATCH($T380,Reliability!$C$23:$C$50,0)),0),0)*$H380*$X380*$Y380),$D380)*$R380</f>
        <v>0</v>
      </c>
      <c r="AB380" s="168">
        <f>MIN((IFERROR(IF(AND($V380&lt;=AB$1,$W380&gt;=AB$1),INDEX(Reliability!G$23:G$50,MATCH($S380,Reliability!$C$23:$C$50,0)),0),0)*IF($T380="n/a",$D380*$Y380,$G380)+IFERROR(IF(AND($V380&lt;=AB$1,$W380&gt;=AB$1),INDEX(Reliability!G$23:G$50,MATCH($T380,Reliability!$C$23:$C$50,0)),0),0)*$H380*$X380*$Y380),$D380)*$R380</f>
        <v>0</v>
      </c>
      <c r="AC380" s="168">
        <f>MIN((IFERROR(IF(AND($V380&lt;=AC$1,$W380&gt;=AC$1),INDEX(Reliability!H$23:H$50,MATCH($S380,Reliability!$C$23:$C$50,0)),0),0)*IF($T380="n/a",$D380*$Y380,$G380)+IFERROR(IF(AND($V380&lt;=AC$1,$W380&gt;=AC$1),INDEX(Reliability!H$23:H$50,MATCH($T380,Reliability!$C$23:$C$50,0)),0),0)*$H380*$X380*$Y380),$D380)*$R380</f>
        <v>0</v>
      </c>
      <c r="AD380" s="168">
        <f>MIN((IFERROR(IF(AND($V380&lt;=AD$1,$W380&gt;=AD$1),INDEX(Reliability!I$23:I$50,MATCH($S380,Reliability!$C$23:$C$50,0)),0),0)*IF($T380="n/a",$D380*$Y380,$G380)+IFERROR(IF(AND($V380&lt;=AD$1,$W380&gt;=AD$1),INDEX(Reliability!I$23:I$50,MATCH($T380,Reliability!$C$23:$C$50,0)),0),0)*$H380*$X380*$Y380),$D380)*$R380</f>
        <v>0</v>
      </c>
      <c r="AE380" s="168">
        <f>MIN((IFERROR(IF(AND($V380&lt;=AE$1,$W380&gt;=AE$1),INDEX(Reliability!J$23:J$50,MATCH($S380,Reliability!$C$23:$C$50,0)),0),0)*IF($T380="n/a",$D380*$Y380,$G380)+IFERROR(IF(AND($V380&lt;=AE$1,$W380&gt;=AE$1),INDEX(Reliability!J$23:J$50,MATCH($T380,Reliability!$C$23:$C$50,0)),0),0)*$H380*$X380*$Y380),$D380)*$R380</f>
        <v>0</v>
      </c>
      <c r="AF380" s="168">
        <f>MIN((IFERROR(IF(AND($V380&lt;=AF$1,$W380&gt;=AF$1),INDEX(Reliability!K$23:K$50,MATCH($S380,Reliability!$C$23:$C$50,0)),0),0)*IF($T380="n/a",$D380*$Y380,$G380)+IFERROR(IF(AND($V380&lt;=AF$1,$W380&gt;=AF$1),INDEX(Reliability!K$23:K$50,MATCH($T380,Reliability!$C$23:$C$50,0)),0),0)*$H380*$X380*$Y380),$D380)*$R380</f>
        <v>0</v>
      </c>
      <c r="AG380" s="168">
        <f>MIN((IFERROR(IF(AND($V380&lt;=AG$1,$W380&gt;=AG$1),INDEX(Reliability!L$23:L$50,MATCH($S380,Reliability!$C$23:$C$50,0)),0),0)*IF($T380="n/a",$D380*$Y380,$G380)+IFERROR(IF(AND($V380&lt;=AG$1,$W380&gt;=AG$1),INDEX(Reliability!L$23:L$50,MATCH($T380,Reliability!$C$23:$C$50,0)),0),0)*$H380*$X380*$Y380),$D380)*$R380</f>
        <v>0</v>
      </c>
      <c r="AH380" s="168">
        <f>MIN((IFERROR(IF(AND($V380&lt;=AH$1,$W380&gt;=AH$1),INDEX(Reliability!M$23:M$50,MATCH($S380,Reliability!$C$23:$C$50,0)),0),0)*IF($T380="n/a",$D380*$Y380,$G380)+IFERROR(IF(AND($V380&lt;=AH$1,$W380&gt;=AH$1),INDEX(Reliability!M$23:M$50,MATCH($T380,Reliability!$C$23:$C$50,0)),0),0)*$H380*$X380*$Y380),$D380)*$R380</f>
        <v>0</v>
      </c>
      <c r="AI380" s="168">
        <f>MIN((IFERROR(IF(AND($V380&lt;=AI$1,$W380&gt;=AI$1),INDEX(Reliability!N$23:N$50,MATCH($S380,Reliability!$C$23:$C$50,0)),0),0)*IF($T380="n/a",$D380*$Y380,$G380)+IFERROR(IF(AND($V380&lt;=AI$1,$W380&gt;=AI$1),INDEX(Reliability!N$23:N$50,MATCH($T380,Reliability!$C$23:$C$50,0)),0),0)*$H380*$X380*$Y380),$D380)*$R380</f>
        <v>0</v>
      </c>
      <c r="AJ380" s="168">
        <f>MIN((IFERROR(IF(AND($V380&lt;=AJ$1,$W380&gt;=AJ$1),INDEX(Reliability!O$23:O$50,MATCH($S380,Reliability!$C$23:$C$50,0)),0),0)*IF($T380="n/a",$D380*$Y380,$G380)+IFERROR(IF(AND($V380&lt;=AJ$1,$W380&gt;=AJ$1),INDEX(Reliability!O$23:O$50,MATCH($T380,Reliability!$C$23:$C$50,0)),0),0)*$H380*$X380*$Y380),$D380)*$R380</f>
        <v>0</v>
      </c>
      <c r="AK380" s="168">
        <f>MIN((IFERROR(IF(AND($V380&lt;=AK$1,$W380&gt;=AK$1),INDEX(Reliability!P$23:P$50,MATCH($S380,Reliability!$C$23:$C$50,0)),0),0)*IF($T380="n/a",$D380*$Y380,$G380)+IFERROR(IF(AND($V380&lt;=AK$1,$W380&gt;=AK$1),INDEX(Reliability!P$23:P$50,MATCH($T380,Reliability!$C$23:$C$50,0)),0),0)*$H380*$X380*$Y380),$D380)*$R380</f>
        <v>0</v>
      </c>
      <c r="AM380" s="167">
        <f t="shared" si="55"/>
        <v>0</v>
      </c>
      <c r="AN380">
        <f>unique_contracts!C380</f>
        <v>0</v>
      </c>
    </row>
    <row r="381" spans="2:40" x14ac:dyDescent="0.25">
      <c r="B381" s="121">
        <f>unique_contracts!B381</f>
        <v>0</v>
      </c>
      <c r="C381" s="103">
        <f>unique_contracts!D381</f>
        <v>0</v>
      </c>
      <c r="D381" s="120">
        <f>unique_contracts!J381</f>
        <v>0</v>
      </c>
      <c r="E381" s="103">
        <f>unique_contracts!M381</f>
        <v>0</v>
      </c>
      <c r="F381" s="103">
        <f>unique_contracts!N381</f>
        <v>0</v>
      </c>
      <c r="G381" s="103">
        <f>unique_contracts!P381</f>
        <v>0</v>
      </c>
      <c r="H381" s="103">
        <f>unique_contracts!R381</f>
        <v>0</v>
      </c>
      <c r="I381" s="103">
        <f>unique_contracts!V381</f>
        <v>0</v>
      </c>
      <c r="J381" s="121">
        <f>unique_contracts!AB381</f>
        <v>0</v>
      </c>
      <c r="K381" s="103">
        <f>unique_contracts!AM381</f>
        <v>0</v>
      </c>
      <c r="L381" s="103">
        <f>unique_contracts!AN381</f>
        <v>0</v>
      </c>
      <c r="M381" s="103">
        <f>unique_contracts!AO381</f>
        <v>0</v>
      </c>
      <c r="N381" s="103">
        <f>unique_contracts!AP381</f>
        <v>0</v>
      </c>
      <c r="O381" s="103">
        <f>unique_contracts!AQ381</f>
        <v>0</v>
      </c>
      <c r="P381" s="103">
        <f>unique_contracts!AR381</f>
        <v>0</v>
      </c>
      <c r="Q381" s="103">
        <f>unique_contracts!BP381</f>
        <v>0</v>
      </c>
      <c r="R381" s="103">
        <f t="shared" si="48"/>
        <v>0</v>
      </c>
      <c r="S381" s="103" t="str">
        <f>IFERROR(IF(AND(I381&gt;0,E381="NotHybrid"),_xlfn.CONCAT(MAX(MIN(ROUNDDOWN(I381/D381,0),8),4),INDEX(resources!$G:$G,MATCH(B381,resources!$A:$A,0))),INDEX(resources!$G:$G,MATCH(B381,resources!$A:$A,0))),"n/a")</f>
        <v>n/a</v>
      </c>
      <c r="T381" s="103" t="str">
        <f t="shared" si="49"/>
        <v>n/a</v>
      </c>
      <c r="U381" s="103" t="str">
        <f t="shared" si="50"/>
        <v>n/a</v>
      </c>
      <c r="V381" s="103">
        <f t="shared" si="51"/>
        <v>0</v>
      </c>
      <c r="W381" s="103">
        <f t="shared" si="52"/>
        <v>0</v>
      </c>
      <c r="X381" s="119">
        <f t="shared" si="53"/>
        <v>1</v>
      </c>
      <c r="Y381" s="119">
        <f t="shared" si="54"/>
        <v>1</v>
      </c>
      <c r="Z381" s="168">
        <f>MIN((IFERROR(IF(AND($V381&lt;=Z$1,$W381&gt;=Z$1),INDEX(Reliability!E$23:E$50,MATCH($S381,Reliability!$C$23:$C$50,0)),0),0)*IF($T381="n/a",$D381*$Y381,$G381)+IFERROR(IF(AND($V381&lt;=Z$1,$W381&gt;=Z$1),INDEX(Reliability!E$23:E$50,MATCH($T381,Reliability!$C$23:$C$50,0)),0),0)*$H381*$X381*$Y381),$D381)*$R381</f>
        <v>0</v>
      </c>
      <c r="AA381" s="168">
        <f>MIN((IFERROR(IF(AND($V381&lt;=AA$1,$W381&gt;=AA$1),INDEX(Reliability!F$23:F$50,MATCH($S381,Reliability!$C$23:$C$50,0)),0),0)*IF($T381="n/a",$D381*$Y381,$G381)+IFERROR(IF(AND($V381&lt;=AA$1,$W381&gt;=AA$1),INDEX(Reliability!F$23:F$50,MATCH($T381,Reliability!$C$23:$C$50,0)),0),0)*$H381*$X381*$Y381),$D381)*$R381</f>
        <v>0</v>
      </c>
      <c r="AB381" s="168">
        <f>MIN((IFERROR(IF(AND($V381&lt;=AB$1,$W381&gt;=AB$1),INDEX(Reliability!G$23:G$50,MATCH($S381,Reliability!$C$23:$C$50,0)),0),0)*IF($T381="n/a",$D381*$Y381,$G381)+IFERROR(IF(AND($V381&lt;=AB$1,$W381&gt;=AB$1),INDEX(Reliability!G$23:G$50,MATCH($T381,Reliability!$C$23:$C$50,0)),0),0)*$H381*$X381*$Y381),$D381)*$R381</f>
        <v>0</v>
      </c>
      <c r="AC381" s="168">
        <f>MIN((IFERROR(IF(AND($V381&lt;=AC$1,$W381&gt;=AC$1),INDEX(Reliability!H$23:H$50,MATCH($S381,Reliability!$C$23:$C$50,0)),0),0)*IF($T381="n/a",$D381*$Y381,$G381)+IFERROR(IF(AND($V381&lt;=AC$1,$W381&gt;=AC$1),INDEX(Reliability!H$23:H$50,MATCH($T381,Reliability!$C$23:$C$50,0)),0),0)*$H381*$X381*$Y381),$D381)*$R381</f>
        <v>0</v>
      </c>
      <c r="AD381" s="168">
        <f>MIN((IFERROR(IF(AND($V381&lt;=AD$1,$W381&gt;=AD$1),INDEX(Reliability!I$23:I$50,MATCH($S381,Reliability!$C$23:$C$50,0)),0),0)*IF($T381="n/a",$D381*$Y381,$G381)+IFERROR(IF(AND($V381&lt;=AD$1,$W381&gt;=AD$1),INDEX(Reliability!I$23:I$50,MATCH($T381,Reliability!$C$23:$C$50,0)),0),0)*$H381*$X381*$Y381),$D381)*$R381</f>
        <v>0</v>
      </c>
      <c r="AE381" s="168">
        <f>MIN((IFERROR(IF(AND($V381&lt;=AE$1,$W381&gt;=AE$1),INDEX(Reliability!J$23:J$50,MATCH($S381,Reliability!$C$23:$C$50,0)),0),0)*IF($T381="n/a",$D381*$Y381,$G381)+IFERROR(IF(AND($V381&lt;=AE$1,$W381&gt;=AE$1),INDEX(Reliability!J$23:J$50,MATCH($T381,Reliability!$C$23:$C$50,0)),0),0)*$H381*$X381*$Y381),$D381)*$R381</f>
        <v>0</v>
      </c>
      <c r="AF381" s="168">
        <f>MIN((IFERROR(IF(AND($V381&lt;=AF$1,$W381&gt;=AF$1),INDEX(Reliability!K$23:K$50,MATCH($S381,Reliability!$C$23:$C$50,0)),0),0)*IF($T381="n/a",$D381*$Y381,$G381)+IFERROR(IF(AND($V381&lt;=AF$1,$W381&gt;=AF$1),INDEX(Reliability!K$23:K$50,MATCH($T381,Reliability!$C$23:$C$50,0)),0),0)*$H381*$X381*$Y381),$D381)*$R381</f>
        <v>0</v>
      </c>
      <c r="AG381" s="168">
        <f>MIN((IFERROR(IF(AND($V381&lt;=AG$1,$W381&gt;=AG$1),INDEX(Reliability!L$23:L$50,MATCH($S381,Reliability!$C$23:$C$50,0)),0),0)*IF($T381="n/a",$D381*$Y381,$G381)+IFERROR(IF(AND($V381&lt;=AG$1,$W381&gt;=AG$1),INDEX(Reliability!L$23:L$50,MATCH($T381,Reliability!$C$23:$C$50,0)),0),0)*$H381*$X381*$Y381),$D381)*$R381</f>
        <v>0</v>
      </c>
      <c r="AH381" s="168">
        <f>MIN((IFERROR(IF(AND($V381&lt;=AH$1,$W381&gt;=AH$1),INDEX(Reliability!M$23:M$50,MATCH($S381,Reliability!$C$23:$C$50,0)),0),0)*IF($T381="n/a",$D381*$Y381,$G381)+IFERROR(IF(AND($V381&lt;=AH$1,$W381&gt;=AH$1),INDEX(Reliability!M$23:M$50,MATCH($T381,Reliability!$C$23:$C$50,0)),0),0)*$H381*$X381*$Y381),$D381)*$R381</f>
        <v>0</v>
      </c>
      <c r="AI381" s="168">
        <f>MIN((IFERROR(IF(AND($V381&lt;=AI$1,$W381&gt;=AI$1),INDEX(Reliability!N$23:N$50,MATCH($S381,Reliability!$C$23:$C$50,0)),0),0)*IF($T381="n/a",$D381*$Y381,$G381)+IFERROR(IF(AND($V381&lt;=AI$1,$W381&gt;=AI$1),INDEX(Reliability!N$23:N$50,MATCH($T381,Reliability!$C$23:$C$50,0)),0),0)*$H381*$X381*$Y381),$D381)*$R381</f>
        <v>0</v>
      </c>
      <c r="AJ381" s="168">
        <f>MIN((IFERROR(IF(AND($V381&lt;=AJ$1,$W381&gt;=AJ$1),INDEX(Reliability!O$23:O$50,MATCH($S381,Reliability!$C$23:$C$50,0)),0),0)*IF($T381="n/a",$D381*$Y381,$G381)+IFERROR(IF(AND($V381&lt;=AJ$1,$W381&gt;=AJ$1),INDEX(Reliability!O$23:O$50,MATCH($T381,Reliability!$C$23:$C$50,0)),0),0)*$H381*$X381*$Y381),$D381)*$R381</f>
        <v>0</v>
      </c>
      <c r="AK381" s="168">
        <f>MIN((IFERROR(IF(AND($V381&lt;=AK$1,$W381&gt;=AK$1),INDEX(Reliability!P$23:P$50,MATCH($S381,Reliability!$C$23:$C$50,0)),0),0)*IF($T381="n/a",$D381*$Y381,$G381)+IFERROR(IF(AND($V381&lt;=AK$1,$W381&gt;=AK$1),INDEX(Reliability!P$23:P$50,MATCH($T381,Reliability!$C$23:$C$50,0)),0),0)*$H381*$X381*$Y381),$D381)*$R381</f>
        <v>0</v>
      </c>
      <c r="AM381" s="167">
        <f t="shared" si="55"/>
        <v>0</v>
      </c>
      <c r="AN381">
        <f>unique_contracts!C381</f>
        <v>0</v>
      </c>
    </row>
    <row r="382" spans="2:40" x14ac:dyDescent="0.25">
      <c r="B382" s="121">
        <f>unique_contracts!B382</f>
        <v>0</v>
      </c>
      <c r="C382" s="103">
        <f>unique_contracts!D382</f>
        <v>0</v>
      </c>
      <c r="D382" s="120">
        <f>unique_contracts!J382</f>
        <v>0</v>
      </c>
      <c r="E382" s="103">
        <f>unique_contracts!M382</f>
        <v>0</v>
      </c>
      <c r="F382" s="103">
        <f>unique_contracts!N382</f>
        <v>0</v>
      </c>
      <c r="G382" s="103">
        <f>unique_contracts!P382</f>
        <v>0</v>
      </c>
      <c r="H382" s="103">
        <f>unique_contracts!R382</f>
        <v>0</v>
      </c>
      <c r="I382" s="103">
        <f>unique_contracts!V382</f>
        <v>0</v>
      </c>
      <c r="J382" s="121">
        <f>unique_contracts!AB382</f>
        <v>0</v>
      </c>
      <c r="K382" s="103">
        <f>unique_contracts!AM382</f>
        <v>0</v>
      </c>
      <c r="L382" s="103">
        <f>unique_contracts!AN382</f>
        <v>0</v>
      </c>
      <c r="M382" s="103">
        <f>unique_contracts!AO382</f>
        <v>0</v>
      </c>
      <c r="N382" s="103">
        <f>unique_contracts!AP382</f>
        <v>0</v>
      </c>
      <c r="O382" s="103">
        <f>unique_contracts!AQ382</f>
        <v>0</v>
      </c>
      <c r="P382" s="103">
        <f>unique_contracts!AR382</f>
        <v>0</v>
      </c>
      <c r="Q382" s="103">
        <f>unique_contracts!BP382</f>
        <v>0</v>
      </c>
      <c r="R382" s="103">
        <f t="shared" si="48"/>
        <v>0</v>
      </c>
      <c r="S382" s="103" t="str">
        <f>IFERROR(IF(AND(I382&gt;0,E382="NotHybrid"),_xlfn.CONCAT(MAX(MIN(ROUNDDOWN(I382/D382,0),8),4),INDEX(resources!$G:$G,MATCH(B382,resources!$A:$A,0))),INDEX(resources!$G:$G,MATCH(B382,resources!$A:$A,0))),"n/a")</f>
        <v>n/a</v>
      </c>
      <c r="T382" s="103" t="str">
        <f t="shared" si="49"/>
        <v>n/a</v>
      </c>
      <c r="U382" s="103" t="str">
        <f t="shared" si="50"/>
        <v>n/a</v>
      </c>
      <c r="V382" s="103">
        <f t="shared" si="51"/>
        <v>0</v>
      </c>
      <c r="W382" s="103">
        <f t="shared" si="52"/>
        <v>0</v>
      </c>
      <c r="X382" s="119">
        <f t="shared" si="53"/>
        <v>1</v>
      </c>
      <c r="Y382" s="119">
        <f t="shared" si="54"/>
        <v>1</v>
      </c>
      <c r="Z382" s="168">
        <f>MIN((IFERROR(IF(AND($V382&lt;=Z$1,$W382&gt;=Z$1),INDEX(Reliability!E$23:E$50,MATCH($S382,Reliability!$C$23:$C$50,0)),0),0)*IF($T382="n/a",$D382*$Y382,$G382)+IFERROR(IF(AND($V382&lt;=Z$1,$W382&gt;=Z$1),INDEX(Reliability!E$23:E$50,MATCH($T382,Reliability!$C$23:$C$50,0)),0),0)*$H382*$X382*$Y382),$D382)*$R382</f>
        <v>0</v>
      </c>
      <c r="AA382" s="168">
        <f>MIN((IFERROR(IF(AND($V382&lt;=AA$1,$W382&gt;=AA$1),INDEX(Reliability!F$23:F$50,MATCH($S382,Reliability!$C$23:$C$50,0)),0),0)*IF($T382="n/a",$D382*$Y382,$G382)+IFERROR(IF(AND($V382&lt;=AA$1,$W382&gt;=AA$1),INDEX(Reliability!F$23:F$50,MATCH($T382,Reliability!$C$23:$C$50,0)),0),0)*$H382*$X382*$Y382),$D382)*$R382</f>
        <v>0</v>
      </c>
      <c r="AB382" s="168">
        <f>MIN((IFERROR(IF(AND($V382&lt;=AB$1,$W382&gt;=AB$1),INDEX(Reliability!G$23:G$50,MATCH($S382,Reliability!$C$23:$C$50,0)),0),0)*IF($T382="n/a",$D382*$Y382,$G382)+IFERROR(IF(AND($V382&lt;=AB$1,$W382&gt;=AB$1),INDEX(Reliability!G$23:G$50,MATCH($T382,Reliability!$C$23:$C$50,0)),0),0)*$H382*$X382*$Y382),$D382)*$R382</f>
        <v>0</v>
      </c>
      <c r="AC382" s="168">
        <f>MIN((IFERROR(IF(AND($V382&lt;=AC$1,$W382&gt;=AC$1),INDEX(Reliability!H$23:H$50,MATCH($S382,Reliability!$C$23:$C$50,0)),0),0)*IF($T382="n/a",$D382*$Y382,$G382)+IFERROR(IF(AND($V382&lt;=AC$1,$W382&gt;=AC$1),INDEX(Reliability!H$23:H$50,MATCH($T382,Reliability!$C$23:$C$50,0)),0),0)*$H382*$X382*$Y382),$D382)*$R382</f>
        <v>0</v>
      </c>
      <c r="AD382" s="168">
        <f>MIN((IFERROR(IF(AND($V382&lt;=AD$1,$W382&gt;=AD$1),INDEX(Reliability!I$23:I$50,MATCH($S382,Reliability!$C$23:$C$50,0)),0),0)*IF($T382="n/a",$D382*$Y382,$G382)+IFERROR(IF(AND($V382&lt;=AD$1,$W382&gt;=AD$1),INDEX(Reliability!I$23:I$50,MATCH($T382,Reliability!$C$23:$C$50,0)),0),0)*$H382*$X382*$Y382),$D382)*$R382</f>
        <v>0</v>
      </c>
      <c r="AE382" s="168">
        <f>MIN((IFERROR(IF(AND($V382&lt;=AE$1,$W382&gt;=AE$1),INDEX(Reliability!J$23:J$50,MATCH($S382,Reliability!$C$23:$C$50,0)),0),0)*IF($T382="n/a",$D382*$Y382,$G382)+IFERROR(IF(AND($V382&lt;=AE$1,$W382&gt;=AE$1),INDEX(Reliability!J$23:J$50,MATCH($T382,Reliability!$C$23:$C$50,0)),0),0)*$H382*$X382*$Y382),$D382)*$R382</f>
        <v>0</v>
      </c>
      <c r="AF382" s="168">
        <f>MIN((IFERROR(IF(AND($V382&lt;=AF$1,$W382&gt;=AF$1),INDEX(Reliability!K$23:K$50,MATCH($S382,Reliability!$C$23:$C$50,0)),0),0)*IF($T382="n/a",$D382*$Y382,$G382)+IFERROR(IF(AND($V382&lt;=AF$1,$W382&gt;=AF$1),INDEX(Reliability!K$23:K$50,MATCH($T382,Reliability!$C$23:$C$50,0)),0),0)*$H382*$X382*$Y382),$D382)*$R382</f>
        <v>0</v>
      </c>
      <c r="AG382" s="168">
        <f>MIN((IFERROR(IF(AND($V382&lt;=AG$1,$W382&gt;=AG$1),INDEX(Reliability!L$23:L$50,MATCH($S382,Reliability!$C$23:$C$50,0)),0),0)*IF($T382="n/a",$D382*$Y382,$G382)+IFERROR(IF(AND($V382&lt;=AG$1,$W382&gt;=AG$1),INDEX(Reliability!L$23:L$50,MATCH($T382,Reliability!$C$23:$C$50,0)),0),0)*$H382*$X382*$Y382),$D382)*$R382</f>
        <v>0</v>
      </c>
      <c r="AH382" s="168">
        <f>MIN((IFERROR(IF(AND($V382&lt;=AH$1,$W382&gt;=AH$1),INDEX(Reliability!M$23:M$50,MATCH($S382,Reliability!$C$23:$C$50,0)),0),0)*IF($T382="n/a",$D382*$Y382,$G382)+IFERROR(IF(AND($V382&lt;=AH$1,$W382&gt;=AH$1),INDEX(Reliability!M$23:M$50,MATCH($T382,Reliability!$C$23:$C$50,0)),0),0)*$H382*$X382*$Y382),$D382)*$R382</f>
        <v>0</v>
      </c>
      <c r="AI382" s="168">
        <f>MIN((IFERROR(IF(AND($V382&lt;=AI$1,$W382&gt;=AI$1),INDEX(Reliability!N$23:N$50,MATCH($S382,Reliability!$C$23:$C$50,0)),0),0)*IF($T382="n/a",$D382*$Y382,$G382)+IFERROR(IF(AND($V382&lt;=AI$1,$W382&gt;=AI$1),INDEX(Reliability!N$23:N$50,MATCH($T382,Reliability!$C$23:$C$50,0)),0),0)*$H382*$X382*$Y382),$D382)*$R382</f>
        <v>0</v>
      </c>
      <c r="AJ382" s="168">
        <f>MIN((IFERROR(IF(AND($V382&lt;=AJ$1,$W382&gt;=AJ$1),INDEX(Reliability!O$23:O$50,MATCH($S382,Reliability!$C$23:$C$50,0)),0),0)*IF($T382="n/a",$D382*$Y382,$G382)+IFERROR(IF(AND($V382&lt;=AJ$1,$W382&gt;=AJ$1),INDEX(Reliability!O$23:O$50,MATCH($T382,Reliability!$C$23:$C$50,0)),0),0)*$H382*$X382*$Y382),$D382)*$R382</f>
        <v>0</v>
      </c>
      <c r="AK382" s="168">
        <f>MIN((IFERROR(IF(AND($V382&lt;=AK$1,$W382&gt;=AK$1),INDEX(Reliability!P$23:P$50,MATCH($S382,Reliability!$C$23:$C$50,0)),0),0)*IF($T382="n/a",$D382*$Y382,$G382)+IFERROR(IF(AND($V382&lt;=AK$1,$W382&gt;=AK$1),INDEX(Reliability!P$23:P$50,MATCH($T382,Reliability!$C$23:$C$50,0)),0),0)*$H382*$X382*$Y382),$D382)*$R382</f>
        <v>0</v>
      </c>
      <c r="AM382" s="167">
        <f t="shared" si="55"/>
        <v>0</v>
      </c>
      <c r="AN382">
        <f>unique_contracts!C382</f>
        <v>0</v>
      </c>
    </row>
    <row r="383" spans="2:40" x14ac:dyDescent="0.25">
      <c r="B383" s="121">
        <f>unique_contracts!B383</f>
        <v>0</v>
      </c>
      <c r="C383" s="103">
        <f>unique_contracts!D383</f>
        <v>0</v>
      </c>
      <c r="D383" s="120">
        <f>unique_contracts!J383</f>
        <v>0</v>
      </c>
      <c r="E383" s="103">
        <f>unique_contracts!M383</f>
        <v>0</v>
      </c>
      <c r="F383" s="103">
        <f>unique_contracts!N383</f>
        <v>0</v>
      </c>
      <c r="G383" s="103">
        <f>unique_contracts!P383</f>
        <v>0</v>
      </c>
      <c r="H383" s="103">
        <f>unique_contracts!R383</f>
        <v>0</v>
      </c>
      <c r="I383" s="103">
        <f>unique_contracts!V383</f>
        <v>0</v>
      </c>
      <c r="J383" s="121">
        <f>unique_contracts!AB383</f>
        <v>0</v>
      </c>
      <c r="K383" s="103">
        <f>unique_contracts!AM383</f>
        <v>0</v>
      </c>
      <c r="L383" s="103">
        <f>unique_contracts!AN383</f>
        <v>0</v>
      </c>
      <c r="M383" s="103">
        <f>unique_contracts!AO383</f>
        <v>0</v>
      </c>
      <c r="N383" s="103">
        <f>unique_contracts!AP383</f>
        <v>0</v>
      </c>
      <c r="O383" s="103">
        <f>unique_contracts!AQ383</f>
        <v>0</v>
      </c>
      <c r="P383" s="103">
        <f>unique_contracts!AR383</f>
        <v>0</v>
      </c>
      <c r="Q383" s="103">
        <f>unique_contracts!BP383</f>
        <v>0</v>
      </c>
      <c r="R383" s="103">
        <f t="shared" si="48"/>
        <v>0</v>
      </c>
      <c r="S383" s="103" t="str">
        <f>IFERROR(IF(AND(I383&gt;0,E383="NotHybrid"),_xlfn.CONCAT(MAX(MIN(ROUNDDOWN(I383/D383,0),8),4),INDEX(resources!$G:$G,MATCH(B383,resources!$A:$A,0))),INDEX(resources!$G:$G,MATCH(B383,resources!$A:$A,0))),"n/a")</f>
        <v>n/a</v>
      </c>
      <c r="T383" s="103" t="str">
        <f t="shared" si="49"/>
        <v>n/a</v>
      </c>
      <c r="U383" s="103" t="str">
        <f t="shared" si="50"/>
        <v>n/a</v>
      </c>
      <c r="V383" s="103">
        <f t="shared" si="51"/>
        <v>0</v>
      </c>
      <c r="W383" s="103">
        <f t="shared" si="52"/>
        <v>0</v>
      </c>
      <c r="X383" s="119">
        <f t="shared" si="53"/>
        <v>1</v>
      </c>
      <c r="Y383" s="119">
        <f t="shared" si="54"/>
        <v>1</v>
      </c>
      <c r="Z383" s="168">
        <f>MIN((IFERROR(IF(AND($V383&lt;=Z$1,$W383&gt;=Z$1),INDEX(Reliability!E$23:E$50,MATCH($S383,Reliability!$C$23:$C$50,0)),0),0)*IF($T383="n/a",$D383*$Y383,$G383)+IFERROR(IF(AND($V383&lt;=Z$1,$W383&gt;=Z$1),INDEX(Reliability!E$23:E$50,MATCH($T383,Reliability!$C$23:$C$50,0)),0),0)*$H383*$X383*$Y383),$D383)*$R383</f>
        <v>0</v>
      </c>
      <c r="AA383" s="168">
        <f>MIN((IFERROR(IF(AND($V383&lt;=AA$1,$W383&gt;=AA$1),INDEX(Reliability!F$23:F$50,MATCH($S383,Reliability!$C$23:$C$50,0)),0),0)*IF($T383="n/a",$D383*$Y383,$G383)+IFERROR(IF(AND($V383&lt;=AA$1,$W383&gt;=AA$1),INDEX(Reliability!F$23:F$50,MATCH($T383,Reliability!$C$23:$C$50,0)),0),0)*$H383*$X383*$Y383),$D383)*$R383</f>
        <v>0</v>
      </c>
      <c r="AB383" s="168">
        <f>MIN((IFERROR(IF(AND($V383&lt;=AB$1,$W383&gt;=AB$1),INDEX(Reliability!G$23:G$50,MATCH($S383,Reliability!$C$23:$C$50,0)),0),0)*IF($T383="n/a",$D383*$Y383,$G383)+IFERROR(IF(AND($V383&lt;=AB$1,$W383&gt;=AB$1),INDEX(Reliability!G$23:G$50,MATCH($T383,Reliability!$C$23:$C$50,0)),0),0)*$H383*$X383*$Y383),$D383)*$R383</f>
        <v>0</v>
      </c>
      <c r="AC383" s="168">
        <f>MIN((IFERROR(IF(AND($V383&lt;=AC$1,$W383&gt;=AC$1),INDEX(Reliability!H$23:H$50,MATCH($S383,Reliability!$C$23:$C$50,0)),0),0)*IF($T383="n/a",$D383*$Y383,$G383)+IFERROR(IF(AND($V383&lt;=AC$1,$W383&gt;=AC$1),INDEX(Reliability!H$23:H$50,MATCH($T383,Reliability!$C$23:$C$50,0)),0),0)*$H383*$X383*$Y383),$D383)*$R383</f>
        <v>0</v>
      </c>
      <c r="AD383" s="168">
        <f>MIN((IFERROR(IF(AND($V383&lt;=AD$1,$W383&gt;=AD$1),INDEX(Reliability!I$23:I$50,MATCH($S383,Reliability!$C$23:$C$50,0)),0),0)*IF($T383="n/a",$D383*$Y383,$G383)+IFERROR(IF(AND($V383&lt;=AD$1,$W383&gt;=AD$1),INDEX(Reliability!I$23:I$50,MATCH($T383,Reliability!$C$23:$C$50,0)),0),0)*$H383*$X383*$Y383),$D383)*$R383</f>
        <v>0</v>
      </c>
      <c r="AE383" s="168">
        <f>MIN((IFERROR(IF(AND($V383&lt;=AE$1,$W383&gt;=AE$1),INDEX(Reliability!J$23:J$50,MATCH($S383,Reliability!$C$23:$C$50,0)),0),0)*IF($T383="n/a",$D383*$Y383,$G383)+IFERROR(IF(AND($V383&lt;=AE$1,$W383&gt;=AE$1),INDEX(Reliability!J$23:J$50,MATCH($T383,Reliability!$C$23:$C$50,0)),0),0)*$H383*$X383*$Y383),$D383)*$R383</f>
        <v>0</v>
      </c>
      <c r="AF383" s="168">
        <f>MIN((IFERROR(IF(AND($V383&lt;=AF$1,$W383&gt;=AF$1),INDEX(Reliability!K$23:K$50,MATCH($S383,Reliability!$C$23:$C$50,0)),0),0)*IF($T383="n/a",$D383*$Y383,$G383)+IFERROR(IF(AND($V383&lt;=AF$1,$W383&gt;=AF$1),INDEX(Reliability!K$23:K$50,MATCH($T383,Reliability!$C$23:$C$50,0)),0),0)*$H383*$X383*$Y383),$D383)*$R383</f>
        <v>0</v>
      </c>
      <c r="AG383" s="168">
        <f>MIN((IFERROR(IF(AND($V383&lt;=AG$1,$W383&gt;=AG$1),INDEX(Reliability!L$23:L$50,MATCH($S383,Reliability!$C$23:$C$50,0)),0),0)*IF($T383="n/a",$D383*$Y383,$G383)+IFERROR(IF(AND($V383&lt;=AG$1,$W383&gt;=AG$1),INDEX(Reliability!L$23:L$50,MATCH($T383,Reliability!$C$23:$C$50,0)),0),0)*$H383*$X383*$Y383),$D383)*$R383</f>
        <v>0</v>
      </c>
      <c r="AH383" s="168">
        <f>MIN((IFERROR(IF(AND($V383&lt;=AH$1,$W383&gt;=AH$1),INDEX(Reliability!M$23:M$50,MATCH($S383,Reliability!$C$23:$C$50,0)),0),0)*IF($T383="n/a",$D383*$Y383,$G383)+IFERROR(IF(AND($V383&lt;=AH$1,$W383&gt;=AH$1),INDEX(Reliability!M$23:M$50,MATCH($T383,Reliability!$C$23:$C$50,0)),0),0)*$H383*$X383*$Y383),$D383)*$R383</f>
        <v>0</v>
      </c>
      <c r="AI383" s="168">
        <f>MIN((IFERROR(IF(AND($V383&lt;=AI$1,$W383&gt;=AI$1),INDEX(Reliability!N$23:N$50,MATCH($S383,Reliability!$C$23:$C$50,0)),0),0)*IF($T383="n/a",$D383*$Y383,$G383)+IFERROR(IF(AND($V383&lt;=AI$1,$W383&gt;=AI$1),INDEX(Reliability!N$23:N$50,MATCH($T383,Reliability!$C$23:$C$50,0)),0),0)*$H383*$X383*$Y383),$D383)*$R383</f>
        <v>0</v>
      </c>
      <c r="AJ383" s="168">
        <f>MIN((IFERROR(IF(AND($V383&lt;=AJ$1,$W383&gt;=AJ$1),INDEX(Reliability!O$23:O$50,MATCH($S383,Reliability!$C$23:$C$50,0)),0),0)*IF($T383="n/a",$D383*$Y383,$G383)+IFERROR(IF(AND($V383&lt;=AJ$1,$W383&gt;=AJ$1),INDEX(Reliability!O$23:O$50,MATCH($T383,Reliability!$C$23:$C$50,0)),0),0)*$H383*$X383*$Y383),$D383)*$R383</f>
        <v>0</v>
      </c>
      <c r="AK383" s="168">
        <f>MIN((IFERROR(IF(AND($V383&lt;=AK$1,$W383&gt;=AK$1),INDEX(Reliability!P$23:P$50,MATCH($S383,Reliability!$C$23:$C$50,0)),0),0)*IF($T383="n/a",$D383*$Y383,$G383)+IFERROR(IF(AND($V383&lt;=AK$1,$W383&gt;=AK$1),INDEX(Reliability!P$23:P$50,MATCH($T383,Reliability!$C$23:$C$50,0)),0),0)*$H383*$X383*$Y383),$D383)*$R383</f>
        <v>0</v>
      </c>
      <c r="AM383" s="167">
        <f t="shared" si="55"/>
        <v>0</v>
      </c>
      <c r="AN383">
        <f>unique_contracts!C383</f>
        <v>0</v>
      </c>
    </row>
    <row r="384" spans="2:40" x14ac:dyDescent="0.25">
      <c r="B384" s="121">
        <f>unique_contracts!B384</f>
        <v>0</v>
      </c>
      <c r="C384" s="103">
        <f>unique_contracts!D384</f>
        <v>0</v>
      </c>
      <c r="D384" s="120">
        <f>unique_contracts!J384</f>
        <v>0</v>
      </c>
      <c r="E384" s="103">
        <f>unique_contracts!M384</f>
        <v>0</v>
      </c>
      <c r="F384" s="103">
        <f>unique_contracts!N384</f>
        <v>0</v>
      </c>
      <c r="G384" s="103">
        <f>unique_contracts!P384</f>
        <v>0</v>
      </c>
      <c r="H384" s="103">
        <f>unique_contracts!R384</f>
        <v>0</v>
      </c>
      <c r="I384" s="103">
        <f>unique_contracts!V384</f>
        <v>0</v>
      </c>
      <c r="J384" s="121">
        <f>unique_contracts!AB384</f>
        <v>0</v>
      </c>
      <c r="K384" s="103">
        <f>unique_contracts!AM384</f>
        <v>0</v>
      </c>
      <c r="L384" s="103">
        <f>unique_contracts!AN384</f>
        <v>0</v>
      </c>
      <c r="M384" s="103">
        <f>unique_contracts!AO384</f>
        <v>0</v>
      </c>
      <c r="N384" s="103">
        <f>unique_contracts!AP384</f>
        <v>0</v>
      </c>
      <c r="O384" s="103">
        <f>unique_contracts!AQ384</f>
        <v>0</v>
      </c>
      <c r="P384" s="103">
        <f>unique_contracts!AR384</f>
        <v>0</v>
      </c>
      <c r="Q384" s="103">
        <f>unique_contracts!BP384</f>
        <v>0</v>
      </c>
      <c r="R384" s="103">
        <f t="shared" si="48"/>
        <v>0</v>
      </c>
      <c r="S384" s="103" t="str">
        <f>IFERROR(IF(AND(I384&gt;0,E384="NotHybrid"),_xlfn.CONCAT(MAX(MIN(ROUNDDOWN(I384/D384,0),8),4),INDEX(resources!$G:$G,MATCH(B384,resources!$A:$A,0))),INDEX(resources!$G:$G,MATCH(B384,resources!$A:$A,0))),"n/a")</f>
        <v>n/a</v>
      </c>
      <c r="T384" s="103" t="str">
        <f t="shared" si="49"/>
        <v>n/a</v>
      </c>
      <c r="U384" s="103" t="str">
        <f t="shared" si="50"/>
        <v>n/a</v>
      </c>
      <c r="V384" s="103">
        <f t="shared" si="51"/>
        <v>0</v>
      </c>
      <c r="W384" s="103">
        <f t="shared" si="52"/>
        <v>0</v>
      </c>
      <c r="X384" s="119">
        <f t="shared" si="53"/>
        <v>1</v>
      </c>
      <c r="Y384" s="119">
        <f t="shared" si="54"/>
        <v>1</v>
      </c>
      <c r="Z384" s="168">
        <f>MIN((IFERROR(IF(AND($V384&lt;=Z$1,$W384&gt;=Z$1),INDEX(Reliability!E$23:E$50,MATCH($S384,Reliability!$C$23:$C$50,0)),0),0)*IF($T384="n/a",$D384*$Y384,$G384)+IFERROR(IF(AND($V384&lt;=Z$1,$W384&gt;=Z$1),INDEX(Reliability!E$23:E$50,MATCH($T384,Reliability!$C$23:$C$50,0)),0),0)*$H384*$X384*$Y384),$D384)*$R384</f>
        <v>0</v>
      </c>
      <c r="AA384" s="168">
        <f>MIN((IFERROR(IF(AND($V384&lt;=AA$1,$W384&gt;=AA$1),INDEX(Reliability!F$23:F$50,MATCH($S384,Reliability!$C$23:$C$50,0)),0),0)*IF($T384="n/a",$D384*$Y384,$G384)+IFERROR(IF(AND($V384&lt;=AA$1,$W384&gt;=AA$1),INDEX(Reliability!F$23:F$50,MATCH($T384,Reliability!$C$23:$C$50,0)),0),0)*$H384*$X384*$Y384),$D384)*$R384</f>
        <v>0</v>
      </c>
      <c r="AB384" s="168">
        <f>MIN((IFERROR(IF(AND($V384&lt;=AB$1,$W384&gt;=AB$1),INDEX(Reliability!G$23:G$50,MATCH($S384,Reliability!$C$23:$C$50,0)),0),0)*IF($T384="n/a",$D384*$Y384,$G384)+IFERROR(IF(AND($V384&lt;=AB$1,$W384&gt;=AB$1),INDEX(Reliability!G$23:G$50,MATCH($T384,Reliability!$C$23:$C$50,0)),0),0)*$H384*$X384*$Y384),$D384)*$R384</f>
        <v>0</v>
      </c>
      <c r="AC384" s="168">
        <f>MIN((IFERROR(IF(AND($V384&lt;=AC$1,$W384&gt;=AC$1),INDEX(Reliability!H$23:H$50,MATCH($S384,Reliability!$C$23:$C$50,0)),0),0)*IF($T384="n/a",$D384*$Y384,$G384)+IFERROR(IF(AND($V384&lt;=AC$1,$W384&gt;=AC$1),INDEX(Reliability!H$23:H$50,MATCH($T384,Reliability!$C$23:$C$50,0)),0),0)*$H384*$X384*$Y384),$D384)*$R384</f>
        <v>0</v>
      </c>
      <c r="AD384" s="168">
        <f>MIN((IFERROR(IF(AND($V384&lt;=AD$1,$W384&gt;=AD$1),INDEX(Reliability!I$23:I$50,MATCH($S384,Reliability!$C$23:$C$50,0)),0),0)*IF($T384="n/a",$D384*$Y384,$G384)+IFERROR(IF(AND($V384&lt;=AD$1,$W384&gt;=AD$1),INDEX(Reliability!I$23:I$50,MATCH($T384,Reliability!$C$23:$C$50,0)),0),0)*$H384*$X384*$Y384),$D384)*$R384</f>
        <v>0</v>
      </c>
      <c r="AE384" s="168">
        <f>MIN((IFERROR(IF(AND($V384&lt;=AE$1,$W384&gt;=AE$1),INDEX(Reliability!J$23:J$50,MATCH($S384,Reliability!$C$23:$C$50,0)),0),0)*IF($T384="n/a",$D384*$Y384,$G384)+IFERROR(IF(AND($V384&lt;=AE$1,$W384&gt;=AE$1),INDEX(Reliability!J$23:J$50,MATCH($T384,Reliability!$C$23:$C$50,0)),0),0)*$H384*$X384*$Y384),$D384)*$R384</f>
        <v>0</v>
      </c>
      <c r="AF384" s="168">
        <f>MIN((IFERROR(IF(AND($V384&lt;=AF$1,$W384&gt;=AF$1),INDEX(Reliability!K$23:K$50,MATCH($S384,Reliability!$C$23:$C$50,0)),0),0)*IF($T384="n/a",$D384*$Y384,$G384)+IFERROR(IF(AND($V384&lt;=AF$1,$W384&gt;=AF$1),INDEX(Reliability!K$23:K$50,MATCH($T384,Reliability!$C$23:$C$50,0)),0),0)*$H384*$X384*$Y384),$D384)*$R384</f>
        <v>0</v>
      </c>
      <c r="AG384" s="168">
        <f>MIN((IFERROR(IF(AND($V384&lt;=AG$1,$W384&gt;=AG$1),INDEX(Reliability!L$23:L$50,MATCH($S384,Reliability!$C$23:$C$50,0)),0),0)*IF($T384="n/a",$D384*$Y384,$G384)+IFERROR(IF(AND($V384&lt;=AG$1,$W384&gt;=AG$1),INDEX(Reliability!L$23:L$50,MATCH($T384,Reliability!$C$23:$C$50,0)),0),0)*$H384*$X384*$Y384),$D384)*$R384</f>
        <v>0</v>
      </c>
      <c r="AH384" s="168">
        <f>MIN((IFERROR(IF(AND($V384&lt;=AH$1,$W384&gt;=AH$1),INDEX(Reliability!M$23:M$50,MATCH($S384,Reliability!$C$23:$C$50,0)),0),0)*IF($T384="n/a",$D384*$Y384,$G384)+IFERROR(IF(AND($V384&lt;=AH$1,$W384&gt;=AH$1),INDEX(Reliability!M$23:M$50,MATCH($T384,Reliability!$C$23:$C$50,0)),0),0)*$H384*$X384*$Y384),$D384)*$R384</f>
        <v>0</v>
      </c>
      <c r="AI384" s="168">
        <f>MIN((IFERROR(IF(AND($V384&lt;=AI$1,$W384&gt;=AI$1),INDEX(Reliability!N$23:N$50,MATCH($S384,Reliability!$C$23:$C$50,0)),0),0)*IF($T384="n/a",$D384*$Y384,$G384)+IFERROR(IF(AND($V384&lt;=AI$1,$W384&gt;=AI$1),INDEX(Reliability!N$23:N$50,MATCH($T384,Reliability!$C$23:$C$50,0)),0),0)*$H384*$X384*$Y384),$D384)*$R384</f>
        <v>0</v>
      </c>
      <c r="AJ384" s="168">
        <f>MIN((IFERROR(IF(AND($V384&lt;=AJ$1,$W384&gt;=AJ$1),INDEX(Reliability!O$23:O$50,MATCH($S384,Reliability!$C$23:$C$50,0)),0),0)*IF($T384="n/a",$D384*$Y384,$G384)+IFERROR(IF(AND($V384&lt;=AJ$1,$W384&gt;=AJ$1),INDEX(Reliability!O$23:O$50,MATCH($T384,Reliability!$C$23:$C$50,0)),0),0)*$H384*$X384*$Y384),$D384)*$R384</f>
        <v>0</v>
      </c>
      <c r="AK384" s="168">
        <f>MIN((IFERROR(IF(AND($V384&lt;=AK$1,$W384&gt;=AK$1),INDEX(Reliability!P$23:P$50,MATCH($S384,Reliability!$C$23:$C$50,0)),0),0)*IF($T384="n/a",$D384*$Y384,$G384)+IFERROR(IF(AND($V384&lt;=AK$1,$W384&gt;=AK$1),INDEX(Reliability!P$23:P$50,MATCH($T384,Reliability!$C$23:$C$50,0)),0),0)*$H384*$X384*$Y384),$D384)*$R384</f>
        <v>0</v>
      </c>
      <c r="AM384" s="167">
        <f t="shared" si="55"/>
        <v>0</v>
      </c>
      <c r="AN384">
        <f>unique_contracts!C384</f>
        <v>0</v>
      </c>
    </row>
    <row r="385" spans="2:40" x14ac:dyDescent="0.25">
      <c r="B385" s="121">
        <f>unique_contracts!B385</f>
        <v>0</v>
      </c>
      <c r="C385" s="103">
        <f>unique_contracts!D385</f>
        <v>0</v>
      </c>
      <c r="D385" s="120">
        <f>unique_contracts!J385</f>
        <v>0</v>
      </c>
      <c r="E385" s="103">
        <f>unique_contracts!M385</f>
        <v>0</v>
      </c>
      <c r="F385" s="103">
        <f>unique_contracts!N385</f>
        <v>0</v>
      </c>
      <c r="G385" s="103">
        <f>unique_contracts!P385</f>
        <v>0</v>
      </c>
      <c r="H385" s="103">
        <f>unique_contracts!R385</f>
        <v>0</v>
      </c>
      <c r="I385" s="103">
        <f>unique_contracts!V385</f>
        <v>0</v>
      </c>
      <c r="J385" s="121">
        <f>unique_contracts!AB385</f>
        <v>0</v>
      </c>
      <c r="K385" s="103">
        <f>unique_contracts!AM385</f>
        <v>0</v>
      </c>
      <c r="L385" s="103">
        <f>unique_contracts!AN385</f>
        <v>0</v>
      </c>
      <c r="M385" s="103">
        <f>unique_contracts!AO385</f>
        <v>0</v>
      </c>
      <c r="N385" s="103">
        <f>unique_contracts!AP385</f>
        <v>0</v>
      </c>
      <c r="O385" s="103">
        <f>unique_contracts!AQ385</f>
        <v>0</v>
      </c>
      <c r="P385" s="103">
        <f>unique_contracts!AR385</f>
        <v>0</v>
      </c>
      <c r="Q385" s="103">
        <f>unique_contracts!BP385</f>
        <v>0</v>
      </c>
      <c r="R385" s="103">
        <f t="shared" si="48"/>
        <v>0</v>
      </c>
      <c r="S385" s="103" t="str">
        <f>IFERROR(IF(AND(I385&gt;0,E385="NotHybrid"),_xlfn.CONCAT(MAX(MIN(ROUNDDOWN(I385/D385,0),8),4),INDEX(resources!$G:$G,MATCH(B385,resources!$A:$A,0))),INDEX(resources!$G:$G,MATCH(B385,resources!$A:$A,0))),"n/a")</f>
        <v>n/a</v>
      </c>
      <c r="T385" s="103" t="str">
        <f t="shared" si="49"/>
        <v>n/a</v>
      </c>
      <c r="U385" s="103" t="str">
        <f t="shared" si="50"/>
        <v>n/a</v>
      </c>
      <c r="V385" s="103">
        <f t="shared" si="51"/>
        <v>0</v>
      </c>
      <c r="W385" s="103">
        <f t="shared" si="52"/>
        <v>0</v>
      </c>
      <c r="X385" s="119">
        <f t="shared" si="53"/>
        <v>1</v>
      </c>
      <c r="Y385" s="119">
        <f t="shared" si="54"/>
        <v>1</v>
      </c>
      <c r="Z385" s="168">
        <f>MIN((IFERROR(IF(AND($V385&lt;=Z$1,$W385&gt;=Z$1),INDEX(Reliability!E$23:E$50,MATCH($S385,Reliability!$C$23:$C$50,0)),0),0)*IF($T385="n/a",$D385*$Y385,$G385)+IFERROR(IF(AND($V385&lt;=Z$1,$W385&gt;=Z$1),INDEX(Reliability!E$23:E$50,MATCH($T385,Reliability!$C$23:$C$50,0)),0),0)*$H385*$X385*$Y385),$D385)*$R385</f>
        <v>0</v>
      </c>
      <c r="AA385" s="168">
        <f>MIN((IFERROR(IF(AND($V385&lt;=AA$1,$W385&gt;=AA$1),INDEX(Reliability!F$23:F$50,MATCH($S385,Reliability!$C$23:$C$50,0)),0),0)*IF($T385="n/a",$D385*$Y385,$G385)+IFERROR(IF(AND($V385&lt;=AA$1,$W385&gt;=AA$1),INDEX(Reliability!F$23:F$50,MATCH($T385,Reliability!$C$23:$C$50,0)),0),0)*$H385*$X385*$Y385),$D385)*$R385</f>
        <v>0</v>
      </c>
      <c r="AB385" s="168">
        <f>MIN((IFERROR(IF(AND($V385&lt;=AB$1,$W385&gt;=AB$1),INDEX(Reliability!G$23:G$50,MATCH($S385,Reliability!$C$23:$C$50,0)),0),0)*IF($T385="n/a",$D385*$Y385,$G385)+IFERROR(IF(AND($V385&lt;=AB$1,$W385&gt;=AB$1),INDEX(Reliability!G$23:G$50,MATCH($T385,Reliability!$C$23:$C$50,0)),0),0)*$H385*$X385*$Y385),$D385)*$R385</f>
        <v>0</v>
      </c>
      <c r="AC385" s="168">
        <f>MIN((IFERROR(IF(AND($V385&lt;=AC$1,$W385&gt;=AC$1),INDEX(Reliability!H$23:H$50,MATCH($S385,Reliability!$C$23:$C$50,0)),0),0)*IF($T385="n/a",$D385*$Y385,$G385)+IFERROR(IF(AND($V385&lt;=AC$1,$W385&gt;=AC$1),INDEX(Reliability!H$23:H$50,MATCH($T385,Reliability!$C$23:$C$50,0)),0),0)*$H385*$X385*$Y385),$D385)*$R385</f>
        <v>0</v>
      </c>
      <c r="AD385" s="168">
        <f>MIN((IFERROR(IF(AND($V385&lt;=AD$1,$W385&gt;=AD$1),INDEX(Reliability!I$23:I$50,MATCH($S385,Reliability!$C$23:$C$50,0)),0),0)*IF($T385="n/a",$D385*$Y385,$G385)+IFERROR(IF(AND($V385&lt;=AD$1,$W385&gt;=AD$1),INDEX(Reliability!I$23:I$50,MATCH($T385,Reliability!$C$23:$C$50,0)),0),0)*$H385*$X385*$Y385),$D385)*$R385</f>
        <v>0</v>
      </c>
      <c r="AE385" s="168">
        <f>MIN((IFERROR(IF(AND($V385&lt;=AE$1,$W385&gt;=AE$1),INDEX(Reliability!J$23:J$50,MATCH($S385,Reliability!$C$23:$C$50,0)),0),0)*IF($T385="n/a",$D385*$Y385,$G385)+IFERROR(IF(AND($V385&lt;=AE$1,$W385&gt;=AE$1),INDEX(Reliability!J$23:J$50,MATCH($T385,Reliability!$C$23:$C$50,0)),0),0)*$H385*$X385*$Y385),$D385)*$R385</f>
        <v>0</v>
      </c>
      <c r="AF385" s="168">
        <f>MIN((IFERROR(IF(AND($V385&lt;=AF$1,$W385&gt;=AF$1),INDEX(Reliability!K$23:K$50,MATCH($S385,Reliability!$C$23:$C$50,0)),0),0)*IF($T385="n/a",$D385*$Y385,$G385)+IFERROR(IF(AND($V385&lt;=AF$1,$W385&gt;=AF$1),INDEX(Reliability!K$23:K$50,MATCH($T385,Reliability!$C$23:$C$50,0)),0),0)*$H385*$X385*$Y385),$D385)*$R385</f>
        <v>0</v>
      </c>
      <c r="AG385" s="168">
        <f>MIN((IFERROR(IF(AND($V385&lt;=AG$1,$W385&gt;=AG$1),INDEX(Reliability!L$23:L$50,MATCH($S385,Reliability!$C$23:$C$50,0)),0),0)*IF($T385="n/a",$D385*$Y385,$G385)+IFERROR(IF(AND($V385&lt;=AG$1,$W385&gt;=AG$1),INDEX(Reliability!L$23:L$50,MATCH($T385,Reliability!$C$23:$C$50,0)),0),0)*$H385*$X385*$Y385),$D385)*$R385</f>
        <v>0</v>
      </c>
      <c r="AH385" s="168">
        <f>MIN((IFERROR(IF(AND($V385&lt;=AH$1,$W385&gt;=AH$1),INDEX(Reliability!M$23:M$50,MATCH($S385,Reliability!$C$23:$C$50,0)),0),0)*IF($T385="n/a",$D385*$Y385,$G385)+IFERROR(IF(AND($V385&lt;=AH$1,$W385&gt;=AH$1),INDEX(Reliability!M$23:M$50,MATCH($T385,Reliability!$C$23:$C$50,0)),0),0)*$H385*$X385*$Y385),$D385)*$R385</f>
        <v>0</v>
      </c>
      <c r="AI385" s="168">
        <f>MIN((IFERROR(IF(AND($V385&lt;=AI$1,$W385&gt;=AI$1),INDEX(Reliability!N$23:N$50,MATCH($S385,Reliability!$C$23:$C$50,0)),0),0)*IF($T385="n/a",$D385*$Y385,$G385)+IFERROR(IF(AND($V385&lt;=AI$1,$W385&gt;=AI$1),INDEX(Reliability!N$23:N$50,MATCH($T385,Reliability!$C$23:$C$50,0)),0),0)*$H385*$X385*$Y385),$D385)*$R385</f>
        <v>0</v>
      </c>
      <c r="AJ385" s="168">
        <f>MIN((IFERROR(IF(AND($V385&lt;=AJ$1,$W385&gt;=AJ$1),INDEX(Reliability!O$23:O$50,MATCH($S385,Reliability!$C$23:$C$50,0)),0),0)*IF($T385="n/a",$D385*$Y385,$G385)+IFERROR(IF(AND($V385&lt;=AJ$1,$W385&gt;=AJ$1),INDEX(Reliability!O$23:O$50,MATCH($T385,Reliability!$C$23:$C$50,0)),0),0)*$H385*$X385*$Y385),$D385)*$R385</f>
        <v>0</v>
      </c>
      <c r="AK385" s="168">
        <f>MIN((IFERROR(IF(AND($V385&lt;=AK$1,$W385&gt;=AK$1),INDEX(Reliability!P$23:P$50,MATCH($S385,Reliability!$C$23:$C$50,0)),0),0)*IF($T385="n/a",$D385*$Y385,$G385)+IFERROR(IF(AND($V385&lt;=AK$1,$W385&gt;=AK$1),INDEX(Reliability!P$23:P$50,MATCH($T385,Reliability!$C$23:$C$50,0)),0),0)*$H385*$X385*$Y385),$D385)*$R385</f>
        <v>0</v>
      </c>
      <c r="AM385" s="167">
        <f t="shared" si="55"/>
        <v>0</v>
      </c>
      <c r="AN385">
        <f>unique_contracts!C385</f>
        <v>0</v>
      </c>
    </row>
    <row r="386" spans="2:40" x14ac:dyDescent="0.25">
      <c r="B386" s="121">
        <f>unique_contracts!B386</f>
        <v>0</v>
      </c>
      <c r="C386" s="103">
        <f>unique_contracts!D386</f>
        <v>0</v>
      </c>
      <c r="D386" s="120">
        <f>unique_contracts!J386</f>
        <v>0</v>
      </c>
      <c r="E386" s="103">
        <f>unique_contracts!M386</f>
        <v>0</v>
      </c>
      <c r="F386" s="103">
        <f>unique_contracts!N386</f>
        <v>0</v>
      </c>
      <c r="G386" s="103">
        <f>unique_contracts!P386</f>
        <v>0</v>
      </c>
      <c r="H386" s="103">
        <f>unique_contracts!R386</f>
        <v>0</v>
      </c>
      <c r="I386" s="103">
        <f>unique_contracts!V386</f>
        <v>0</v>
      </c>
      <c r="J386" s="121">
        <f>unique_contracts!AB386</f>
        <v>0</v>
      </c>
      <c r="K386" s="103">
        <f>unique_contracts!AM386</f>
        <v>0</v>
      </c>
      <c r="L386" s="103">
        <f>unique_contracts!AN386</f>
        <v>0</v>
      </c>
      <c r="M386" s="103">
        <f>unique_contracts!AO386</f>
        <v>0</v>
      </c>
      <c r="N386" s="103">
        <f>unique_contracts!AP386</f>
        <v>0</v>
      </c>
      <c r="O386" s="103">
        <f>unique_contracts!AQ386</f>
        <v>0</v>
      </c>
      <c r="P386" s="103">
        <f>unique_contracts!AR386</f>
        <v>0</v>
      </c>
      <c r="Q386" s="103">
        <f>unique_contracts!BP386</f>
        <v>0</v>
      </c>
      <c r="R386" s="103">
        <f t="shared" si="48"/>
        <v>0</v>
      </c>
      <c r="S386" s="103" t="str">
        <f>IFERROR(IF(AND(I386&gt;0,E386="NotHybrid"),_xlfn.CONCAT(MAX(MIN(ROUNDDOWN(I386/D386,0),8),4),INDEX(resources!$G:$G,MATCH(B386,resources!$A:$A,0))),INDEX(resources!$G:$G,MATCH(B386,resources!$A:$A,0))),"n/a")</f>
        <v>n/a</v>
      </c>
      <c r="T386" s="103" t="str">
        <f t="shared" si="49"/>
        <v>n/a</v>
      </c>
      <c r="U386" s="103" t="str">
        <f t="shared" si="50"/>
        <v>n/a</v>
      </c>
      <c r="V386" s="103">
        <f t="shared" si="51"/>
        <v>0</v>
      </c>
      <c r="W386" s="103">
        <f t="shared" si="52"/>
        <v>0</v>
      </c>
      <c r="X386" s="119">
        <f t="shared" si="53"/>
        <v>1</v>
      </c>
      <c r="Y386" s="119">
        <f t="shared" si="54"/>
        <v>1</v>
      </c>
      <c r="Z386" s="168">
        <f>MIN((IFERROR(IF(AND($V386&lt;=Z$1,$W386&gt;=Z$1),INDEX(Reliability!E$23:E$50,MATCH($S386,Reliability!$C$23:$C$50,0)),0),0)*IF($T386="n/a",$D386*$Y386,$G386)+IFERROR(IF(AND($V386&lt;=Z$1,$W386&gt;=Z$1),INDEX(Reliability!E$23:E$50,MATCH($T386,Reliability!$C$23:$C$50,0)),0),0)*$H386*$X386*$Y386),$D386)*$R386</f>
        <v>0</v>
      </c>
      <c r="AA386" s="168">
        <f>MIN((IFERROR(IF(AND($V386&lt;=AA$1,$W386&gt;=AA$1),INDEX(Reliability!F$23:F$50,MATCH($S386,Reliability!$C$23:$C$50,0)),0),0)*IF($T386="n/a",$D386*$Y386,$G386)+IFERROR(IF(AND($V386&lt;=AA$1,$W386&gt;=AA$1),INDEX(Reliability!F$23:F$50,MATCH($T386,Reliability!$C$23:$C$50,0)),0),0)*$H386*$X386*$Y386),$D386)*$R386</f>
        <v>0</v>
      </c>
      <c r="AB386" s="168">
        <f>MIN((IFERROR(IF(AND($V386&lt;=AB$1,$W386&gt;=AB$1),INDEX(Reliability!G$23:G$50,MATCH($S386,Reliability!$C$23:$C$50,0)),0),0)*IF($T386="n/a",$D386*$Y386,$G386)+IFERROR(IF(AND($V386&lt;=AB$1,$W386&gt;=AB$1),INDEX(Reliability!G$23:G$50,MATCH($T386,Reliability!$C$23:$C$50,0)),0),0)*$H386*$X386*$Y386),$D386)*$R386</f>
        <v>0</v>
      </c>
      <c r="AC386" s="168">
        <f>MIN((IFERROR(IF(AND($V386&lt;=AC$1,$W386&gt;=AC$1),INDEX(Reliability!H$23:H$50,MATCH($S386,Reliability!$C$23:$C$50,0)),0),0)*IF($T386="n/a",$D386*$Y386,$G386)+IFERROR(IF(AND($V386&lt;=AC$1,$W386&gt;=AC$1),INDEX(Reliability!H$23:H$50,MATCH($T386,Reliability!$C$23:$C$50,0)),0),0)*$H386*$X386*$Y386),$D386)*$R386</f>
        <v>0</v>
      </c>
      <c r="AD386" s="168">
        <f>MIN((IFERROR(IF(AND($V386&lt;=AD$1,$W386&gt;=AD$1),INDEX(Reliability!I$23:I$50,MATCH($S386,Reliability!$C$23:$C$50,0)),0),0)*IF($T386="n/a",$D386*$Y386,$G386)+IFERROR(IF(AND($V386&lt;=AD$1,$W386&gt;=AD$1),INDEX(Reliability!I$23:I$50,MATCH($T386,Reliability!$C$23:$C$50,0)),0),0)*$H386*$X386*$Y386),$D386)*$R386</f>
        <v>0</v>
      </c>
      <c r="AE386" s="168">
        <f>MIN((IFERROR(IF(AND($V386&lt;=AE$1,$W386&gt;=AE$1),INDEX(Reliability!J$23:J$50,MATCH($S386,Reliability!$C$23:$C$50,0)),0),0)*IF($T386="n/a",$D386*$Y386,$G386)+IFERROR(IF(AND($V386&lt;=AE$1,$W386&gt;=AE$1),INDEX(Reliability!J$23:J$50,MATCH($T386,Reliability!$C$23:$C$50,0)),0),0)*$H386*$X386*$Y386),$D386)*$R386</f>
        <v>0</v>
      </c>
      <c r="AF386" s="168">
        <f>MIN((IFERROR(IF(AND($V386&lt;=AF$1,$W386&gt;=AF$1),INDEX(Reliability!K$23:K$50,MATCH($S386,Reliability!$C$23:$C$50,0)),0),0)*IF($T386="n/a",$D386*$Y386,$G386)+IFERROR(IF(AND($V386&lt;=AF$1,$W386&gt;=AF$1),INDEX(Reliability!K$23:K$50,MATCH($T386,Reliability!$C$23:$C$50,0)),0),0)*$H386*$X386*$Y386),$D386)*$R386</f>
        <v>0</v>
      </c>
      <c r="AG386" s="168">
        <f>MIN((IFERROR(IF(AND($V386&lt;=AG$1,$W386&gt;=AG$1),INDEX(Reliability!L$23:L$50,MATCH($S386,Reliability!$C$23:$C$50,0)),0),0)*IF($T386="n/a",$D386*$Y386,$G386)+IFERROR(IF(AND($V386&lt;=AG$1,$W386&gt;=AG$1),INDEX(Reliability!L$23:L$50,MATCH($T386,Reliability!$C$23:$C$50,0)),0),0)*$H386*$X386*$Y386),$D386)*$R386</f>
        <v>0</v>
      </c>
      <c r="AH386" s="168">
        <f>MIN((IFERROR(IF(AND($V386&lt;=AH$1,$W386&gt;=AH$1),INDEX(Reliability!M$23:M$50,MATCH($S386,Reliability!$C$23:$C$50,0)),0),0)*IF($T386="n/a",$D386*$Y386,$G386)+IFERROR(IF(AND($V386&lt;=AH$1,$W386&gt;=AH$1),INDEX(Reliability!M$23:M$50,MATCH($T386,Reliability!$C$23:$C$50,0)),0),0)*$H386*$X386*$Y386),$D386)*$R386</f>
        <v>0</v>
      </c>
      <c r="AI386" s="168">
        <f>MIN((IFERROR(IF(AND($V386&lt;=AI$1,$W386&gt;=AI$1),INDEX(Reliability!N$23:N$50,MATCH($S386,Reliability!$C$23:$C$50,0)),0),0)*IF($T386="n/a",$D386*$Y386,$G386)+IFERROR(IF(AND($V386&lt;=AI$1,$W386&gt;=AI$1),INDEX(Reliability!N$23:N$50,MATCH($T386,Reliability!$C$23:$C$50,0)),0),0)*$H386*$X386*$Y386),$D386)*$R386</f>
        <v>0</v>
      </c>
      <c r="AJ386" s="168">
        <f>MIN((IFERROR(IF(AND($V386&lt;=AJ$1,$W386&gt;=AJ$1),INDEX(Reliability!O$23:O$50,MATCH($S386,Reliability!$C$23:$C$50,0)),0),0)*IF($T386="n/a",$D386*$Y386,$G386)+IFERROR(IF(AND($V386&lt;=AJ$1,$W386&gt;=AJ$1),INDEX(Reliability!O$23:O$50,MATCH($T386,Reliability!$C$23:$C$50,0)),0),0)*$H386*$X386*$Y386),$D386)*$R386</f>
        <v>0</v>
      </c>
      <c r="AK386" s="168">
        <f>MIN((IFERROR(IF(AND($V386&lt;=AK$1,$W386&gt;=AK$1),INDEX(Reliability!P$23:P$50,MATCH($S386,Reliability!$C$23:$C$50,0)),0),0)*IF($T386="n/a",$D386*$Y386,$G386)+IFERROR(IF(AND($V386&lt;=AK$1,$W386&gt;=AK$1),INDEX(Reliability!P$23:P$50,MATCH($T386,Reliability!$C$23:$C$50,0)),0),0)*$H386*$X386*$Y386),$D386)*$R386</f>
        <v>0</v>
      </c>
      <c r="AM386" s="167">
        <f t="shared" si="55"/>
        <v>0</v>
      </c>
      <c r="AN386">
        <f>unique_contracts!C386</f>
        <v>0</v>
      </c>
    </row>
    <row r="387" spans="2:40" x14ac:dyDescent="0.25">
      <c r="B387" s="121">
        <f>unique_contracts!B387</f>
        <v>0</v>
      </c>
      <c r="C387" s="103">
        <f>unique_contracts!D387</f>
        <v>0</v>
      </c>
      <c r="D387" s="120">
        <f>unique_contracts!J387</f>
        <v>0</v>
      </c>
      <c r="E387" s="103">
        <f>unique_contracts!M387</f>
        <v>0</v>
      </c>
      <c r="F387" s="103">
        <f>unique_contracts!N387</f>
        <v>0</v>
      </c>
      <c r="G387" s="103">
        <f>unique_contracts!P387</f>
        <v>0</v>
      </c>
      <c r="H387" s="103">
        <f>unique_contracts!R387</f>
        <v>0</v>
      </c>
      <c r="I387" s="103">
        <f>unique_contracts!V387</f>
        <v>0</v>
      </c>
      <c r="J387" s="121">
        <f>unique_contracts!AB387</f>
        <v>0</v>
      </c>
      <c r="K387" s="103">
        <f>unique_contracts!AM387</f>
        <v>0</v>
      </c>
      <c r="L387" s="103">
        <f>unique_contracts!AN387</f>
        <v>0</v>
      </c>
      <c r="M387" s="103">
        <f>unique_contracts!AO387</f>
        <v>0</v>
      </c>
      <c r="N387" s="103">
        <f>unique_contracts!AP387</f>
        <v>0</v>
      </c>
      <c r="O387" s="103">
        <f>unique_contracts!AQ387</f>
        <v>0</v>
      </c>
      <c r="P387" s="103">
        <f>unique_contracts!AR387</f>
        <v>0</v>
      </c>
      <c r="Q387" s="103">
        <f>unique_contracts!BP387</f>
        <v>0</v>
      </c>
      <c r="R387" s="103">
        <f t="shared" ref="R387:R450" si="56">IF(AND(J387="Sell",ISNUMBER(SEARCH("Capacity",Q387))),-1,IF(AND(NOT(J387="Sell"),ISNUMBER(SEARCH("Capacity",Q387))),1,0))</f>
        <v>0</v>
      </c>
      <c r="S387" s="103" t="str">
        <f>IFERROR(IF(AND(I387&gt;0,E387="NotHybrid"),_xlfn.CONCAT(MAX(MIN(ROUNDDOWN(I387/D387,0),8),4),INDEX(resources!$G:$G,MATCH(B387,resources!$A:$A,0))),INDEX(resources!$G:$G,MATCH(B387,resources!$A:$A,0))),"n/a")</f>
        <v>n/a</v>
      </c>
      <c r="T387" s="103" t="str">
        <f t="shared" ref="T387:T450" si="57">IFERROR(IF(NOT(E387="NotHybrid"),_xlfn.CONCAT(MAX(MIN(ROUNDDOWN(I387/H387,0),8),4),"hr_batteries"),"n/a"),"n/a")</f>
        <v>n/a</v>
      </c>
      <c r="U387" s="103" t="str">
        <f t="shared" ref="U387:U450" si="58">IF(T387="n/a",S387,"hybrid")</f>
        <v>n/a</v>
      </c>
      <c r="V387" s="103">
        <f t="shared" ref="V387:V450" si="59">IFERROR(IF(DATE(K387,L387,M387)&lt;=DATE(K387,6,1),K387,K387+1),0)</f>
        <v>0</v>
      </c>
      <c r="W387" s="103">
        <f t="shared" ref="W387:W450" si="60">IFERROR(IF(DATE(N387,O387,P387)&gt;=DATE(N387,10,1),N387,N387-1),0)</f>
        <v>0</v>
      </c>
      <c r="X387" s="119">
        <f t="shared" ref="X387:X450" si="61">IF(OR(T387="n/a",NOT(F387="NO")),100%,IF(ISNUMBER(SEARCH("pv",S387)),MIN(G387/(1*(ROUNDDOWN(I387/H387,0)/4)),H387)/H387,IF(ISNUMBER(SEARCH("wind",S387)),MIN(G387/(2*(ROUNDDOWN(I387/H387,0)/4)),H387)/H387,1)))</f>
        <v>1</v>
      </c>
      <c r="Y387" s="119">
        <f t="shared" ref="Y387:Y450" si="62">IF(ISNUMBER(SEARCH("batteries",S387)),MIN(ROUNDDOWN(I387/D387,0)/4,1), IF(ISNUMBER(SEARCH("batteries",T387)),MIN(ROUNDDOWN(I387/H387,0)/4,1),1))</f>
        <v>1</v>
      </c>
      <c r="Z387" s="168">
        <f>MIN((IFERROR(IF(AND($V387&lt;=Z$1,$W387&gt;=Z$1),INDEX(Reliability!E$23:E$50,MATCH($S387,Reliability!$C$23:$C$50,0)),0),0)*IF($T387="n/a",$D387*$Y387,$G387)+IFERROR(IF(AND($V387&lt;=Z$1,$W387&gt;=Z$1),INDEX(Reliability!E$23:E$50,MATCH($T387,Reliability!$C$23:$C$50,0)),0),0)*$H387*$X387*$Y387),$D387)*$R387</f>
        <v>0</v>
      </c>
      <c r="AA387" s="168">
        <f>MIN((IFERROR(IF(AND($V387&lt;=AA$1,$W387&gt;=AA$1),INDEX(Reliability!F$23:F$50,MATCH($S387,Reliability!$C$23:$C$50,0)),0),0)*IF($T387="n/a",$D387*$Y387,$G387)+IFERROR(IF(AND($V387&lt;=AA$1,$W387&gt;=AA$1),INDEX(Reliability!F$23:F$50,MATCH($T387,Reliability!$C$23:$C$50,0)),0),0)*$H387*$X387*$Y387),$D387)*$R387</f>
        <v>0</v>
      </c>
      <c r="AB387" s="168">
        <f>MIN((IFERROR(IF(AND($V387&lt;=AB$1,$W387&gt;=AB$1),INDEX(Reliability!G$23:G$50,MATCH($S387,Reliability!$C$23:$C$50,0)),0),0)*IF($T387="n/a",$D387*$Y387,$G387)+IFERROR(IF(AND($V387&lt;=AB$1,$W387&gt;=AB$1),INDEX(Reliability!G$23:G$50,MATCH($T387,Reliability!$C$23:$C$50,0)),0),0)*$H387*$X387*$Y387),$D387)*$R387</f>
        <v>0</v>
      </c>
      <c r="AC387" s="168">
        <f>MIN((IFERROR(IF(AND($V387&lt;=AC$1,$W387&gt;=AC$1),INDEX(Reliability!H$23:H$50,MATCH($S387,Reliability!$C$23:$C$50,0)),0),0)*IF($T387="n/a",$D387*$Y387,$G387)+IFERROR(IF(AND($V387&lt;=AC$1,$W387&gt;=AC$1),INDEX(Reliability!H$23:H$50,MATCH($T387,Reliability!$C$23:$C$50,0)),0),0)*$H387*$X387*$Y387),$D387)*$R387</f>
        <v>0</v>
      </c>
      <c r="AD387" s="168">
        <f>MIN((IFERROR(IF(AND($V387&lt;=AD$1,$W387&gt;=AD$1),INDEX(Reliability!I$23:I$50,MATCH($S387,Reliability!$C$23:$C$50,0)),0),0)*IF($T387="n/a",$D387*$Y387,$G387)+IFERROR(IF(AND($V387&lt;=AD$1,$W387&gt;=AD$1),INDEX(Reliability!I$23:I$50,MATCH($T387,Reliability!$C$23:$C$50,0)),0),0)*$H387*$X387*$Y387),$D387)*$R387</f>
        <v>0</v>
      </c>
      <c r="AE387" s="168">
        <f>MIN((IFERROR(IF(AND($V387&lt;=AE$1,$W387&gt;=AE$1),INDEX(Reliability!J$23:J$50,MATCH($S387,Reliability!$C$23:$C$50,0)),0),0)*IF($T387="n/a",$D387*$Y387,$G387)+IFERROR(IF(AND($V387&lt;=AE$1,$W387&gt;=AE$1),INDEX(Reliability!J$23:J$50,MATCH($T387,Reliability!$C$23:$C$50,0)),0),0)*$H387*$X387*$Y387),$D387)*$R387</f>
        <v>0</v>
      </c>
      <c r="AF387" s="168">
        <f>MIN((IFERROR(IF(AND($V387&lt;=AF$1,$W387&gt;=AF$1),INDEX(Reliability!K$23:K$50,MATCH($S387,Reliability!$C$23:$C$50,0)),0),0)*IF($T387="n/a",$D387*$Y387,$G387)+IFERROR(IF(AND($V387&lt;=AF$1,$W387&gt;=AF$1),INDEX(Reliability!K$23:K$50,MATCH($T387,Reliability!$C$23:$C$50,0)),0),0)*$H387*$X387*$Y387),$D387)*$R387</f>
        <v>0</v>
      </c>
      <c r="AG387" s="168">
        <f>MIN((IFERROR(IF(AND($V387&lt;=AG$1,$W387&gt;=AG$1),INDEX(Reliability!L$23:L$50,MATCH($S387,Reliability!$C$23:$C$50,0)),0),0)*IF($T387="n/a",$D387*$Y387,$G387)+IFERROR(IF(AND($V387&lt;=AG$1,$W387&gt;=AG$1),INDEX(Reliability!L$23:L$50,MATCH($T387,Reliability!$C$23:$C$50,0)),0),0)*$H387*$X387*$Y387),$D387)*$R387</f>
        <v>0</v>
      </c>
      <c r="AH387" s="168">
        <f>MIN((IFERROR(IF(AND($V387&lt;=AH$1,$W387&gt;=AH$1),INDEX(Reliability!M$23:M$50,MATCH($S387,Reliability!$C$23:$C$50,0)),0),0)*IF($T387="n/a",$D387*$Y387,$G387)+IFERROR(IF(AND($V387&lt;=AH$1,$W387&gt;=AH$1),INDEX(Reliability!M$23:M$50,MATCH($T387,Reliability!$C$23:$C$50,0)),0),0)*$H387*$X387*$Y387),$D387)*$R387</f>
        <v>0</v>
      </c>
      <c r="AI387" s="168">
        <f>MIN((IFERROR(IF(AND($V387&lt;=AI$1,$W387&gt;=AI$1),INDEX(Reliability!N$23:N$50,MATCH($S387,Reliability!$C$23:$C$50,0)),0),0)*IF($T387="n/a",$D387*$Y387,$G387)+IFERROR(IF(AND($V387&lt;=AI$1,$W387&gt;=AI$1),INDEX(Reliability!N$23:N$50,MATCH($T387,Reliability!$C$23:$C$50,0)),0),0)*$H387*$X387*$Y387),$D387)*$R387</f>
        <v>0</v>
      </c>
      <c r="AJ387" s="168">
        <f>MIN((IFERROR(IF(AND($V387&lt;=AJ$1,$W387&gt;=AJ$1),INDEX(Reliability!O$23:O$50,MATCH($S387,Reliability!$C$23:$C$50,0)),0),0)*IF($T387="n/a",$D387*$Y387,$G387)+IFERROR(IF(AND($V387&lt;=AJ$1,$W387&gt;=AJ$1),INDEX(Reliability!O$23:O$50,MATCH($T387,Reliability!$C$23:$C$50,0)),0),0)*$H387*$X387*$Y387),$D387)*$R387</f>
        <v>0</v>
      </c>
      <c r="AK387" s="168">
        <f>MIN((IFERROR(IF(AND($V387&lt;=AK$1,$W387&gt;=AK$1),INDEX(Reliability!P$23:P$50,MATCH($S387,Reliability!$C$23:$C$50,0)),0),0)*IF($T387="n/a",$D387*$Y387,$G387)+IFERROR(IF(AND($V387&lt;=AK$1,$W387&gt;=AK$1),INDEX(Reliability!P$23:P$50,MATCH($T387,Reliability!$C$23:$C$50,0)),0),0)*$H387*$X387*$Y387),$D387)*$R387</f>
        <v>0</v>
      </c>
      <c r="AM387" s="167">
        <f t="shared" ref="AM387:AM450" si="63">ROUND(SUM(Z387:AK387),1)</f>
        <v>0</v>
      </c>
      <c r="AN387">
        <f>unique_contracts!C387</f>
        <v>0</v>
      </c>
    </row>
    <row r="388" spans="2:40" x14ac:dyDescent="0.25">
      <c r="B388" s="121">
        <f>unique_contracts!B388</f>
        <v>0</v>
      </c>
      <c r="C388" s="103">
        <f>unique_contracts!D388</f>
        <v>0</v>
      </c>
      <c r="D388" s="120">
        <f>unique_contracts!J388</f>
        <v>0</v>
      </c>
      <c r="E388" s="103">
        <f>unique_contracts!M388</f>
        <v>0</v>
      </c>
      <c r="F388" s="103">
        <f>unique_contracts!N388</f>
        <v>0</v>
      </c>
      <c r="G388" s="103">
        <f>unique_contracts!P388</f>
        <v>0</v>
      </c>
      <c r="H388" s="103">
        <f>unique_contracts!R388</f>
        <v>0</v>
      </c>
      <c r="I388" s="103">
        <f>unique_contracts!V388</f>
        <v>0</v>
      </c>
      <c r="J388" s="121">
        <f>unique_contracts!AB388</f>
        <v>0</v>
      </c>
      <c r="K388" s="103">
        <f>unique_contracts!AM388</f>
        <v>0</v>
      </c>
      <c r="L388" s="103">
        <f>unique_contracts!AN388</f>
        <v>0</v>
      </c>
      <c r="M388" s="103">
        <f>unique_contracts!AO388</f>
        <v>0</v>
      </c>
      <c r="N388" s="103">
        <f>unique_contracts!AP388</f>
        <v>0</v>
      </c>
      <c r="O388" s="103">
        <f>unique_contracts!AQ388</f>
        <v>0</v>
      </c>
      <c r="P388" s="103">
        <f>unique_contracts!AR388</f>
        <v>0</v>
      </c>
      <c r="Q388" s="103">
        <f>unique_contracts!BP388</f>
        <v>0</v>
      </c>
      <c r="R388" s="103">
        <f t="shared" si="56"/>
        <v>0</v>
      </c>
      <c r="S388" s="103" t="str">
        <f>IFERROR(IF(AND(I388&gt;0,E388="NotHybrid"),_xlfn.CONCAT(MAX(MIN(ROUNDDOWN(I388/D388,0),8),4),INDEX(resources!$G:$G,MATCH(B388,resources!$A:$A,0))),INDEX(resources!$G:$G,MATCH(B388,resources!$A:$A,0))),"n/a")</f>
        <v>n/a</v>
      </c>
      <c r="T388" s="103" t="str">
        <f t="shared" si="57"/>
        <v>n/a</v>
      </c>
      <c r="U388" s="103" t="str">
        <f t="shared" si="58"/>
        <v>n/a</v>
      </c>
      <c r="V388" s="103">
        <f t="shared" si="59"/>
        <v>0</v>
      </c>
      <c r="W388" s="103">
        <f t="shared" si="60"/>
        <v>0</v>
      </c>
      <c r="X388" s="119">
        <f t="shared" si="61"/>
        <v>1</v>
      </c>
      <c r="Y388" s="119">
        <f t="shared" si="62"/>
        <v>1</v>
      </c>
      <c r="Z388" s="168">
        <f>MIN((IFERROR(IF(AND($V388&lt;=Z$1,$W388&gt;=Z$1),INDEX(Reliability!E$23:E$50,MATCH($S388,Reliability!$C$23:$C$50,0)),0),0)*IF($T388="n/a",$D388*$Y388,$G388)+IFERROR(IF(AND($V388&lt;=Z$1,$W388&gt;=Z$1),INDEX(Reliability!E$23:E$50,MATCH($T388,Reliability!$C$23:$C$50,0)),0),0)*$H388*$X388*$Y388),$D388)*$R388</f>
        <v>0</v>
      </c>
      <c r="AA388" s="168">
        <f>MIN((IFERROR(IF(AND($V388&lt;=AA$1,$W388&gt;=AA$1),INDEX(Reliability!F$23:F$50,MATCH($S388,Reliability!$C$23:$C$50,0)),0),0)*IF($T388="n/a",$D388*$Y388,$G388)+IFERROR(IF(AND($V388&lt;=AA$1,$W388&gt;=AA$1),INDEX(Reliability!F$23:F$50,MATCH($T388,Reliability!$C$23:$C$50,0)),0),0)*$H388*$X388*$Y388),$D388)*$R388</f>
        <v>0</v>
      </c>
      <c r="AB388" s="168">
        <f>MIN((IFERROR(IF(AND($V388&lt;=AB$1,$W388&gt;=AB$1),INDEX(Reliability!G$23:G$50,MATCH($S388,Reliability!$C$23:$C$50,0)),0),0)*IF($T388="n/a",$D388*$Y388,$G388)+IFERROR(IF(AND($V388&lt;=AB$1,$W388&gt;=AB$1),INDEX(Reliability!G$23:G$50,MATCH($T388,Reliability!$C$23:$C$50,0)),0),0)*$H388*$X388*$Y388),$D388)*$R388</f>
        <v>0</v>
      </c>
      <c r="AC388" s="168">
        <f>MIN((IFERROR(IF(AND($V388&lt;=AC$1,$W388&gt;=AC$1),INDEX(Reliability!H$23:H$50,MATCH($S388,Reliability!$C$23:$C$50,0)),0),0)*IF($T388="n/a",$D388*$Y388,$G388)+IFERROR(IF(AND($V388&lt;=AC$1,$W388&gt;=AC$1),INDEX(Reliability!H$23:H$50,MATCH($T388,Reliability!$C$23:$C$50,0)),0),0)*$H388*$X388*$Y388),$D388)*$R388</f>
        <v>0</v>
      </c>
      <c r="AD388" s="168">
        <f>MIN((IFERROR(IF(AND($V388&lt;=AD$1,$W388&gt;=AD$1),INDEX(Reliability!I$23:I$50,MATCH($S388,Reliability!$C$23:$C$50,0)),0),0)*IF($T388="n/a",$D388*$Y388,$G388)+IFERROR(IF(AND($V388&lt;=AD$1,$W388&gt;=AD$1),INDEX(Reliability!I$23:I$50,MATCH($T388,Reliability!$C$23:$C$50,0)),0),0)*$H388*$X388*$Y388),$D388)*$R388</f>
        <v>0</v>
      </c>
      <c r="AE388" s="168">
        <f>MIN((IFERROR(IF(AND($V388&lt;=AE$1,$W388&gt;=AE$1),INDEX(Reliability!J$23:J$50,MATCH($S388,Reliability!$C$23:$C$50,0)),0),0)*IF($T388="n/a",$D388*$Y388,$G388)+IFERROR(IF(AND($V388&lt;=AE$1,$W388&gt;=AE$1),INDEX(Reliability!J$23:J$50,MATCH($T388,Reliability!$C$23:$C$50,0)),0),0)*$H388*$X388*$Y388),$D388)*$R388</f>
        <v>0</v>
      </c>
      <c r="AF388" s="168">
        <f>MIN((IFERROR(IF(AND($V388&lt;=AF$1,$W388&gt;=AF$1),INDEX(Reliability!K$23:K$50,MATCH($S388,Reliability!$C$23:$C$50,0)),0),0)*IF($T388="n/a",$D388*$Y388,$G388)+IFERROR(IF(AND($V388&lt;=AF$1,$W388&gt;=AF$1),INDEX(Reliability!K$23:K$50,MATCH($T388,Reliability!$C$23:$C$50,0)),0),0)*$H388*$X388*$Y388),$D388)*$R388</f>
        <v>0</v>
      </c>
      <c r="AG388" s="168">
        <f>MIN((IFERROR(IF(AND($V388&lt;=AG$1,$W388&gt;=AG$1),INDEX(Reliability!L$23:L$50,MATCH($S388,Reliability!$C$23:$C$50,0)),0),0)*IF($T388="n/a",$D388*$Y388,$G388)+IFERROR(IF(AND($V388&lt;=AG$1,$W388&gt;=AG$1),INDEX(Reliability!L$23:L$50,MATCH($T388,Reliability!$C$23:$C$50,0)),0),0)*$H388*$X388*$Y388),$D388)*$R388</f>
        <v>0</v>
      </c>
      <c r="AH388" s="168">
        <f>MIN((IFERROR(IF(AND($V388&lt;=AH$1,$W388&gt;=AH$1),INDEX(Reliability!M$23:M$50,MATCH($S388,Reliability!$C$23:$C$50,0)),0),0)*IF($T388="n/a",$D388*$Y388,$G388)+IFERROR(IF(AND($V388&lt;=AH$1,$W388&gt;=AH$1),INDEX(Reliability!M$23:M$50,MATCH($T388,Reliability!$C$23:$C$50,0)),0),0)*$H388*$X388*$Y388),$D388)*$R388</f>
        <v>0</v>
      </c>
      <c r="AI388" s="168">
        <f>MIN((IFERROR(IF(AND($V388&lt;=AI$1,$W388&gt;=AI$1),INDEX(Reliability!N$23:N$50,MATCH($S388,Reliability!$C$23:$C$50,0)),0),0)*IF($T388="n/a",$D388*$Y388,$G388)+IFERROR(IF(AND($V388&lt;=AI$1,$W388&gt;=AI$1),INDEX(Reliability!N$23:N$50,MATCH($T388,Reliability!$C$23:$C$50,0)),0),0)*$H388*$X388*$Y388),$D388)*$R388</f>
        <v>0</v>
      </c>
      <c r="AJ388" s="168">
        <f>MIN((IFERROR(IF(AND($V388&lt;=AJ$1,$W388&gt;=AJ$1),INDEX(Reliability!O$23:O$50,MATCH($S388,Reliability!$C$23:$C$50,0)),0),0)*IF($T388="n/a",$D388*$Y388,$G388)+IFERROR(IF(AND($V388&lt;=AJ$1,$W388&gt;=AJ$1),INDEX(Reliability!O$23:O$50,MATCH($T388,Reliability!$C$23:$C$50,0)),0),0)*$H388*$X388*$Y388),$D388)*$R388</f>
        <v>0</v>
      </c>
      <c r="AK388" s="168">
        <f>MIN((IFERROR(IF(AND($V388&lt;=AK$1,$W388&gt;=AK$1),INDEX(Reliability!P$23:P$50,MATCH($S388,Reliability!$C$23:$C$50,0)),0),0)*IF($T388="n/a",$D388*$Y388,$G388)+IFERROR(IF(AND($V388&lt;=AK$1,$W388&gt;=AK$1),INDEX(Reliability!P$23:P$50,MATCH($T388,Reliability!$C$23:$C$50,0)),0),0)*$H388*$X388*$Y388),$D388)*$R388</f>
        <v>0</v>
      </c>
      <c r="AM388" s="167">
        <f t="shared" si="63"/>
        <v>0</v>
      </c>
      <c r="AN388">
        <f>unique_contracts!C388</f>
        <v>0</v>
      </c>
    </row>
    <row r="389" spans="2:40" x14ac:dyDescent="0.25">
      <c r="B389" s="121">
        <f>unique_contracts!B389</f>
        <v>0</v>
      </c>
      <c r="C389" s="103">
        <f>unique_contracts!D389</f>
        <v>0</v>
      </c>
      <c r="D389" s="120">
        <f>unique_contracts!J389</f>
        <v>0</v>
      </c>
      <c r="E389" s="103">
        <f>unique_contracts!M389</f>
        <v>0</v>
      </c>
      <c r="F389" s="103">
        <f>unique_contracts!N389</f>
        <v>0</v>
      </c>
      <c r="G389" s="103">
        <f>unique_contracts!P389</f>
        <v>0</v>
      </c>
      <c r="H389" s="103">
        <f>unique_contracts!R389</f>
        <v>0</v>
      </c>
      <c r="I389" s="103">
        <f>unique_contracts!V389</f>
        <v>0</v>
      </c>
      <c r="J389" s="121">
        <f>unique_contracts!AB389</f>
        <v>0</v>
      </c>
      <c r="K389" s="103">
        <f>unique_contracts!AM389</f>
        <v>0</v>
      </c>
      <c r="L389" s="103">
        <f>unique_contracts!AN389</f>
        <v>0</v>
      </c>
      <c r="M389" s="103">
        <f>unique_contracts!AO389</f>
        <v>0</v>
      </c>
      <c r="N389" s="103">
        <f>unique_contracts!AP389</f>
        <v>0</v>
      </c>
      <c r="O389" s="103">
        <f>unique_contracts!AQ389</f>
        <v>0</v>
      </c>
      <c r="P389" s="103">
        <f>unique_contracts!AR389</f>
        <v>0</v>
      </c>
      <c r="Q389" s="103">
        <f>unique_contracts!BP389</f>
        <v>0</v>
      </c>
      <c r="R389" s="103">
        <f t="shared" si="56"/>
        <v>0</v>
      </c>
      <c r="S389" s="103" t="str">
        <f>IFERROR(IF(AND(I389&gt;0,E389="NotHybrid"),_xlfn.CONCAT(MAX(MIN(ROUNDDOWN(I389/D389,0),8),4),INDEX(resources!$G:$G,MATCH(B389,resources!$A:$A,0))),INDEX(resources!$G:$G,MATCH(B389,resources!$A:$A,0))),"n/a")</f>
        <v>n/a</v>
      </c>
      <c r="T389" s="103" t="str">
        <f t="shared" si="57"/>
        <v>n/a</v>
      </c>
      <c r="U389" s="103" t="str">
        <f t="shared" si="58"/>
        <v>n/a</v>
      </c>
      <c r="V389" s="103">
        <f t="shared" si="59"/>
        <v>0</v>
      </c>
      <c r="W389" s="103">
        <f t="shared" si="60"/>
        <v>0</v>
      </c>
      <c r="X389" s="119">
        <f t="shared" si="61"/>
        <v>1</v>
      </c>
      <c r="Y389" s="119">
        <f t="shared" si="62"/>
        <v>1</v>
      </c>
      <c r="Z389" s="168">
        <f>MIN((IFERROR(IF(AND($V389&lt;=Z$1,$W389&gt;=Z$1),INDEX(Reliability!E$23:E$50,MATCH($S389,Reliability!$C$23:$C$50,0)),0),0)*IF($T389="n/a",$D389*$Y389,$G389)+IFERROR(IF(AND($V389&lt;=Z$1,$W389&gt;=Z$1),INDEX(Reliability!E$23:E$50,MATCH($T389,Reliability!$C$23:$C$50,0)),0),0)*$H389*$X389*$Y389),$D389)*$R389</f>
        <v>0</v>
      </c>
      <c r="AA389" s="168">
        <f>MIN((IFERROR(IF(AND($V389&lt;=AA$1,$W389&gt;=AA$1),INDEX(Reliability!F$23:F$50,MATCH($S389,Reliability!$C$23:$C$50,0)),0),0)*IF($T389="n/a",$D389*$Y389,$G389)+IFERROR(IF(AND($V389&lt;=AA$1,$W389&gt;=AA$1),INDEX(Reliability!F$23:F$50,MATCH($T389,Reliability!$C$23:$C$50,0)),0),0)*$H389*$X389*$Y389),$D389)*$R389</f>
        <v>0</v>
      </c>
      <c r="AB389" s="168">
        <f>MIN((IFERROR(IF(AND($V389&lt;=AB$1,$W389&gt;=AB$1),INDEX(Reliability!G$23:G$50,MATCH($S389,Reliability!$C$23:$C$50,0)),0),0)*IF($T389="n/a",$D389*$Y389,$G389)+IFERROR(IF(AND($V389&lt;=AB$1,$W389&gt;=AB$1),INDEX(Reliability!G$23:G$50,MATCH($T389,Reliability!$C$23:$C$50,0)),0),0)*$H389*$X389*$Y389),$D389)*$R389</f>
        <v>0</v>
      </c>
      <c r="AC389" s="168">
        <f>MIN((IFERROR(IF(AND($V389&lt;=AC$1,$W389&gt;=AC$1),INDEX(Reliability!H$23:H$50,MATCH($S389,Reliability!$C$23:$C$50,0)),0),0)*IF($T389="n/a",$D389*$Y389,$G389)+IFERROR(IF(AND($V389&lt;=AC$1,$W389&gt;=AC$1),INDEX(Reliability!H$23:H$50,MATCH($T389,Reliability!$C$23:$C$50,0)),0),0)*$H389*$X389*$Y389),$D389)*$R389</f>
        <v>0</v>
      </c>
      <c r="AD389" s="168">
        <f>MIN((IFERROR(IF(AND($V389&lt;=AD$1,$W389&gt;=AD$1),INDEX(Reliability!I$23:I$50,MATCH($S389,Reliability!$C$23:$C$50,0)),0),0)*IF($T389="n/a",$D389*$Y389,$G389)+IFERROR(IF(AND($V389&lt;=AD$1,$W389&gt;=AD$1),INDEX(Reliability!I$23:I$50,MATCH($T389,Reliability!$C$23:$C$50,0)),0),0)*$H389*$X389*$Y389),$D389)*$R389</f>
        <v>0</v>
      </c>
      <c r="AE389" s="168">
        <f>MIN((IFERROR(IF(AND($V389&lt;=AE$1,$W389&gt;=AE$1),INDEX(Reliability!J$23:J$50,MATCH($S389,Reliability!$C$23:$C$50,0)),0),0)*IF($T389="n/a",$D389*$Y389,$G389)+IFERROR(IF(AND($V389&lt;=AE$1,$W389&gt;=AE$1),INDEX(Reliability!J$23:J$50,MATCH($T389,Reliability!$C$23:$C$50,0)),0),0)*$H389*$X389*$Y389),$D389)*$R389</f>
        <v>0</v>
      </c>
      <c r="AF389" s="168">
        <f>MIN((IFERROR(IF(AND($V389&lt;=AF$1,$W389&gt;=AF$1),INDEX(Reliability!K$23:K$50,MATCH($S389,Reliability!$C$23:$C$50,0)),0),0)*IF($T389="n/a",$D389*$Y389,$G389)+IFERROR(IF(AND($V389&lt;=AF$1,$W389&gt;=AF$1),INDEX(Reliability!K$23:K$50,MATCH($T389,Reliability!$C$23:$C$50,0)),0),0)*$H389*$X389*$Y389),$D389)*$R389</f>
        <v>0</v>
      </c>
      <c r="AG389" s="168">
        <f>MIN((IFERROR(IF(AND($V389&lt;=AG$1,$W389&gt;=AG$1),INDEX(Reliability!L$23:L$50,MATCH($S389,Reliability!$C$23:$C$50,0)),0),0)*IF($T389="n/a",$D389*$Y389,$G389)+IFERROR(IF(AND($V389&lt;=AG$1,$W389&gt;=AG$1),INDEX(Reliability!L$23:L$50,MATCH($T389,Reliability!$C$23:$C$50,0)),0),0)*$H389*$X389*$Y389),$D389)*$R389</f>
        <v>0</v>
      </c>
      <c r="AH389" s="168">
        <f>MIN((IFERROR(IF(AND($V389&lt;=AH$1,$W389&gt;=AH$1),INDEX(Reliability!M$23:M$50,MATCH($S389,Reliability!$C$23:$C$50,0)),0),0)*IF($T389="n/a",$D389*$Y389,$G389)+IFERROR(IF(AND($V389&lt;=AH$1,$W389&gt;=AH$1),INDEX(Reliability!M$23:M$50,MATCH($T389,Reliability!$C$23:$C$50,0)),0),0)*$H389*$X389*$Y389),$D389)*$R389</f>
        <v>0</v>
      </c>
      <c r="AI389" s="168">
        <f>MIN((IFERROR(IF(AND($V389&lt;=AI$1,$W389&gt;=AI$1),INDEX(Reliability!N$23:N$50,MATCH($S389,Reliability!$C$23:$C$50,0)),0),0)*IF($T389="n/a",$D389*$Y389,$G389)+IFERROR(IF(AND($V389&lt;=AI$1,$W389&gt;=AI$1),INDEX(Reliability!N$23:N$50,MATCH($T389,Reliability!$C$23:$C$50,0)),0),0)*$H389*$X389*$Y389),$D389)*$R389</f>
        <v>0</v>
      </c>
      <c r="AJ389" s="168">
        <f>MIN((IFERROR(IF(AND($V389&lt;=AJ$1,$W389&gt;=AJ$1),INDEX(Reliability!O$23:O$50,MATCH($S389,Reliability!$C$23:$C$50,0)),0),0)*IF($T389="n/a",$D389*$Y389,$G389)+IFERROR(IF(AND($V389&lt;=AJ$1,$W389&gt;=AJ$1),INDEX(Reliability!O$23:O$50,MATCH($T389,Reliability!$C$23:$C$50,0)),0),0)*$H389*$X389*$Y389),$D389)*$R389</f>
        <v>0</v>
      </c>
      <c r="AK389" s="168">
        <f>MIN((IFERROR(IF(AND($V389&lt;=AK$1,$W389&gt;=AK$1),INDEX(Reliability!P$23:P$50,MATCH($S389,Reliability!$C$23:$C$50,0)),0),0)*IF($T389="n/a",$D389*$Y389,$G389)+IFERROR(IF(AND($V389&lt;=AK$1,$W389&gt;=AK$1),INDEX(Reliability!P$23:P$50,MATCH($T389,Reliability!$C$23:$C$50,0)),0),0)*$H389*$X389*$Y389),$D389)*$R389</f>
        <v>0</v>
      </c>
      <c r="AM389" s="167">
        <f t="shared" si="63"/>
        <v>0</v>
      </c>
      <c r="AN389">
        <f>unique_contracts!C389</f>
        <v>0</v>
      </c>
    </row>
    <row r="390" spans="2:40" x14ac:dyDescent="0.25">
      <c r="B390" s="121">
        <f>unique_contracts!B390</f>
        <v>0</v>
      </c>
      <c r="C390" s="103">
        <f>unique_contracts!D390</f>
        <v>0</v>
      </c>
      <c r="D390" s="120">
        <f>unique_contracts!J390</f>
        <v>0</v>
      </c>
      <c r="E390" s="103">
        <f>unique_contracts!M390</f>
        <v>0</v>
      </c>
      <c r="F390" s="103">
        <f>unique_contracts!N390</f>
        <v>0</v>
      </c>
      <c r="G390" s="103">
        <f>unique_contracts!P390</f>
        <v>0</v>
      </c>
      <c r="H390" s="103">
        <f>unique_contracts!R390</f>
        <v>0</v>
      </c>
      <c r="I390" s="103">
        <f>unique_contracts!V390</f>
        <v>0</v>
      </c>
      <c r="J390" s="121">
        <f>unique_contracts!AB390</f>
        <v>0</v>
      </c>
      <c r="K390" s="103">
        <f>unique_contracts!AM390</f>
        <v>0</v>
      </c>
      <c r="L390" s="103">
        <f>unique_contracts!AN390</f>
        <v>0</v>
      </c>
      <c r="M390" s="103">
        <f>unique_contracts!AO390</f>
        <v>0</v>
      </c>
      <c r="N390" s="103">
        <f>unique_contracts!AP390</f>
        <v>0</v>
      </c>
      <c r="O390" s="103">
        <f>unique_contracts!AQ390</f>
        <v>0</v>
      </c>
      <c r="P390" s="103">
        <f>unique_contracts!AR390</f>
        <v>0</v>
      </c>
      <c r="Q390" s="103">
        <f>unique_contracts!BP390</f>
        <v>0</v>
      </c>
      <c r="R390" s="103">
        <f t="shared" si="56"/>
        <v>0</v>
      </c>
      <c r="S390" s="103" t="str">
        <f>IFERROR(IF(AND(I390&gt;0,E390="NotHybrid"),_xlfn.CONCAT(MAX(MIN(ROUNDDOWN(I390/D390,0),8),4),INDEX(resources!$G:$G,MATCH(B390,resources!$A:$A,0))),INDEX(resources!$G:$G,MATCH(B390,resources!$A:$A,0))),"n/a")</f>
        <v>n/a</v>
      </c>
      <c r="T390" s="103" t="str">
        <f t="shared" si="57"/>
        <v>n/a</v>
      </c>
      <c r="U390" s="103" t="str">
        <f t="shared" si="58"/>
        <v>n/a</v>
      </c>
      <c r="V390" s="103">
        <f t="shared" si="59"/>
        <v>0</v>
      </c>
      <c r="W390" s="103">
        <f t="shared" si="60"/>
        <v>0</v>
      </c>
      <c r="X390" s="119">
        <f t="shared" si="61"/>
        <v>1</v>
      </c>
      <c r="Y390" s="119">
        <f t="shared" si="62"/>
        <v>1</v>
      </c>
      <c r="Z390" s="168">
        <f>MIN((IFERROR(IF(AND($V390&lt;=Z$1,$W390&gt;=Z$1),INDEX(Reliability!E$23:E$50,MATCH($S390,Reliability!$C$23:$C$50,0)),0),0)*IF($T390="n/a",$D390*$Y390,$G390)+IFERROR(IF(AND($V390&lt;=Z$1,$W390&gt;=Z$1),INDEX(Reliability!E$23:E$50,MATCH($T390,Reliability!$C$23:$C$50,0)),0),0)*$H390*$X390*$Y390),$D390)*$R390</f>
        <v>0</v>
      </c>
      <c r="AA390" s="168">
        <f>MIN((IFERROR(IF(AND($V390&lt;=AA$1,$W390&gt;=AA$1),INDEX(Reliability!F$23:F$50,MATCH($S390,Reliability!$C$23:$C$50,0)),0),0)*IF($T390="n/a",$D390*$Y390,$G390)+IFERROR(IF(AND($V390&lt;=AA$1,$W390&gt;=AA$1),INDEX(Reliability!F$23:F$50,MATCH($T390,Reliability!$C$23:$C$50,0)),0),0)*$H390*$X390*$Y390),$D390)*$R390</f>
        <v>0</v>
      </c>
      <c r="AB390" s="168">
        <f>MIN((IFERROR(IF(AND($V390&lt;=AB$1,$W390&gt;=AB$1),INDEX(Reliability!G$23:G$50,MATCH($S390,Reliability!$C$23:$C$50,0)),0),0)*IF($T390="n/a",$D390*$Y390,$G390)+IFERROR(IF(AND($V390&lt;=AB$1,$W390&gt;=AB$1),INDEX(Reliability!G$23:G$50,MATCH($T390,Reliability!$C$23:$C$50,0)),0),0)*$H390*$X390*$Y390),$D390)*$R390</f>
        <v>0</v>
      </c>
      <c r="AC390" s="168">
        <f>MIN((IFERROR(IF(AND($V390&lt;=AC$1,$W390&gt;=AC$1),INDEX(Reliability!H$23:H$50,MATCH($S390,Reliability!$C$23:$C$50,0)),0),0)*IF($T390="n/a",$D390*$Y390,$G390)+IFERROR(IF(AND($V390&lt;=AC$1,$W390&gt;=AC$1),INDEX(Reliability!H$23:H$50,MATCH($T390,Reliability!$C$23:$C$50,0)),0),0)*$H390*$X390*$Y390),$D390)*$R390</f>
        <v>0</v>
      </c>
      <c r="AD390" s="168">
        <f>MIN((IFERROR(IF(AND($V390&lt;=AD$1,$W390&gt;=AD$1),INDEX(Reliability!I$23:I$50,MATCH($S390,Reliability!$C$23:$C$50,0)),0),0)*IF($T390="n/a",$D390*$Y390,$G390)+IFERROR(IF(AND($V390&lt;=AD$1,$W390&gt;=AD$1),INDEX(Reliability!I$23:I$50,MATCH($T390,Reliability!$C$23:$C$50,0)),0),0)*$H390*$X390*$Y390),$D390)*$R390</f>
        <v>0</v>
      </c>
      <c r="AE390" s="168">
        <f>MIN((IFERROR(IF(AND($V390&lt;=AE$1,$W390&gt;=AE$1),INDEX(Reliability!J$23:J$50,MATCH($S390,Reliability!$C$23:$C$50,0)),0),0)*IF($T390="n/a",$D390*$Y390,$G390)+IFERROR(IF(AND($V390&lt;=AE$1,$W390&gt;=AE$1),INDEX(Reliability!J$23:J$50,MATCH($T390,Reliability!$C$23:$C$50,0)),0),0)*$H390*$X390*$Y390),$D390)*$R390</f>
        <v>0</v>
      </c>
      <c r="AF390" s="168">
        <f>MIN((IFERROR(IF(AND($V390&lt;=AF$1,$W390&gt;=AF$1),INDEX(Reliability!K$23:K$50,MATCH($S390,Reliability!$C$23:$C$50,0)),0),0)*IF($T390="n/a",$D390*$Y390,$G390)+IFERROR(IF(AND($V390&lt;=AF$1,$W390&gt;=AF$1),INDEX(Reliability!K$23:K$50,MATCH($T390,Reliability!$C$23:$C$50,0)),0),0)*$H390*$X390*$Y390),$D390)*$R390</f>
        <v>0</v>
      </c>
      <c r="AG390" s="168">
        <f>MIN((IFERROR(IF(AND($V390&lt;=AG$1,$W390&gt;=AG$1),INDEX(Reliability!L$23:L$50,MATCH($S390,Reliability!$C$23:$C$50,0)),0),0)*IF($T390="n/a",$D390*$Y390,$G390)+IFERROR(IF(AND($V390&lt;=AG$1,$W390&gt;=AG$1),INDEX(Reliability!L$23:L$50,MATCH($T390,Reliability!$C$23:$C$50,0)),0),0)*$H390*$X390*$Y390),$D390)*$R390</f>
        <v>0</v>
      </c>
      <c r="AH390" s="168">
        <f>MIN((IFERROR(IF(AND($V390&lt;=AH$1,$W390&gt;=AH$1),INDEX(Reliability!M$23:M$50,MATCH($S390,Reliability!$C$23:$C$50,0)),0),0)*IF($T390="n/a",$D390*$Y390,$G390)+IFERROR(IF(AND($V390&lt;=AH$1,$W390&gt;=AH$1),INDEX(Reliability!M$23:M$50,MATCH($T390,Reliability!$C$23:$C$50,0)),0),0)*$H390*$X390*$Y390),$D390)*$R390</f>
        <v>0</v>
      </c>
      <c r="AI390" s="168">
        <f>MIN((IFERROR(IF(AND($V390&lt;=AI$1,$W390&gt;=AI$1),INDEX(Reliability!N$23:N$50,MATCH($S390,Reliability!$C$23:$C$50,0)),0),0)*IF($T390="n/a",$D390*$Y390,$G390)+IFERROR(IF(AND($V390&lt;=AI$1,$W390&gt;=AI$1),INDEX(Reliability!N$23:N$50,MATCH($T390,Reliability!$C$23:$C$50,0)),0),0)*$H390*$X390*$Y390),$D390)*$R390</f>
        <v>0</v>
      </c>
      <c r="AJ390" s="168">
        <f>MIN((IFERROR(IF(AND($V390&lt;=AJ$1,$W390&gt;=AJ$1),INDEX(Reliability!O$23:O$50,MATCH($S390,Reliability!$C$23:$C$50,0)),0),0)*IF($T390="n/a",$D390*$Y390,$G390)+IFERROR(IF(AND($V390&lt;=AJ$1,$W390&gt;=AJ$1),INDEX(Reliability!O$23:O$50,MATCH($T390,Reliability!$C$23:$C$50,0)),0),0)*$H390*$X390*$Y390),$D390)*$R390</f>
        <v>0</v>
      </c>
      <c r="AK390" s="168">
        <f>MIN((IFERROR(IF(AND($V390&lt;=AK$1,$W390&gt;=AK$1),INDEX(Reliability!P$23:P$50,MATCH($S390,Reliability!$C$23:$C$50,0)),0),0)*IF($T390="n/a",$D390*$Y390,$G390)+IFERROR(IF(AND($V390&lt;=AK$1,$W390&gt;=AK$1),INDEX(Reliability!P$23:P$50,MATCH($T390,Reliability!$C$23:$C$50,0)),0),0)*$H390*$X390*$Y390),$D390)*$R390</f>
        <v>0</v>
      </c>
      <c r="AM390" s="167">
        <f t="shared" si="63"/>
        <v>0</v>
      </c>
      <c r="AN390">
        <f>unique_contracts!C390</f>
        <v>0</v>
      </c>
    </row>
    <row r="391" spans="2:40" x14ac:dyDescent="0.25">
      <c r="B391" s="121">
        <f>unique_contracts!B391</f>
        <v>0</v>
      </c>
      <c r="C391" s="103">
        <f>unique_contracts!D391</f>
        <v>0</v>
      </c>
      <c r="D391" s="120">
        <f>unique_contracts!J391</f>
        <v>0</v>
      </c>
      <c r="E391" s="103">
        <f>unique_contracts!M391</f>
        <v>0</v>
      </c>
      <c r="F391" s="103">
        <f>unique_contracts!N391</f>
        <v>0</v>
      </c>
      <c r="G391" s="103">
        <f>unique_contracts!P391</f>
        <v>0</v>
      </c>
      <c r="H391" s="103">
        <f>unique_contracts!R391</f>
        <v>0</v>
      </c>
      <c r="I391" s="103">
        <f>unique_contracts!V391</f>
        <v>0</v>
      </c>
      <c r="J391" s="121">
        <f>unique_contracts!AB391</f>
        <v>0</v>
      </c>
      <c r="K391" s="103">
        <f>unique_contracts!AM391</f>
        <v>0</v>
      </c>
      <c r="L391" s="103">
        <f>unique_contracts!AN391</f>
        <v>0</v>
      </c>
      <c r="M391" s="103">
        <f>unique_contracts!AO391</f>
        <v>0</v>
      </c>
      <c r="N391" s="103">
        <f>unique_contracts!AP391</f>
        <v>0</v>
      </c>
      <c r="O391" s="103">
        <f>unique_contracts!AQ391</f>
        <v>0</v>
      </c>
      <c r="P391" s="103">
        <f>unique_contracts!AR391</f>
        <v>0</v>
      </c>
      <c r="Q391" s="103">
        <f>unique_contracts!BP391</f>
        <v>0</v>
      </c>
      <c r="R391" s="103">
        <f t="shared" si="56"/>
        <v>0</v>
      </c>
      <c r="S391" s="103" t="str">
        <f>IFERROR(IF(AND(I391&gt;0,E391="NotHybrid"),_xlfn.CONCAT(MAX(MIN(ROUNDDOWN(I391/D391,0),8),4),INDEX(resources!$G:$G,MATCH(B391,resources!$A:$A,0))),INDEX(resources!$G:$G,MATCH(B391,resources!$A:$A,0))),"n/a")</f>
        <v>n/a</v>
      </c>
      <c r="T391" s="103" t="str">
        <f t="shared" si="57"/>
        <v>n/a</v>
      </c>
      <c r="U391" s="103" t="str">
        <f t="shared" si="58"/>
        <v>n/a</v>
      </c>
      <c r="V391" s="103">
        <f t="shared" si="59"/>
        <v>0</v>
      </c>
      <c r="W391" s="103">
        <f t="shared" si="60"/>
        <v>0</v>
      </c>
      <c r="X391" s="119">
        <f t="shared" si="61"/>
        <v>1</v>
      </c>
      <c r="Y391" s="119">
        <f t="shared" si="62"/>
        <v>1</v>
      </c>
      <c r="Z391" s="168">
        <f>MIN((IFERROR(IF(AND($V391&lt;=Z$1,$W391&gt;=Z$1),INDEX(Reliability!E$23:E$50,MATCH($S391,Reliability!$C$23:$C$50,0)),0),0)*IF($T391="n/a",$D391*$Y391,$G391)+IFERROR(IF(AND($V391&lt;=Z$1,$W391&gt;=Z$1),INDEX(Reliability!E$23:E$50,MATCH($T391,Reliability!$C$23:$C$50,0)),0),0)*$H391*$X391*$Y391),$D391)*$R391</f>
        <v>0</v>
      </c>
      <c r="AA391" s="168">
        <f>MIN((IFERROR(IF(AND($V391&lt;=AA$1,$W391&gt;=AA$1),INDEX(Reliability!F$23:F$50,MATCH($S391,Reliability!$C$23:$C$50,0)),0),0)*IF($T391="n/a",$D391*$Y391,$G391)+IFERROR(IF(AND($V391&lt;=AA$1,$W391&gt;=AA$1),INDEX(Reliability!F$23:F$50,MATCH($T391,Reliability!$C$23:$C$50,0)),0),0)*$H391*$X391*$Y391),$D391)*$R391</f>
        <v>0</v>
      </c>
      <c r="AB391" s="168">
        <f>MIN((IFERROR(IF(AND($V391&lt;=AB$1,$W391&gt;=AB$1),INDEX(Reliability!G$23:G$50,MATCH($S391,Reliability!$C$23:$C$50,0)),0),0)*IF($T391="n/a",$D391*$Y391,$G391)+IFERROR(IF(AND($V391&lt;=AB$1,$W391&gt;=AB$1),INDEX(Reliability!G$23:G$50,MATCH($T391,Reliability!$C$23:$C$50,0)),0),0)*$H391*$X391*$Y391),$D391)*$R391</f>
        <v>0</v>
      </c>
      <c r="AC391" s="168">
        <f>MIN((IFERROR(IF(AND($V391&lt;=AC$1,$W391&gt;=AC$1),INDEX(Reliability!H$23:H$50,MATCH($S391,Reliability!$C$23:$C$50,0)),0),0)*IF($T391="n/a",$D391*$Y391,$G391)+IFERROR(IF(AND($V391&lt;=AC$1,$W391&gt;=AC$1),INDEX(Reliability!H$23:H$50,MATCH($T391,Reliability!$C$23:$C$50,0)),0),0)*$H391*$X391*$Y391),$D391)*$R391</f>
        <v>0</v>
      </c>
      <c r="AD391" s="168">
        <f>MIN((IFERROR(IF(AND($V391&lt;=AD$1,$W391&gt;=AD$1),INDEX(Reliability!I$23:I$50,MATCH($S391,Reliability!$C$23:$C$50,0)),0),0)*IF($T391="n/a",$D391*$Y391,$G391)+IFERROR(IF(AND($V391&lt;=AD$1,$W391&gt;=AD$1),INDEX(Reliability!I$23:I$50,MATCH($T391,Reliability!$C$23:$C$50,0)),0),0)*$H391*$X391*$Y391),$D391)*$R391</f>
        <v>0</v>
      </c>
      <c r="AE391" s="168">
        <f>MIN((IFERROR(IF(AND($V391&lt;=AE$1,$W391&gt;=AE$1),INDEX(Reliability!J$23:J$50,MATCH($S391,Reliability!$C$23:$C$50,0)),0),0)*IF($T391="n/a",$D391*$Y391,$G391)+IFERROR(IF(AND($V391&lt;=AE$1,$W391&gt;=AE$1),INDEX(Reliability!J$23:J$50,MATCH($T391,Reliability!$C$23:$C$50,0)),0),0)*$H391*$X391*$Y391),$D391)*$R391</f>
        <v>0</v>
      </c>
      <c r="AF391" s="168">
        <f>MIN((IFERROR(IF(AND($V391&lt;=AF$1,$W391&gt;=AF$1),INDEX(Reliability!K$23:K$50,MATCH($S391,Reliability!$C$23:$C$50,0)),0),0)*IF($T391="n/a",$D391*$Y391,$G391)+IFERROR(IF(AND($V391&lt;=AF$1,$W391&gt;=AF$1),INDEX(Reliability!K$23:K$50,MATCH($T391,Reliability!$C$23:$C$50,0)),0),0)*$H391*$X391*$Y391),$D391)*$R391</f>
        <v>0</v>
      </c>
      <c r="AG391" s="168">
        <f>MIN((IFERROR(IF(AND($V391&lt;=AG$1,$W391&gt;=AG$1),INDEX(Reliability!L$23:L$50,MATCH($S391,Reliability!$C$23:$C$50,0)),0),0)*IF($T391="n/a",$D391*$Y391,$G391)+IFERROR(IF(AND($V391&lt;=AG$1,$W391&gt;=AG$1),INDEX(Reliability!L$23:L$50,MATCH($T391,Reliability!$C$23:$C$50,0)),0),0)*$H391*$X391*$Y391),$D391)*$R391</f>
        <v>0</v>
      </c>
      <c r="AH391" s="168">
        <f>MIN((IFERROR(IF(AND($V391&lt;=AH$1,$W391&gt;=AH$1),INDEX(Reliability!M$23:M$50,MATCH($S391,Reliability!$C$23:$C$50,0)),0),0)*IF($T391="n/a",$D391*$Y391,$G391)+IFERROR(IF(AND($V391&lt;=AH$1,$W391&gt;=AH$1),INDEX(Reliability!M$23:M$50,MATCH($T391,Reliability!$C$23:$C$50,0)),0),0)*$H391*$X391*$Y391),$D391)*$R391</f>
        <v>0</v>
      </c>
      <c r="AI391" s="168">
        <f>MIN((IFERROR(IF(AND($V391&lt;=AI$1,$W391&gt;=AI$1),INDEX(Reliability!N$23:N$50,MATCH($S391,Reliability!$C$23:$C$50,0)),0),0)*IF($T391="n/a",$D391*$Y391,$G391)+IFERROR(IF(AND($V391&lt;=AI$1,$W391&gt;=AI$1),INDEX(Reliability!N$23:N$50,MATCH($T391,Reliability!$C$23:$C$50,0)),0),0)*$H391*$X391*$Y391),$D391)*$R391</f>
        <v>0</v>
      </c>
      <c r="AJ391" s="168">
        <f>MIN((IFERROR(IF(AND($V391&lt;=AJ$1,$W391&gt;=AJ$1),INDEX(Reliability!O$23:O$50,MATCH($S391,Reliability!$C$23:$C$50,0)),0),0)*IF($T391="n/a",$D391*$Y391,$G391)+IFERROR(IF(AND($V391&lt;=AJ$1,$W391&gt;=AJ$1),INDEX(Reliability!O$23:O$50,MATCH($T391,Reliability!$C$23:$C$50,0)),0),0)*$H391*$X391*$Y391),$D391)*$R391</f>
        <v>0</v>
      </c>
      <c r="AK391" s="168">
        <f>MIN((IFERROR(IF(AND($V391&lt;=AK$1,$W391&gt;=AK$1),INDEX(Reliability!P$23:P$50,MATCH($S391,Reliability!$C$23:$C$50,0)),0),0)*IF($T391="n/a",$D391*$Y391,$G391)+IFERROR(IF(AND($V391&lt;=AK$1,$W391&gt;=AK$1),INDEX(Reliability!P$23:P$50,MATCH($T391,Reliability!$C$23:$C$50,0)),0),0)*$H391*$X391*$Y391),$D391)*$R391</f>
        <v>0</v>
      </c>
      <c r="AM391" s="167">
        <f t="shared" si="63"/>
        <v>0</v>
      </c>
      <c r="AN391">
        <f>unique_contracts!C391</f>
        <v>0</v>
      </c>
    </row>
    <row r="392" spans="2:40" x14ac:dyDescent="0.25">
      <c r="B392" s="121">
        <f>unique_contracts!B392</f>
        <v>0</v>
      </c>
      <c r="C392" s="103">
        <f>unique_contracts!D392</f>
        <v>0</v>
      </c>
      <c r="D392" s="120">
        <f>unique_contracts!J392</f>
        <v>0</v>
      </c>
      <c r="E392" s="103">
        <f>unique_contracts!M392</f>
        <v>0</v>
      </c>
      <c r="F392" s="103">
        <f>unique_contracts!N392</f>
        <v>0</v>
      </c>
      <c r="G392" s="103">
        <f>unique_contracts!P392</f>
        <v>0</v>
      </c>
      <c r="H392" s="103">
        <f>unique_contracts!R392</f>
        <v>0</v>
      </c>
      <c r="I392" s="103">
        <f>unique_contracts!V392</f>
        <v>0</v>
      </c>
      <c r="J392" s="121">
        <f>unique_contracts!AB392</f>
        <v>0</v>
      </c>
      <c r="K392" s="103">
        <f>unique_contracts!AM392</f>
        <v>0</v>
      </c>
      <c r="L392" s="103">
        <f>unique_contracts!AN392</f>
        <v>0</v>
      </c>
      <c r="M392" s="103">
        <f>unique_contracts!AO392</f>
        <v>0</v>
      </c>
      <c r="N392" s="103">
        <f>unique_contracts!AP392</f>
        <v>0</v>
      </c>
      <c r="O392" s="103">
        <f>unique_contracts!AQ392</f>
        <v>0</v>
      </c>
      <c r="P392" s="103">
        <f>unique_contracts!AR392</f>
        <v>0</v>
      </c>
      <c r="Q392" s="103">
        <f>unique_contracts!BP392</f>
        <v>0</v>
      </c>
      <c r="R392" s="103">
        <f t="shared" si="56"/>
        <v>0</v>
      </c>
      <c r="S392" s="103" t="str">
        <f>IFERROR(IF(AND(I392&gt;0,E392="NotHybrid"),_xlfn.CONCAT(MAX(MIN(ROUNDDOWN(I392/D392,0),8),4),INDEX(resources!$G:$G,MATCH(B392,resources!$A:$A,0))),INDEX(resources!$G:$G,MATCH(B392,resources!$A:$A,0))),"n/a")</f>
        <v>n/a</v>
      </c>
      <c r="T392" s="103" t="str">
        <f t="shared" si="57"/>
        <v>n/a</v>
      </c>
      <c r="U392" s="103" t="str">
        <f t="shared" si="58"/>
        <v>n/a</v>
      </c>
      <c r="V392" s="103">
        <f t="shared" si="59"/>
        <v>0</v>
      </c>
      <c r="W392" s="103">
        <f t="shared" si="60"/>
        <v>0</v>
      </c>
      <c r="X392" s="119">
        <f t="shared" si="61"/>
        <v>1</v>
      </c>
      <c r="Y392" s="119">
        <f t="shared" si="62"/>
        <v>1</v>
      </c>
      <c r="Z392" s="168">
        <f>MIN((IFERROR(IF(AND($V392&lt;=Z$1,$W392&gt;=Z$1),INDEX(Reliability!E$23:E$50,MATCH($S392,Reliability!$C$23:$C$50,0)),0),0)*IF($T392="n/a",$D392*$Y392,$G392)+IFERROR(IF(AND($V392&lt;=Z$1,$W392&gt;=Z$1),INDEX(Reliability!E$23:E$50,MATCH($T392,Reliability!$C$23:$C$50,0)),0),0)*$H392*$X392*$Y392),$D392)*$R392</f>
        <v>0</v>
      </c>
      <c r="AA392" s="168">
        <f>MIN((IFERROR(IF(AND($V392&lt;=AA$1,$W392&gt;=AA$1),INDEX(Reliability!F$23:F$50,MATCH($S392,Reliability!$C$23:$C$50,0)),0),0)*IF($T392="n/a",$D392*$Y392,$G392)+IFERROR(IF(AND($V392&lt;=AA$1,$W392&gt;=AA$1),INDEX(Reliability!F$23:F$50,MATCH($T392,Reliability!$C$23:$C$50,0)),0),0)*$H392*$X392*$Y392),$D392)*$R392</f>
        <v>0</v>
      </c>
      <c r="AB392" s="168">
        <f>MIN((IFERROR(IF(AND($V392&lt;=AB$1,$W392&gt;=AB$1),INDEX(Reliability!G$23:G$50,MATCH($S392,Reliability!$C$23:$C$50,0)),0),0)*IF($T392="n/a",$D392*$Y392,$G392)+IFERROR(IF(AND($V392&lt;=AB$1,$W392&gt;=AB$1),INDEX(Reliability!G$23:G$50,MATCH($T392,Reliability!$C$23:$C$50,0)),0),0)*$H392*$X392*$Y392),$D392)*$R392</f>
        <v>0</v>
      </c>
      <c r="AC392" s="168">
        <f>MIN((IFERROR(IF(AND($V392&lt;=AC$1,$W392&gt;=AC$1),INDEX(Reliability!H$23:H$50,MATCH($S392,Reliability!$C$23:$C$50,0)),0),0)*IF($T392="n/a",$D392*$Y392,$G392)+IFERROR(IF(AND($V392&lt;=AC$1,$W392&gt;=AC$1),INDEX(Reliability!H$23:H$50,MATCH($T392,Reliability!$C$23:$C$50,0)),0),0)*$H392*$X392*$Y392),$D392)*$R392</f>
        <v>0</v>
      </c>
      <c r="AD392" s="168">
        <f>MIN((IFERROR(IF(AND($V392&lt;=AD$1,$W392&gt;=AD$1),INDEX(Reliability!I$23:I$50,MATCH($S392,Reliability!$C$23:$C$50,0)),0),0)*IF($T392="n/a",$D392*$Y392,$G392)+IFERROR(IF(AND($V392&lt;=AD$1,$W392&gt;=AD$1),INDEX(Reliability!I$23:I$50,MATCH($T392,Reliability!$C$23:$C$50,0)),0),0)*$H392*$X392*$Y392),$D392)*$R392</f>
        <v>0</v>
      </c>
      <c r="AE392" s="168">
        <f>MIN((IFERROR(IF(AND($V392&lt;=AE$1,$W392&gt;=AE$1),INDEX(Reliability!J$23:J$50,MATCH($S392,Reliability!$C$23:$C$50,0)),0),0)*IF($T392="n/a",$D392*$Y392,$G392)+IFERROR(IF(AND($V392&lt;=AE$1,$W392&gt;=AE$1),INDEX(Reliability!J$23:J$50,MATCH($T392,Reliability!$C$23:$C$50,0)),0),0)*$H392*$X392*$Y392),$D392)*$R392</f>
        <v>0</v>
      </c>
      <c r="AF392" s="168">
        <f>MIN((IFERROR(IF(AND($V392&lt;=AF$1,$W392&gt;=AF$1),INDEX(Reliability!K$23:K$50,MATCH($S392,Reliability!$C$23:$C$50,0)),0),0)*IF($T392="n/a",$D392*$Y392,$G392)+IFERROR(IF(AND($V392&lt;=AF$1,$W392&gt;=AF$1),INDEX(Reliability!K$23:K$50,MATCH($T392,Reliability!$C$23:$C$50,0)),0),0)*$H392*$X392*$Y392),$D392)*$R392</f>
        <v>0</v>
      </c>
      <c r="AG392" s="168">
        <f>MIN((IFERROR(IF(AND($V392&lt;=AG$1,$W392&gt;=AG$1),INDEX(Reliability!L$23:L$50,MATCH($S392,Reliability!$C$23:$C$50,0)),0),0)*IF($T392="n/a",$D392*$Y392,$G392)+IFERROR(IF(AND($V392&lt;=AG$1,$W392&gt;=AG$1),INDEX(Reliability!L$23:L$50,MATCH($T392,Reliability!$C$23:$C$50,0)),0),0)*$H392*$X392*$Y392),$D392)*$R392</f>
        <v>0</v>
      </c>
      <c r="AH392" s="168">
        <f>MIN((IFERROR(IF(AND($V392&lt;=AH$1,$W392&gt;=AH$1),INDEX(Reliability!M$23:M$50,MATCH($S392,Reliability!$C$23:$C$50,0)),0),0)*IF($T392="n/a",$D392*$Y392,$G392)+IFERROR(IF(AND($V392&lt;=AH$1,$W392&gt;=AH$1),INDEX(Reliability!M$23:M$50,MATCH($T392,Reliability!$C$23:$C$50,0)),0),0)*$H392*$X392*$Y392),$D392)*$R392</f>
        <v>0</v>
      </c>
      <c r="AI392" s="168">
        <f>MIN((IFERROR(IF(AND($V392&lt;=AI$1,$W392&gt;=AI$1),INDEX(Reliability!N$23:N$50,MATCH($S392,Reliability!$C$23:$C$50,0)),0),0)*IF($T392="n/a",$D392*$Y392,$G392)+IFERROR(IF(AND($V392&lt;=AI$1,$W392&gt;=AI$1),INDEX(Reliability!N$23:N$50,MATCH($T392,Reliability!$C$23:$C$50,0)),0),0)*$H392*$X392*$Y392),$D392)*$R392</f>
        <v>0</v>
      </c>
      <c r="AJ392" s="168">
        <f>MIN((IFERROR(IF(AND($V392&lt;=AJ$1,$W392&gt;=AJ$1),INDEX(Reliability!O$23:O$50,MATCH($S392,Reliability!$C$23:$C$50,0)),0),0)*IF($T392="n/a",$D392*$Y392,$G392)+IFERROR(IF(AND($V392&lt;=AJ$1,$W392&gt;=AJ$1),INDEX(Reliability!O$23:O$50,MATCH($T392,Reliability!$C$23:$C$50,0)),0),0)*$H392*$X392*$Y392),$D392)*$R392</f>
        <v>0</v>
      </c>
      <c r="AK392" s="168">
        <f>MIN((IFERROR(IF(AND($V392&lt;=AK$1,$W392&gt;=AK$1),INDEX(Reliability!P$23:P$50,MATCH($S392,Reliability!$C$23:$C$50,0)),0),0)*IF($T392="n/a",$D392*$Y392,$G392)+IFERROR(IF(AND($V392&lt;=AK$1,$W392&gt;=AK$1),INDEX(Reliability!P$23:P$50,MATCH($T392,Reliability!$C$23:$C$50,0)),0),0)*$H392*$X392*$Y392),$D392)*$R392</f>
        <v>0</v>
      </c>
      <c r="AM392" s="167">
        <f t="shared" si="63"/>
        <v>0</v>
      </c>
      <c r="AN392">
        <f>unique_contracts!C392</f>
        <v>0</v>
      </c>
    </row>
    <row r="393" spans="2:40" x14ac:dyDescent="0.25">
      <c r="B393" s="121">
        <f>unique_contracts!B393</f>
        <v>0</v>
      </c>
      <c r="C393" s="103">
        <f>unique_contracts!D393</f>
        <v>0</v>
      </c>
      <c r="D393" s="120">
        <f>unique_contracts!J393</f>
        <v>0</v>
      </c>
      <c r="E393" s="103">
        <f>unique_contracts!M393</f>
        <v>0</v>
      </c>
      <c r="F393" s="103">
        <f>unique_contracts!N393</f>
        <v>0</v>
      </c>
      <c r="G393" s="103">
        <f>unique_contracts!P393</f>
        <v>0</v>
      </c>
      <c r="H393" s="103">
        <f>unique_contracts!R393</f>
        <v>0</v>
      </c>
      <c r="I393" s="103">
        <f>unique_contracts!V393</f>
        <v>0</v>
      </c>
      <c r="J393" s="121">
        <f>unique_contracts!AB393</f>
        <v>0</v>
      </c>
      <c r="K393" s="103">
        <f>unique_contracts!AM393</f>
        <v>0</v>
      </c>
      <c r="L393" s="103">
        <f>unique_contracts!AN393</f>
        <v>0</v>
      </c>
      <c r="M393" s="103">
        <f>unique_contracts!AO393</f>
        <v>0</v>
      </c>
      <c r="N393" s="103">
        <f>unique_contracts!AP393</f>
        <v>0</v>
      </c>
      <c r="O393" s="103">
        <f>unique_contracts!AQ393</f>
        <v>0</v>
      </c>
      <c r="P393" s="103">
        <f>unique_contracts!AR393</f>
        <v>0</v>
      </c>
      <c r="Q393" s="103">
        <f>unique_contracts!BP393</f>
        <v>0</v>
      </c>
      <c r="R393" s="103">
        <f t="shared" si="56"/>
        <v>0</v>
      </c>
      <c r="S393" s="103" t="str">
        <f>IFERROR(IF(AND(I393&gt;0,E393="NotHybrid"),_xlfn.CONCAT(MAX(MIN(ROUNDDOWN(I393/D393,0),8),4),INDEX(resources!$G:$G,MATCH(B393,resources!$A:$A,0))),INDEX(resources!$G:$G,MATCH(B393,resources!$A:$A,0))),"n/a")</f>
        <v>n/a</v>
      </c>
      <c r="T393" s="103" t="str">
        <f t="shared" si="57"/>
        <v>n/a</v>
      </c>
      <c r="U393" s="103" t="str">
        <f t="shared" si="58"/>
        <v>n/a</v>
      </c>
      <c r="V393" s="103">
        <f t="shared" si="59"/>
        <v>0</v>
      </c>
      <c r="W393" s="103">
        <f t="shared" si="60"/>
        <v>0</v>
      </c>
      <c r="X393" s="119">
        <f t="shared" si="61"/>
        <v>1</v>
      </c>
      <c r="Y393" s="119">
        <f t="shared" si="62"/>
        <v>1</v>
      </c>
      <c r="Z393" s="168">
        <f>MIN((IFERROR(IF(AND($V393&lt;=Z$1,$W393&gt;=Z$1),INDEX(Reliability!E$23:E$50,MATCH($S393,Reliability!$C$23:$C$50,0)),0),0)*IF($T393="n/a",$D393*$Y393,$G393)+IFERROR(IF(AND($V393&lt;=Z$1,$W393&gt;=Z$1),INDEX(Reliability!E$23:E$50,MATCH($T393,Reliability!$C$23:$C$50,0)),0),0)*$H393*$X393*$Y393),$D393)*$R393</f>
        <v>0</v>
      </c>
      <c r="AA393" s="168">
        <f>MIN((IFERROR(IF(AND($V393&lt;=AA$1,$W393&gt;=AA$1),INDEX(Reliability!F$23:F$50,MATCH($S393,Reliability!$C$23:$C$50,0)),0),0)*IF($T393="n/a",$D393*$Y393,$G393)+IFERROR(IF(AND($V393&lt;=AA$1,$W393&gt;=AA$1),INDEX(Reliability!F$23:F$50,MATCH($T393,Reliability!$C$23:$C$50,0)),0),0)*$H393*$X393*$Y393),$D393)*$R393</f>
        <v>0</v>
      </c>
      <c r="AB393" s="168">
        <f>MIN((IFERROR(IF(AND($V393&lt;=AB$1,$W393&gt;=AB$1),INDEX(Reliability!G$23:G$50,MATCH($S393,Reliability!$C$23:$C$50,0)),0),0)*IF($T393="n/a",$D393*$Y393,$G393)+IFERROR(IF(AND($V393&lt;=AB$1,$W393&gt;=AB$1),INDEX(Reliability!G$23:G$50,MATCH($T393,Reliability!$C$23:$C$50,0)),0),0)*$H393*$X393*$Y393),$D393)*$R393</f>
        <v>0</v>
      </c>
      <c r="AC393" s="168">
        <f>MIN((IFERROR(IF(AND($V393&lt;=AC$1,$W393&gt;=AC$1),INDEX(Reliability!H$23:H$50,MATCH($S393,Reliability!$C$23:$C$50,0)),0),0)*IF($T393="n/a",$D393*$Y393,$G393)+IFERROR(IF(AND($V393&lt;=AC$1,$W393&gt;=AC$1),INDEX(Reliability!H$23:H$50,MATCH($T393,Reliability!$C$23:$C$50,0)),0),0)*$H393*$X393*$Y393),$D393)*$R393</f>
        <v>0</v>
      </c>
      <c r="AD393" s="168">
        <f>MIN((IFERROR(IF(AND($V393&lt;=AD$1,$W393&gt;=AD$1),INDEX(Reliability!I$23:I$50,MATCH($S393,Reliability!$C$23:$C$50,0)),0),0)*IF($T393="n/a",$D393*$Y393,$G393)+IFERROR(IF(AND($V393&lt;=AD$1,$W393&gt;=AD$1),INDEX(Reliability!I$23:I$50,MATCH($T393,Reliability!$C$23:$C$50,0)),0),0)*$H393*$X393*$Y393),$D393)*$R393</f>
        <v>0</v>
      </c>
      <c r="AE393" s="168">
        <f>MIN((IFERROR(IF(AND($V393&lt;=AE$1,$W393&gt;=AE$1),INDEX(Reliability!J$23:J$50,MATCH($S393,Reliability!$C$23:$C$50,0)),0),0)*IF($T393="n/a",$D393*$Y393,$G393)+IFERROR(IF(AND($V393&lt;=AE$1,$W393&gt;=AE$1),INDEX(Reliability!J$23:J$50,MATCH($T393,Reliability!$C$23:$C$50,0)),0),0)*$H393*$X393*$Y393),$D393)*$R393</f>
        <v>0</v>
      </c>
      <c r="AF393" s="168">
        <f>MIN((IFERROR(IF(AND($V393&lt;=AF$1,$W393&gt;=AF$1),INDEX(Reliability!K$23:K$50,MATCH($S393,Reliability!$C$23:$C$50,0)),0),0)*IF($T393="n/a",$D393*$Y393,$G393)+IFERROR(IF(AND($V393&lt;=AF$1,$W393&gt;=AF$1),INDEX(Reliability!K$23:K$50,MATCH($T393,Reliability!$C$23:$C$50,0)),0),0)*$H393*$X393*$Y393),$D393)*$R393</f>
        <v>0</v>
      </c>
      <c r="AG393" s="168">
        <f>MIN((IFERROR(IF(AND($V393&lt;=AG$1,$W393&gt;=AG$1),INDEX(Reliability!L$23:L$50,MATCH($S393,Reliability!$C$23:$C$50,0)),0),0)*IF($T393="n/a",$D393*$Y393,$G393)+IFERROR(IF(AND($V393&lt;=AG$1,$W393&gt;=AG$1),INDEX(Reliability!L$23:L$50,MATCH($T393,Reliability!$C$23:$C$50,0)),0),0)*$H393*$X393*$Y393),$D393)*$R393</f>
        <v>0</v>
      </c>
      <c r="AH393" s="168">
        <f>MIN((IFERROR(IF(AND($V393&lt;=AH$1,$W393&gt;=AH$1),INDEX(Reliability!M$23:M$50,MATCH($S393,Reliability!$C$23:$C$50,0)),0),0)*IF($T393="n/a",$D393*$Y393,$G393)+IFERROR(IF(AND($V393&lt;=AH$1,$W393&gt;=AH$1),INDEX(Reliability!M$23:M$50,MATCH($T393,Reliability!$C$23:$C$50,0)),0),0)*$H393*$X393*$Y393),$D393)*$R393</f>
        <v>0</v>
      </c>
      <c r="AI393" s="168">
        <f>MIN((IFERROR(IF(AND($V393&lt;=AI$1,$W393&gt;=AI$1),INDEX(Reliability!N$23:N$50,MATCH($S393,Reliability!$C$23:$C$50,0)),0),0)*IF($T393="n/a",$D393*$Y393,$G393)+IFERROR(IF(AND($V393&lt;=AI$1,$W393&gt;=AI$1),INDEX(Reliability!N$23:N$50,MATCH($T393,Reliability!$C$23:$C$50,0)),0),0)*$H393*$X393*$Y393),$D393)*$R393</f>
        <v>0</v>
      </c>
      <c r="AJ393" s="168">
        <f>MIN((IFERROR(IF(AND($V393&lt;=AJ$1,$W393&gt;=AJ$1),INDEX(Reliability!O$23:O$50,MATCH($S393,Reliability!$C$23:$C$50,0)),0),0)*IF($T393="n/a",$D393*$Y393,$G393)+IFERROR(IF(AND($V393&lt;=AJ$1,$W393&gt;=AJ$1),INDEX(Reliability!O$23:O$50,MATCH($T393,Reliability!$C$23:$C$50,0)),0),0)*$H393*$X393*$Y393),$D393)*$R393</f>
        <v>0</v>
      </c>
      <c r="AK393" s="168">
        <f>MIN((IFERROR(IF(AND($V393&lt;=AK$1,$W393&gt;=AK$1),INDEX(Reliability!P$23:P$50,MATCH($S393,Reliability!$C$23:$C$50,0)),0),0)*IF($T393="n/a",$D393*$Y393,$G393)+IFERROR(IF(AND($V393&lt;=AK$1,$W393&gt;=AK$1),INDEX(Reliability!P$23:P$50,MATCH($T393,Reliability!$C$23:$C$50,0)),0),0)*$H393*$X393*$Y393),$D393)*$R393</f>
        <v>0</v>
      </c>
      <c r="AM393" s="167">
        <f t="shared" si="63"/>
        <v>0</v>
      </c>
      <c r="AN393">
        <f>unique_contracts!C393</f>
        <v>0</v>
      </c>
    </row>
    <row r="394" spans="2:40" x14ac:dyDescent="0.25">
      <c r="B394" s="121">
        <f>unique_contracts!B394</f>
        <v>0</v>
      </c>
      <c r="C394" s="103">
        <f>unique_contracts!D394</f>
        <v>0</v>
      </c>
      <c r="D394" s="120">
        <f>unique_contracts!J394</f>
        <v>0</v>
      </c>
      <c r="E394" s="103">
        <f>unique_contracts!M394</f>
        <v>0</v>
      </c>
      <c r="F394" s="103">
        <f>unique_contracts!N394</f>
        <v>0</v>
      </c>
      <c r="G394" s="103">
        <f>unique_contracts!P394</f>
        <v>0</v>
      </c>
      <c r="H394" s="103">
        <f>unique_contracts!R394</f>
        <v>0</v>
      </c>
      <c r="I394" s="103">
        <f>unique_contracts!V394</f>
        <v>0</v>
      </c>
      <c r="J394" s="121">
        <f>unique_contracts!AB394</f>
        <v>0</v>
      </c>
      <c r="K394" s="103">
        <f>unique_contracts!AM394</f>
        <v>0</v>
      </c>
      <c r="L394" s="103">
        <f>unique_contracts!AN394</f>
        <v>0</v>
      </c>
      <c r="M394" s="103">
        <f>unique_contracts!AO394</f>
        <v>0</v>
      </c>
      <c r="N394" s="103">
        <f>unique_contracts!AP394</f>
        <v>0</v>
      </c>
      <c r="O394" s="103">
        <f>unique_contracts!AQ394</f>
        <v>0</v>
      </c>
      <c r="P394" s="103">
        <f>unique_contracts!AR394</f>
        <v>0</v>
      </c>
      <c r="Q394" s="103">
        <f>unique_contracts!BP394</f>
        <v>0</v>
      </c>
      <c r="R394" s="103">
        <f t="shared" si="56"/>
        <v>0</v>
      </c>
      <c r="S394" s="103" t="str">
        <f>IFERROR(IF(AND(I394&gt;0,E394="NotHybrid"),_xlfn.CONCAT(MAX(MIN(ROUNDDOWN(I394/D394,0),8),4),INDEX(resources!$G:$G,MATCH(B394,resources!$A:$A,0))),INDEX(resources!$G:$G,MATCH(B394,resources!$A:$A,0))),"n/a")</f>
        <v>n/a</v>
      </c>
      <c r="T394" s="103" t="str">
        <f t="shared" si="57"/>
        <v>n/a</v>
      </c>
      <c r="U394" s="103" t="str">
        <f t="shared" si="58"/>
        <v>n/a</v>
      </c>
      <c r="V394" s="103">
        <f t="shared" si="59"/>
        <v>0</v>
      </c>
      <c r="W394" s="103">
        <f t="shared" si="60"/>
        <v>0</v>
      </c>
      <c r="X394" s="119">
        <f t="shared" si="61"/>
        <v>1</v>
      </c>
      <c r="Y394" s="119">
        <f t="shared" si="62"/>
        <v>1</v>
      </c>
      <c r="Z394" s="168">
        <f>MIN((IFERROR(IF(AND($V394&lt;=Z$1,$W394&gt;=Z$1),INDEX(Reliability!E$23:E$50,MATCH($S394,Reliability!$C$23:$C$50,0)),0),0)*IF($T394="n/a",$D394*$Y394,$G394)+IFERROR(IF(AND($V394&lt;=Z$1,$W394&gt;=Z$1),INDEX(Reliability!E$23:E$50,MATCH($T394,Reliability!$C$23:$C$50,0)),0),0)*$H394*$X394*$Y394),$D394)*$R394</f>
        <v>0</v>
      </c>
      <c r="AA394" s="168">
        <f>MIN((IFERROR(IF(AND($V394&lt;=AA$1,$W394&gt;=AA$1),INDEX(Reliability!F$23:F$50,MATCH($S394,Reliability!$C$23:$C$50,0)),0),0)*IF($T394="n/a",$D394*$Y394,$G394)+IFERROR(IF(AND($V394&lt;=AA$1,$W394&gt;=AA$1),INDEX(Reliability!F$23:F$50,MATCH($T394,Reliability!$C$23:$C$50,0)),0),0)*$H394*$X394*$Y394),$D394)*$R394</f>
        <v>0</v>
      </c>
      <c r="AB394" s="168">
        <f>MIN((IFERROR(IF(AND($V394&lt;=AB$1,$W394&gt;=AB$1),INDEX(Reliability!G$23:G$50,MATCH($S394,Reliability!$C$23:$C$50,0)),0),0)*IF($T394="n/a",$D394*$Y394,$G394)+IFERROR(IF(AND($V394&lt;=AB$1,$W394&gt;=AB$1),INDEX(Reliability!G$23:G$50,MATCH($T394,Reliability!$C$23:$C$50,0)),0),0)*$H394*$X394*$Y394),$D394)*$R394</f>
        <v>0</v>
      </c>
      <c r="AC394" s="168">
        <f>MIN((IFERROR(IF(AND($V394&lt;=AC$1,$W394&gt;=AC$1),INDEX(Reliability!H$23:H$50,MATCH($S394,Reliability!$C$23:$C$50,0)),0),0)*IF($T394="n/a",$D394*$Y394,$G394)+IFERROR(IF(AND($V394&lt;=AC$1,$W394&gt;=AC$1),INDEX(Reliability!H$23:H$50,MATCH($T394,Reliability!$C$23:$C$50,0)),0),0)*$H394*$X394*$Y394),$D394)*$R394</f>
        <v>0</v>
      </c>
      <c r="AD394" s="168">
        <f>MIN((IFERROR(IF(AND($V394&lt;=AD$1,$W394&gt;=AD$1),INDEX(Reliability!I$23:I$50,MATCH($S394,Reliability!$C$23:$C$50,0)),0),0)*IF($T394="n/a",$D394*$Y394,$G394)+IFERROR(IF(AND($V394&lt;=AD$1,$W394&gt;=AD$1),INDEX(Reliability!I$23:I$50,MATCH($T394,Reliability!$C$23:$C$50,0)),0),0)*$H394*$X394*$Y394),$D394)*$R394</f>
        <v>0</v>
      </c>
      <c r="AE394" s="168">
        <f>MIN((IFERROR(IF(AND($V394&lt;=AE$1,$W394&gt;=AE$1),INDEX(Reliability!J$23:J$50,MATCH($S394,Reliability!$C$23:$C$50,0)),0),0)*IF($T394="n/a",$D394*$Y394,$G394)+IFERROR(IF(AND($V394&lt;=AE$1,$W394&gt;=AE$1),INDEX(Reliability!J$23:J$50,MATCH($T394,Reliability!$C$23:$C$50,0)),0),0)*$H394*$X394*$Y394),$D394)*$R394</f>
        <v>0</v>
      </c>
      <c r="AF394" s="168">
        <f>MIN((IFERROR(IF(AND($V394&lt;=AF$1,$W394&gt;=AF$1),INDEX(Reliability!K$23:K$50,MATCH($S394,Reliability!$C$23:$C$50,0)),0),0)*IF($T394="n/a",$D394*$Y394,$G394)+IFERROR(IF(AND($V394&lt;=AF$1,$W394&gt;=AF$1),INDEX(Reliability!K$23:K$50,MATCH($T394,Reliability!$C$23:$C$50,0)),0),0)*$H394*$X394*$Y394),$D394)*$R394</f>
        <v>0</v>
      </c>
      <c r="AG394" s="168">
        <f>MIN((IFERROR(IF(AND($V394&lt;=AG$1,$W394&gt;=AG$1),INDEX(Reliability!L$23:L$50,MATCH($S394,Reliability!$C$23:$C$50,0)),0),0)*IF($T394="n/a",$D394*$Y394,$G394)+IFERROR(IF(AND($V394&lt;=AG$1,$W394&gt;=AG$1),INDEX(Reliability!L$23:L$50,MATCH($T394,Reliability!$C$23:$C$50,0)),0),0)*$H394*$X394*$Y394),$D394)*$R394</f>
        <v>0</v>
      </c>
      <c r="AH394" s="168">
        <f>MIN((IFERROR(IF(AND($V394&lt;=AH$1,$W394&gt;=AH$1),INDEX(Reliability!M$23:M$50,MATCH($S394,Reliability!$C$23:$C$50,0)),0),0)*IF($T394="n/a",$D394*$Y394,$G394)+IFERROR(IF(AND($V394&lt;=AH$1,$W394&gt;=AH$1),INDEX(Reliability!M$23:M$50,MATCH($T394,Reliability!$C$23:$C$50,0)),0),0)*$H394*$X394*$Y394),$D394)*$R394</f>
        <v>0</v>
      </c>
      <c r="AI394" s="168">
        <f>MIN((IFERROR(IF(AND($V394&lt;=AI$1,$W394&gt;=AI$1),INDEX(Reliability!N$23:N$50,MATCH($S394,Reliability!$C$23:$C$50,0)),0),0)*IF($T394="n/a",$D394*$Y394,$G394)+IFERROR(IF(AND($V394&lt;=AI$1,$W394&gt;=AI$1),INDEX(Reliability!N$23:N$50,MATCH($T394,Reliability!$C$23:$C$50,0)),0),0)*$H394*$X394*$Y394),$D394)*$R394</f>
        <v>0</v>
      </c>
      <c r="AJ394" s="168">
        <f>MIN((IFERROR(IF(AND($V394&lt;=AJ$1,$W394&gt;=AJ$1),INDEX(Reliability!O$23:O$50,MATCH($S394,Reliability!$C$23:$C$50,0)),0),0)*IF($T394="n/a",$D394*$Y394,$G394)+IFERROR(IF(AND($V394&lt;=AJ$1,$W394&gt;=AJ$1),INDEX(Reliability!O$23:O$50,MATCH($T394,Reliability!$C$23:$C$50,0)),0),0)*$H394*$X394*$Y394),$D394)*$R394</f>
        <v>0</v>
      </c>
      <c r="AK394" s="168">
        <f>MIN((IFERROR(IF(AND($V394&lt;=AK$1,$W394&gt;=AK$1),INDEX(Reliability!P$23:P$50,MATCH($S394,Reliability!$C$23:$C$50,0)),0),0)*IF($T394="n/a",$D394*$Y394,$G394)+IFERROR(IF(AND($V394&lt;=AK$1,$W394&gt;=AK$1),INDEX(Reliability!P$23:P$50,MATCH($T394,Reliability!$C$23:$C$50,0)),0),0)*$H394*$X394*$Y394),$D394)*$R394</f>
        <v>0</v>
      </c>
      <c r="AM394" s="167">
        <f t="shared" si="63"/>
        <v>0</v>
      </c>
      <c r="AN394">
        <f>unique_contracts!C394</f>
        <v>0</v>
      </c>
    </row>
    <row r="395" spans="2:40" x14ac:dyDescent="0.25">
      <c r="B395" s="121">
        <f>unique_contracts!B395</f>
        <v>0</v>
      </c>
      <c r="C395" s="103">
        <f>unique_contracts!D395</f>
        <v>0</v>
      </c>
      <c r="D395" s="120">
        <f>unique_contracts!J395</f>
        <v>0</v>
      </c>
      <c r="E395" s="103">
        <f>unique_contracts!M395</f>
        <v>0</v>
      </c>
      <c r="F395" s="103">
        <f>unique_contracts!N395</f>
        <v>0</v>
      </c>
      <c r="G395" s="103">
        <f>unique_contracts!P395</f>
        <v>0</v>
      </c>
      <c r="H395" s="103">
        <f>unique_contracts!R395</f>
        <v>0</v>
      </c>
      <c r="I395" s="103">
        <f>unique_contracts!V395</f>
        <v>0</v>
      </c>
      <c r="J395" s="121">
        <f>unique_contracts!AB395</f>
        <v>0</v>
      </c>
      <c r="K395" s="103">
        <f>unique_contracts!AM395</f>
        <v>0</v>
      </c>
      <c r="L395" s="103">
        <f>unique_contracts!AN395</f>
        <v>0</v>
      </c>
      <c r="M395" s="103">
        <f>unique_contracts!AO395</f>
        <v>0</v>
      </c>
      <c r="N395" s="103">
        <f>unique_contracts!AP395</f>
        <v>0</v>
      </c>
      <c r="O395" s="103">
        <f>unique_contracts!AQ395</f>
        <v>0</v>
      </c>
      <c r="P395" s="103">
        <f>unique_contracts!AR395</f>
        <v>0</v>
      </c>
      <c r="Q395" s="103">
        <f>unique_contracts!BP395</f>
        <v>0</v>
      </c>
      <c r="R395" s="103">
        <f t="shared" si="56"/>
        <v>0</v>
      </c>
      <c r="S395" s="103" t="str">
        <f>IFERROR(IF(AND(I395&gt;0,E395="NotHybrid"),_xlfn.CONCAT(MAX(MIN(ROUNDDOWN(I395/D395,0),8),4),INDEX(resources!$G:$G,MATCH(B395,resources!$A:$A,0))),INDEX(resources!$G:$G,MATCH(B395,resources!$A:$A,0))),"n/a")</f>
        <v>n/a</v>
      </c>
      <c r="T395" s="103" t="str">
        <f t="shared" si="57"/>
        <v>n/a</v>
      </c>
      <c r="U395" s="103" t="str">
        <f t="shared" si="58"/>
        <v>n/a</v>
      </c>
      <c r="V395" s="103">
        <f t="shared" si="59"/>
        <v>0</v>
      </c>
      <c r="W395" s="103">
        <f t="shared" si="60"/>
        <v>0</v>
      </c>
      <c r="X395" s="119">
        <f t="shared" si="61"/>
        <v>1</v>
      </c>
      <c r="Y395" s="119">
        <f t="shared" si="62"/>
        <v>1</v>
      </c>
      <c r="Z395" s="168">
        <f>MIN((IFERROR(IF(AND($V395&lt;=Z$1,$W395&gt;=Z$1),INDEX(Reliability!E$23:E$50,MATCH($S395,Reliability!$C$23:$C$50,0)),0),0)*IF($T395="n/a",$D395*$Y395,$G395)+IFERROR(IF(AND($V395&lt;=Z$1,$W395&gt;=Z$1),INDEX(Reliability!E$23:E$50,MATCH($T395,Reliability!$C$23:$C$50,0)),0),0)*$H395*$X395*$Y395),$D395)*$R395</f>
        <v>0</v>
      </c>
      <c r="AA395" s="168">
        <f>MIN((IFERROR(IF(AND($V395&lt;=AA$1,$W395&gt;=AA$1),INDEX(Reliability!F$23:F$50,MATCH($S395,Reliability!$C$23:$C$50,0)),0),0)*IF($T395="n/a",$D395*$Y395,$G395)+IFERROR(IF(AND($V395&lt;=AA$1,$W395&gt;=AA$1),INDEX(Reliability!F$23:F$50,MATCH($T395,Reliability!$C$23:$C$50,0)),0),0)*$H395*$X395*$Y395),$D395)*$R395</f>
        <v>0</v>
      </c>
      <c r="AB395" s="168">
        <f>MIN((IFERROR(IF(AND($V395&lt;=AB$1,$W395&gt;=AB$1),INDEX(Reliability!G$23:G$50,MATCH($S395,Reliability!$C$23:$C$50,0)),0),0)*IF($T395="n/a",$D395*$Y395,$G395)+IFERROR(IF(AND($V395&lt;=AB$1,$W395&gt;=AB$1),INDEX(Reliability!G$23:G$50,MATCH($T395,Reliability!$C$23:$C$50,0)),0),0)*$H395*$X395*$Y395),$D395)*$R395</f>
        <v>0</v>
      </c>
      <c r="AC395" s="168">
        <f>MIN((IFERROR(IF(AND($V395&lt;=AC$1,$W395&gt;=AC$1),INDEX(Reliability!H$23:H$50,MATCH($S395,Reliability!$C$23:$C$50,0)),0),0)*IF($T395="n/a",$D395*$Y395,$G395)+IFERROR(IF(AND($V395&lt;=AC$1,$W395&gt;=AC$1),INDEX(Reliability!H$23:H$50,MATCH($T395,Reliability!$C$23:$C$50,0)),0),0)*$H395*$X395*$Y395),$D395)*$R395</f>
        <v>0</v>
      </c>
      <c r="AD395" s="168">
        <f>MIN((IFERROR(IF(AND($V395&lt;=AD$1,$W395&gt;=AD$1),INDEX(Reliability!I$23:I$50,MATCH($S395,Reliability!$C$23:$C$50,0)),0),0)*IF($T395="n/a",$D395*$Y395,$G395)+IFERROR(IF(AND($V395&lt;=AD$1,$W395&gt;=AD$1),INDEX(Reliability!I$23:I$50,MATCH($T395,Reliability!$C$23:$C$50,0)),0),0)*$H395*$X395*$Y395),$D395)*$R395</f>
        <v>0</v>
      </c>
      <c r="AE395" s="168">
        <f>MIN((IFERROR(IF(AND($V395&lt;=AE$1,$W395&gt;=AE$1),INDEX(Reliability!J$23:J$50,MATCH($S395,Reliability!$C$23:$C$50,0)),0),0)*IF($T395="n/a",$D395*$Y395,$G395)+IFERROR(IF(AND($V395&lt;=AE$1,$W395&gt;=AE$1),INDEX(Reliability!J$23:J$50,MATCH($T395,Reliability!$C$23:$C$50,0)),0),0)*$H395*$X395*$Y395),$D395)*$R395</f>
        <v>0</v>
      </c>
      <c r="AF395" s="168">
        <f>MIN((IFERROR(IF(AND($V395&lt;=AF$1,$W395&gt;=AF$1),INDEX(Reliability!K$23:K$50,MATCH($S395,Reliability!$C$23:$C$50,0)),0),0)*IF($T395="n/a",$D395*$Y395,$G395)+IFERROR(IF(AND($V395&lt;=AF$1,$W395&gt;=AF$1),INDEX(Reliability!K$23:K$50,MATCH($T395,Reliability!$C$23:$C$50,0)),0),0)*$H395*$X395*$Y395),$D395)*$R395</f>
        <v>0</v>
      </c>
      <c r="AG395" s="168">
        <f>MIN((IFERROR(IF(AND($V395&lt;=AG$1,$W395&gt;=AG$1),INDEX(Reliability!L$23:L$50,MATCH($S395,Reliability!$C$23:$C$50,0)),0),0)*IF($T395="n/a",$D395*$Y395,$G395)+IFERROR(IF(AND($V395&lt;=AG$1,$W395&gt;=AG$1),INDEX(Reliability!L$23:L$50,MATCH($T395,Reliability!$C$23:$C$50,0)),0),0)*$H395*$X395*$Y395),$D395)*$R395</f>
        <v>0</v>
      </c>
      <c r="AH395" s="168">
        <f>MIN((IFERROR(IF(AND($V395&lt;=AH$1,$W395&gt;=AH$1),INDEX(Reliability!M$23:M$50,MATCH($S395,Reliability!$C$23:$C$50,0)),0),0)*IF($T395="n/a",$D395*$Y395,$G395)+IFERROR(IF(AND($V395&lt;=AH$1,$W395&gt;=AH$1),INDEX(Reliability!M$23:M$50,MATCH($T395,Reliability!$C$23:$C$50,0)),0),0)*$H395*$X395*$Y395),$D395)*$R395</f>
        <v>0</v>
      </c>
      <c r="AI395" s="168">
        <f>MIN((IFERROR(IF(AND($V395&lt;=AI$1,$W395&gt;=AI$1),INDEX(Reliability!N$23:N$50,MATCH($S395,Reliability!$C$23:$C$50,0)),0),0)*IF($T395="n/a",$D395*$Y395,$G395)+IFERROR(IF(AND($V395&lt;=AI$1,$W395&gt;=AI$1),INDEX(Reliability!N$23:N$50,MATCH($T395,Reliability!$C$23:$C$50,0)),0),0)*$H395*$X395*$Y395),$D395)*$R395</f>
        <v>0</v>
      </c>
      <c r="AJ395" s="168">
        <f>MIN((IFERROR(IF(AND($V395&lt;=AJ$1,$W395&gt;=AJ$1),INDEX(Reliability!O$23:O$50,MATCH($S395,Reliability!$C$23:$C$50,0)),0),0)*IF($T395="n/a",$D395*$Y395,$G395)+IFERROR(IF(AND($V395&lt;=AJ$1,$W395&gt;=AJ$1),INDEX(Reliability!O$23:O$50,MATCH($T395,Reliability!$C$23:$C$50,0)),0),0)*$H395*$X395*$Y395),$D395)*$R395</f>
        <v>0</v>
      </c>
      <c r="AK395" s="168">
        <f>MIN((IFERROR(IF(AND($V395&lt;=AK$1,$W395&gt;=AK$1),INDEX(Reliability!P$23:P$50,MATCH($S395,Reliability!$C$23:$C$50,0)),0),0)*IF($T395="n/a",$D395*$Y395,$G395)+IFERROR(IF(AND($V395&lt;=AK$1,$W395&gt;=AK$1),INDEX(Reliability!P$23:P$50,MATCH($T395,Reliability!$C$23:$C$50,0)),0),0)*$H395*$X395*$Y395),$D395)*$R395</f>
        <v>0</v>
      </c>
      <c r="AM395" s="167">
        <f t="shared" si="63"/>
        <v>0</v>
      </c>
      <c r="AN395">
        <f>unique_contracts!C395</f>
        <v>0</v>
      </c>
    </row>
    <row r="396" spans="2:40" x14ac:dyDescent="0.25">
      <c r="B396" s="121">
        <f>unique_contracts!B396</f>
        <v>0</v>
      </c>
      <c r="C396" s="103">
        <f>unique_contracts!D396</f>
        <v>0</v>
      </c>
      <c r="D396" s="120">
        <f>unique_contracts!J396</f>
        <v>0</v>
      </c>
      <c r="E396" s="103">
        <f>unique_contracts!M396</f>
        <v>0</v>
      </c>
      <c r="F396" s="103">
        <f>unique_contracts!N396</f>
        <v>0</v>
      </c>
      <c r="G396" s="103">
        <f>unique_contracts!P396</f>
        <v>0</v>
      </c>
      <c r="H396" s="103">
        <f>unique_contracts!R396</f>
        <v>0</v>
      </c>
      <c r="I396" s="103">
        <f>unique_contracts!V396</f>
        <v>0</v>
      </c>
      <c r="J396" s="121">
        <f>unique_contracts!AB396</f>
        <v>0</v>
      </c>
      <c r="K396" s="103">
        <f>unique_contracts!AM396</f>
        <v>0</v>
      </c>
      <c r="L396" s="103">
        <f>unique_contracts!AN396</f>
        <v>0</v>
      </c>
      <c r="M396" s="103">
        <f>unique_contracts!AO396</f>
        <v>0</v>
      </c>
      <c r="N396" s="103">
        <f>unique_contracts!AP396</f>
        <v>0</v>
      </c>
      <c r="O396" s="103">
        <f>unique_contracts!AQ396</f>
        <v>0</v>
      </c>
      <c r="P396" s="103">
        <f>unique_contracts!AR396</f>
        <v>0</v>
      </c>
      <c r="Q396" s="103">
        <f>unique_contracts!BP396</f>
        <v>0</v>
      </c>
      <c r="R396" s="103">
        <f t="shared" si="56"/>
        <v>0</v>
      </c>
      <c r="S396" s="103" t="str">
        <f>IFERROR(IF(AND(I396&gt;0,E396="NotHybrid"),_xlfn.CONCAT(MAX(MIN(ROUNDDOWN(I396/D396,0),8),4),INDEX(resources!$G:$G,MATCH(B396,resources!$A:$A,0))),INDEX(resources!$G:$G,MATCH(B396,resources!$A:$A,0))),"n/a")</f>
        <v>n/a</v>
      </c>
      <c r="T396" s="103" t="str">
        <f t="shared" si="57"/>
        <v>n/a</v>
      </c>
      <c r="U396" s="103" t="str">
        <f t="shared" si="58"/>
        <v>n/a</v>
      </c>
      <c r="V396" s="103">
        <f t="shared" si="59"/>
        <v>0</v>
      </c>
      <c r="W396" s="103">
        <f t="shared" si="60"/>
        <v>0</v>
      </c>
      <c r="X396" s="119">
        <f t="shared" si="61"/>
        <v>1</v>
      </c>
      <c r="Y396" s="119">
        <f t="shared" si="62"/>
        <v>1</v>
      </c>
      <c r="Z396" s="168">
        <f>MIN((IFERROR(IF(AND($V396&lt;=Z$1,$W396&gt;=Z$1),INDEX(Reliability!E$23:E$50,MATCH($S396,Reliability!$C$23:$C$50,0)),0),0)*IF($T396="n/a",$D396*$Y396,$G396)+IFERROR(IF(AND($V396&lt;=Z$1,$W396&gt;=Z$1),INDEX(Reliability!E$23:E$50,MATCH($T396,Reliability!$C$23:$C$50,0)),0),0)*$H396*$X396*$Y396),$D396)*$R396</f>
        <v>0</v>
      </c>
      <c r="AA396" s="168">
        <f>MIN((IFERROR(IF(AND($V396&lt;=AA$1,$W396&gt;=AA$1),INDEX(Reliability!F$23:F$50,MATCH($S396,Reliability!$C$23:$C$50,0)),0),0)*IF($T396="n/a",$D396*$Y396,$G396)+IFERROR(IF(AND($V396&lt;=AA$1,$W396&gt;=AA$1),INDEX(Reliability!F$23:F$50,MATCH($T396,Reliability!$C$23:$C$50,0)),0),0)*$H396*$X396*$Y396),$D396)*$R396</f>
        <v>0</v>
      </c>
      <c r="AB396" s="168">
        <f>MIN((IFERROR(IF(AND($V396&lt;=AB$1,$W396&gt;=AB$1),INDEX(Reliability!G$23:G$50,MATCH($S396,Reliability!$C$23:$C$50,0)),0),0)*IF($T396="n/a",$D396*$Y396,$G396)+IFERROR(IF(AND($V396&lt;=AB$1,$W396&gt;=AB$1),INDEX(Reliability!G$23:G$50,MATCH($T396,Reliability!$C$23:$C$50,0)),0),0)*$H396*$X396*$Y396),$D396)*$R396</f>
        <v>0</v>
      </c>
      <c r="AC396" s="168">
        <f>MIN((IFERROR(IF(AND($V396&lt;=AC$1,$W396&gt;=AC$1),INDEX(Reliability!H$23:H$50,MATCH($S396,Reliability!$C$23:$C$50,0)),0),0)*IF($T396="n/a",$D396*$Y396,$G396)+IFERROR(IF(AND($V396&lt;=AC$1,$W396&gt;=AC$1),INDEX(Reliability!H$23:H$50,MATCH($T396,Reliability!$C$23:$C$50,0)),0),0)*$H396*$X396*$Y396),$D396)*$R396</f>
        <v>0</v>
      </c>
      <c r="AD396" s="168">
        <f>MIN((IFERROR(IF(AND($V396&lt;=AD$1,$W396&gt;=AD$1),INDEX(Reliability!I$23:I$50,MATCH($S396,Reliability!$C$23:$C$50,0)),0),0)*IF($T396="n/a",$D396*$Y396,$G396)+IFERROR(IF(AND($V396&lt;=AD$1,$W396&gt;=AD$1),INDEX(Reliability!I$23:I$50,MATCH($T396,Reliability!$C$23:$C$50,0)),0),0)*$H396*$X396*$Y396),$D396)*$R396</f>
        <v>0</v>
      </c>
      <c r="AE396" s="168">
        <f>MIN((IFERROR(IF(AND($V396&lt;=AE$1,$W396&gt;=AE$1),INDEX(Reliability!J$23:J$50,MATCH($S396,Reliability!$C$23:$C$50,0)),0),0)*IF($T396="n/a",$D396*$Y396,$G396)+IFERROR(IF(AND($V396&lt;=AE$1,$W396&gt;=AE$1),INDEX(Reliability!J$23:J$50,MATCH($T396,Reliability!$C$23:$C$50,0)),0),0)*$H396*$X396*$Y396),$D396)*$R396</f>
        <v>0</v>
      </c>
      <c r="AF396" s="168">
        <f>MIN((IFERROR(IF(AND($V396&lt;=AF$1,$W396&gt;=AF$1),INDEX(Reliability!K$23:K$50,MATCH($S396,Reliability!$C$23:$C$50,0)),0),0)*IF($T396="n/a",$D396*$Y396,$G396)+IFERROR(IF(AND($V396&lt;=AF$1,$W396&gt;=AF$1),INDEX(Reliability!K$23:K$50,MATCH($T396,Reliability!$C$23:$C$50,0)),0),0)*$H396*$X396*$Y396),$D396)*$R396</f>
        <v>0</v>
      </c>
      <c r="AG396" s="168">
        <f>MIN((IFERROR(IF(AND($V396&lt;=AG$1,$W396&gt;=AG$1),INDEX(Reliability!L$23:L$50,MATCH($S396,Reliability!$C$23:$C$50,0)),0),0)*IF($T396="n/a",$D396*$Y396,$G396)+IFERROR(IF(AND($V396&lt;=AG$1,$W396&gt;=AG$1),INDEX(Reliability!L$23:L$50,MATCH($T396,Reliability!$C$23:$C$50,0)),0),0)*$H396*$X396*$Y396),$D396)*$R396</f>
        <v>0</v>
      </c>
      <c r="AH396" s="168">
        <f>MIN((IFERROR(IF(AND($V396&lt;=AH$1,$W396&gt;=AH$1),INDEX(Reliability!M$23:M$50,MATCH($S396,Reliability!$C$23:$C$50,0)),0),0)*IF($T396="n/a",$D396*$Y396,$G396)+IFERROR(IF(AND($V396&lt;=AH$1,$W396&gt;=AH$1),INDEX(Reliability!M$23:M$50,MATCH($T396,Reliability!$C$23:$C$50,0)),0),0)*$H396*$X396*$Y396),$D396)*$R396</f>
        <v>0</v>
      </c>
      <c r="AI396" s="168">
        <f>MIN((IFERROR(IF(AND($V396&lt;=AI$1,$W396&gt;=AI$1),INDEX(Reliability!N$23:N$50,MATCH($S396,Reliability!$C$23:$C$50,0)),0),0)*IF($T396="n/a",$D396*$Y396,$G396)+IFERROR(IF(AND($V396&lt;=AI$1,$W396&gt;=AI$1),INDEX(Reliability!N$23:N$50,MATCH($T396,Reliability!$C$23:$C$50,0)),0),0)*$H396*$X396*$Y396),$D396)*$R396</f>
        <v>0</v>
      </c>
      <c r="AJ396" s="168">
        <f>MIN((IFERROR(IF(AND($V396&lt;=AJ$1,$W396&gt;=AJ$1),INDEX(Reliability!O$23:O$50,MATCH($S396,Reliability!$C$23:$C$50,0)),0),0)*IF($T396="n/a",$D396*$Y396,$G396)+IFERROR(IF(AND($V396&lt;=AJ$1,$W396&gt;=AJ$1),INDEX(Reliability!O$23:O$50,MATCH($T396,Reliability!$C$23:$C$50,0)),0),0)*$H396*$X396*$Y396),$D396)*$R396</f>
        <v>0</v>
      </c>
      <c r="AK396" s="168">
        <f>MIN((IFERROR(IF(AND($V396&lt;=AK$1,$W396&gt;=AK$1),INDEX(Reliability!P$23:P$50,MATCH($S396,Reliability!$C$23:$C$50,0)),0),0)*IF($T396="n/a",$D396*$Y396,$G396)+IFERROR(IF(AND($V396&lt;=AK$1,$W396&gt;=AK$1),INDEX(Reliability!P$23:P$50,MATCH($T396,Reliability!$C$23:$C$50,0)),0),0)*$H396*$X396*$Y396),$D396)*$R396</f>
        <v>0</v>
      </c>
      <c r="AM396" s="167">
        <f t="shared" si="63"/>
        <v>0</v>
      </c>
      <c r="AN396">
        <f>unique_contracts!C396</f>
        <v>0</v>
      </c>
    </row>
    <row r="397" spans="2:40" x14ac:dyDescent="0.25">
      <c r="B397" s="121">
        <f>unique_contracts!B397</f>
        <v>0</v>
      </c>
      <c r="C397" s="103">
        <f>unique_contracts!D397</f>
        <v>0</v>
      </c>
      <c r="D397" s="120">
        <f>unique_contracts!J397</f>
        <v>0</v>
      </c>
      <c r="E397" s="103">
        <f>unique_contracts!M397</f>
        <v>0</v>
      </c>
      <c r="F397" s="103">
        <f>unique_contracts!N397</f>
        <v>0</v>
      </c>
      <c r="G397" s="103">
        <f>unique_contracts!P397</f>
        <v>0</v>
      </c>
      <c r="H397" s="103">
        <f>unique_contracts!R397</f>
        <v>0</v>
      </c>
      <c r="I397" s="103">
        <f>unique_contracts!V397</f>
        <v>0</v>
      </c>
      <c r="J397" s="121">
        <f>unique_contracts!AB397</f>
        <v>0</v>
      </c>
      <c r="K397" s="103">
        <f>unique_contracts!AM397</f>
        <v>0</v>
      </c>
      <c r="L397" s="103">
        <f>unique_contracts!AN397</f>
        <v>0</v>
      </c>
      <c r="M397" s="103">
        <f>unique_contracts!AO397</f>
        <v>0</v>
      </c>
      <c r="N397" s="103">
        <f>unique_contracts!AP397</f>
        <v>0</v>
      </c>
      <c r="O397" s="103">
        <f>unique_contracts!AQ397</f>
        <v>0</v>
      </c>
      <c r="P397" s="103">
        <f>unique_contracts!AR397</f>
        <v>0</v>
      </c>
      <c r="Q397" s="103">
        <f>unique_contracts!BP397</f>
        <v>0</v>
      </c>
      <c r="R397" s="103">
        <f t="shared" si="56"/>
        <v>0</v>
      </c>
      <c r="S397" s="103" t="str">
        <f>IFERROR(IF(AND(I397&gt;0,E397="NotHybrid"),_xlfn.CONCAT(MAX(MIN(ROUNDDOWN(I397/D397,0),8),4),INDEX(resources!$G:$G,MATCH(B397,resources!$A:$A,0))),INDEX(resources!$G:$G,MATCH(B397,resources!$A:$A,0))),"n/a")</f>
        <v>n/a</v>
      </c>
      <c r="T397" s="103" t="str">
        <f t="shared" si="57"/>
        <v>n/a</v>
      </c>
      <c r="U397" s="103" t="str">
        <f t="shared" si="58"/>
        <v>n/a</v>
      </c>
      <c r="V397" s="103">
        <f t="shared" si="59"/>
        <v>0</v>
      </c>
      <c r="W397" s="103">
        <f t="shared" si="60"/>
        <v>0</v>
      </c>
      <c r="X397" s="119">
        <f t="shared" si="61"/>
        <v>1</v>
      </c>
      <c r="Y397" s="119">
        <f t="shared" si="62"/>
        <v>1</v>
      </c>
      <c r="Z397" s="168">
        <f>MIN((IFERROR(IF(AND($V397&lt;=Z$1,$W397&gt;=Z$1),INDEX(Reliability!E$23:E$50,MATCH($S397,Reliability!$C$23:$C$50,0)),0),0)*IF($T397="n/a",$D397*$Y397,$G397)+IFERROR(IF(AND($V397&lt;=Z$1,$W397&gt;=Z$1),INDEX(Reliability!E$23:E$50,MATCH($T397,Reliability!$C$23:$C$50,0)),0),0)*$H397*$X397*$Y397),$D397)*$R397</f>
        <v>0</v>
      </c>
      <c r="AA397" s="168">
        <f>MIN((IFERROR(IF(AND($V397&lt;=AA$1,$W397&gt;=AA$1),INDEX(Reliability!F$23:F$50,MATCH($S397,Reliability!$C$23:$C$50,0)),0),0)*IF($T397="n/a",$D397*$Y397,$G397)+IFERROR(IF(AND($V397&lt;=AA$1,$W397&gt;=AA$1),INDEX(Reliability!F$23:F$50,MATCH($T397,Reliability!$C$23:$C$50,0)),0),0)*$H397*$X397*$Y397),$D397)*$R397</f>
        <v>0</v>
      </c>
      <c r="AB397" s="168">
        <f>MIN((IFERROR(IF(AND($V397&lt;=AB$1,$W397&gt;=AB$1),INDEX(Reliability!G$23:G$50,MATCH($S397,Reliability!$C$23:$C$50,0)),0),0)*IF($T397="n/a",$D397*$Y397,$G397)+IFERROR(IF(AND($V397&lt;=AB$1,$W397&gt;=AB$1),INDEX(Reliability!G$23:G$50,MATCH($T397,Reliability!$C$23:$C$50,0)),0),0)*$H397*$X397*$Y397),$D397)*$R397</f>
        <v>0</v>
      </c>
      <c r="AC397" s="168">
        <f>MIN((IFERROR(IF(AND($V397&lt;=AC$1,$W397&gt;=AC$1),INDEX(Reliability!H$23:H$50,MATCH($S397,Reliability!$C$23:$C$50,0)),0),0)*IF($T397="n/a",$D397*$Y397,$G397)+IFERROR(IF(AND($V397&lt;=AC$1,$W397&gt;=AC$1),INDEX(Reliability!H$23:H$50,MATCH($T397,Reliability!$C$23:$C$50,0)),0),0)*$H397*$X397*$Y397),$D397)*$R397</f>
        <v>0</v>
      </c>
      <c r="AD397" s="168">
        <f>MIN((IFERROR(IF(AND($V397&lt;=AD$1,$W397&gt;=AD$1),INDEX(Reliability!I$23:I$50,MATCH($S397,Reliability!$C$23:$C$50,0)),0),0)*IF($T397="n/a",$D397*$Y397,$G397)+IFERROR(IF(AND($V397&lt;=AD$1,$W397&gt;=AD$1),INDEX(Reliability!I$23:I$50,MATCH($T397,Reliability!$C$23:$C$50,0)),0),0)*$H397*$X397*$Y397),$D397)*$R397</f>
        <v>0</v>
      </c>
      <c r="AE397" s="168">
        <f>MIN((IFERROR(IF(AND($V397&lt;=AE$1,$W397&gt;=AE$1),INDEX(Reliability!J$23:J$50,MATCH($S397,Reliability!$C$23:$C$50,0)),0),0)*IF($T397="n/a",$D397*$Y397,$G397)+IFERROR(IF(AND($V397&lt;=AE$1,$W397&gt;=AE$1),INDEX(Reliability!J$23:J$50,MATCH($T397,Reliability!$C$23:$C$50,0)),0),0)*$H397*$X397*$Y397),$D397)*$R397</f>
        <v>0</v>
      </c>
      <c r="AF397" s="168">
        <f>MIN((IFERROR(IF(AND($V397&lt;=AF$1,$W397&gt;=AF$1),INDEX(Reliability!K$23:K$50,MATCH($S397,Reliability!$C$23:$C$50,0)),0),0)*IF($T397="n/a",$D397*$Y397,$G397)+IFERROR(IF(AND($V397&lt;=AF$1,$W397&gt;=AF$1),INDEX(Reliability!K$23:K$50,MATCH($T397,Reliability!$C$23:$C$50,0)),0),0)*$H397*$X397*$Y397),$D397)*$R397</f>
        <v>0</v>
      </c>
      <c r="AG397" s="168">
        <f>MIN((IFERROR(IF(AND($V397&lt;=AG$1,$W397&gt;=AG$1),INDEX(Reliability!L$23:L$50,MATCH($S397,Reliability!$C$23:$C$50,0)),0),0)*IF($T397="n/a",$D397*$Y397,$G397)+IFERROR(IF(AND($V397&lt;=AG$1,$W397&gt;=AG$1),INDEX(Reliability!L$23:L$50,MATCH($T397,Reliability!$C$23:$C$50,0)),0),0)*$H397*$X397*$Y397),$D397)*$R397</f>
        <v>0</v>
      </c>
      <c r="AH397" s="168">
        <f>MIN((IFERROR(IF(AND($V397&lt;=AH$1,$W397&gt;=AH$1),INDEX(Reliability!M$23:M$50,MATCH($S397,Reliability!$C$23:$C$50,0)),0),0)*IF($T397="n/a",$D397*$Y397,$G397)+IFERROR(IF(AND($V397&lt;=AH$1,$W397&gt;=AH$1),INDEX(Reliability!M$23:M$50,MATCH($T397,Reliability!$C$23:$C$50,0)),0),0)*$H397*$X397*$Y397),$D397)*$R397</f>
        <v>0</v>
      </c>
      <c r="AI397" s="168">
        <f>MIN((IFERROR(IF(AND($V397&lt;=AI$1,$W397&gt;=AI$1),INDEX(Reliability!N$23:N$50,MATCH($S397,Reliability!$C$23:$C$50,0)),0),0)*IF($T397="n/a",$D397*$Y397,$G397)+IFERROR(IF(AND($V397&lt;=AI$1,$W397&gt;=AI$1),INDEX(Reliability!N$23:N$50,MATCH($T397,Reliability!$C$23:$C$50,0)),0),0)*$H397*$X397*$Y397),$D397)*$R397</f>
        <v>0</v>
      </c>
      <c r="AJ397" s="168">
        <f>MIN((IFERROR(IF(AND($V397&lt;=AJ$1,$W397&gt;=AJ$1),INDEX(Reliability!O$23:O$50,MATCH($S397,Reliability!$C$23:$C$50,0)),0),0)*IF($T397="n/a",$D397*$Y397,$G397)+IFERROR(IF(AND($V397&lt;=AJ$1,$W397&gt;=AJ$1),INDEX(Reliability!O$23:O$50,MATCH($T397,Reliability!$C$23:$C$50,0)),0),0)*$H397*$X397*$Y397),$D397)*$R397</f>
        <v>0</v>
      </c>
      <c r="AK397" s="168">
        <f>MIN((IFERROR(IF(AND($V397&lt;=AK$1,$W397&gt;=AK$1),INDEX(Reliability!P$23:P$50,MATCH($S397,Reliability!$C$23:$C$50,0)),0),0)*IF($T397="n/a",$D397*$Y397,$G397)+IFERROR(IF(AND($V397&lt;=AK$1,$W397&gt;=AK$1),INDEX(Reliability!P$23:P$50,MATCH($T397,Reliability!$C$23:$C$50,0)),0),0)*$H397*$X397*$Y397),$D397)*$R397</f>
        <v>0</v>
      </c>
      <c r="AM397" s="167">
        <f t="shared" si="63"/>
        <v>0</v>
      </c>
      <c r="AN397">
        <f>unique_contracts!C397</f>
        <v>0</v>
      </c>
    </row>
    <row r="398" spans="2:40" x14ac:dyDescent="0.25">
      <c r="B398" s="121">
        <f>unique_contracts!B398</f>
        <v>0</v>
      </c>
      <c r="C398" s="103">
        <f>unique_contracts!D398</f>
        <v>0</v>
      </c>
      <c r="D398" s="120">
        <f>unique_contracts!J398</f>
        <v>0</v>
      </c>
      <c r="E398" s="103">
        <f>unique_contracts!M398</f>
        <v>0</v>
      </c>
      <c r="F398" s="103">
        <f>unique_contracts!N398</f>
        <v>0</v>
      </c>
      <c r="G398" s="103">
        <f>unique_contracts!P398</f>
        <v>0</v>
      </c>
      <c r="H398" s="103">
        <f>unique_contracts!R398</f>
        <v>0</v>
      </c>
      <c r="I398" s="103">
        <f>unique_contracts!V398</f>
        <v>0</v>
      </c>
      <c r="J398" s="121">
        <f>unique_contracts!AB398</f>
        <v>0</v>
      </c>
      <c r="K398" s="103">
        <f>unique_contracts!AM398</f>
        <v>0</v>
      </c>
      <c r="L398" s="103">
        <f>unique_contracts!AN398</f>
        <v>0</v>
      </c>
      <c r="M398" s="103">
        <f>unique_contracts!AO398</f>
        <v>0</v>
      </c>
      <c r="N398" s="103">
        <f>unique_contracts!AP398</f>
        <v>0</v>
      </c>
      <c r="O398" s="103">
        <f>unique_contracts!AQ398</f>
        <v>0</v>
      </c>
      <c r="P398" s="103">
        <f>unique_contracts!AR398</f>
        <v>0</v>
      </c>
      <c r="Q398" s="103">
        <f>unique_contracts!BP398</f>
        <v>0</v>
      </c>
      <c r="R398" s="103">
        <f t="shared" si="56"/>
        <v>0</v>
      </c>
      <c r="S398" s="103" t="str">
        <f>IFERROR(IF(AND(I398&gt;0,E398="NotHybrid"),_xlfn.CONCAT(MAX(MIN(ROUNDDOWN(I398/D398,0),8),4),INDEX(resources!$G:$G,MATCH(B398,resources!$A:$A,0))),INDEX(resources!$G:$G,MATCH(B398,resources!$A:$A,0))),"n/a")</f>
        <v>n/a</v>
      </c>
      <c r="T398" s="103" t="str">
        <f t="shared" si="57"/>
        <v>n/a</v>
      </c>
      <c r="U398" s="103" t="str">
        <f t="shared" si="58"/>
        <v>n/a</v>
      </c>
      <c r="V398" s="103">
        <f t="shared" si="59"/>
        <v>0</v>
      </c>
      <c r="W398" s="103">
        <f t="shared" si="60"/>
        <v>0</v>
      </c>
      <c r="X398" s="119">
        <f t="shared" si="61"/>
        <v>1</v>
      </c>
      <c r="Y398" s="119">
        <f t="shared" si="62"/>
        <v>1</v>
      </c>
      <c r="Z398" s="168">
        <f>MIN((IFERROR(IF(AND($V398&lt;=Z$1,$W398&gt;=Z$1),INDEX(Reliability!E$23:E$50,MATCH($S398,Reliability!$C$23:$C$50,0)),0),0)*IF($T398="n/a",$D398*$Y398,$G398)+IFERROR(IF(AND($V398&lt;=Z$1,$W398&gt;=Z$1),INDEX(Reliability!E$23:E$50,MATCH($T398,Reliability!$C$23:$C$50,0)),0),0)*$H398*$X398*$Y398),$D398)*$R398</f>
        <v>0</v>
      </c>
      <c r="AA398" s="168">
        <f>MIN((IFERROR(IF(AND($V398&lt;=AA$1,$W398&gt;=AA$1),INDEX(Reliability!F$23:F$50,MATCH($S398,Reliability!$C$23:$C$50,0)),0),0)*IF($T398="n/a",$D398*$Y398,$G398)+IFERROR(IF(AND($V398&lt;=AA$1,$W398&gt;=AA$1),INDEX(Reliability!F$23:F$50,MATCH($T398,Reliability!$C$23:$C$50,0)),0),0)*$H398*$X398*$Y398),$D398)*$R398</f>
        <v>0</v>
      </c>
      <c r="AB398" s="168">
        <f>MIN((IFERROR(IF(AND($V398&lt;=AB$1,$W398&gt;=AB$1),INDEX(Reliability!G$23:G$50,MATCH($S398,Reliability!$C$23:$C$50,0)),0),0)*IF($T398="n/a",$D398*$Y398,$G398)+IFERROR(IF(AND($V398&lt;=AB$1,$W398&gt;=AB$1),INDEX(Reliability!G$23:G$50,MATCH($T398,Reliability!$C$23:$C$50,0)),0),0)*$H398*$X398*$Y398),$D398)*$R398</f>
        <v>0</v>
      </c>
      <c r="AC398" s="168">
        <f>MIN((IFERROR(IF(AND($V398&lt;=AC$1,$W398&gt;=AC$1),INDEX(Reliability!H$23:H$50,MATCH($S398,Reliability!$C$23:$C$50,0)),0),0)*IF($T398="n/a",$D398*$Y398,$G398)+IFERROR(IF(AND($V398&lt;=AC$1,$W398&gt;=AC$1),INDEX(Reliability!H$23:H$50,MATCH($T398,Reliability!$C$23:$C$50,0)),0),0)*$H398*$X398*$Y398),$D398)*$R398</f>
        <v>0</v>
      </c>
      <c r="AD398" s="168">
        <f>MIN((IFERROR(IF(AND($V398&lt;=AD$1,$W398&gt;=AD$1),INDEX(Reliability!I$23:I$50,MATCH($S398,Reliability!$C$23:$C$50,0)),0),0)*IF($T398="n/a",$D398*$Y398,$G398)+IFERROR(IF(AND($V398&lt;=AD$1,$W398&gt;=AD$1),INDEX(Reliability!I$23:I$50,MATCH($T398,Reliability!$C$23:$C$50,0)),0),0)*$H398*$X398*$Y398),$D398)*$R398</f>
        <v>0</v>
      </c>
      <c r="AE398" s="168">
        <f>MIN((IFERROR(IF(AND($V398&lt;=AE$1,$W398&gt;=AE$1),INDEX(Reliability!J$23:J$50,MATCH($S398,Reliability!$C$23:$C$50,0)),0),0)*IF($T398="n/a",$D398*$Y398,$G398)+IFERROR(IF(AND($V398&lt;=AE$1,$W398&gt;=AE$1),INDEX(Reliability!J$23:J$50,MATCH($T398,Reliability!$C$23:$C$50,0)),0),0)*$H398*$X398*$Y398),$D398)*$R398</f>
        <v>0</v>
      </c>
      <c r="AF398" s="168">
        <f>MIN((IFERROR(IF(AND($V398&lt;=AF$1,$W398&gt;=AF$1),INDEX(Reliability!K$23:K$50,MATCH($S398,Reliability!$C$23:$C$50,0)),0),0)*IF($T398="n/a",$D398*$Y398,$G398)+IFERROR(IF(AND($V398&lt;=AF$1,$W398&gt;=AF$1),INDEX(Reliability!K$23:K$50,MATCH($T398,Reliability!$C$23:$C$50,0)),0),0)*$H398*$X398*$Y398),$D398)*$R398</f>
        <v>0</v>
      </c>
      <c r="AG398" s="168">
        <f>MIN((IFERROR(IF(AND($V398&lt;=AG$1,$W398&gt;=AG$1),INDEX(Reliability!L$23:L$50,MATCH($S398,Reliability!$C$23:$C$50,0)),0),0)*IF($T398="n/a",$D398*$Y398,$G398)+IFERROR(IF(AND($V398&lt;=AG$1,$W398&gt;=AG$1),INDEX(Reliability!L$23:L$50,MATCH($T398,Reliability!$C$23:$C$50,0)),0),0)*$H398*$X398*$Y398),$D398)*$R398</f>
        <v>0</v>
      </c>
      <c r="AH398" s="168">
        <f>MIN((IFERROR(IF(AND($V398&lt;=AH$1,$W398&gt;=AH$1),INDEX(Reliability!M$23:M$50,MATCH($S398,Reliability!$C$23:$C$50,0)),0),0)*IF($T398="n/a",$D398*$Y398,$G398)+IFERROR(IF(AND($V398&lt;=AH$1,$W398&gt;=AH$1),INDEX(Reliability!M$23:M$50,MATCH($T398,Reliability!$C$23:$C$50,0)),0),0)*$H398*$X398*$Y398),$D398)*$R398</f>
        <v>0</v>
      </c>
      <c r="AI398" s="168">
        <f>MIN((IFERROR(IF(AND($V398&lt;=AI$1,$W398&gt;=AI$1),INDEX(Reliability!N$23:N$50,MATCH($S398,Reliability!$C$23:$C$50,0)),0),0)*IF($T398="n/a",$D398*$Y398,$G398)+IFERROR(IF(AND($V398&lt;=AI$1,$W398&gt;=AI$1),INDEX(Reliability!N$23:N$50,MATCH($T398,Reliability!$C$23:$C$50,0)),0),0)*$H398*$X398*$Y398),$D398)*$R398</f>
        <v>0</v>
      </c>
      <c r="AJ398" s="168">
        <f>MIN((IFERROR(IF(AND($V398&lt;=AJ$1,$W398&gt;=AJ$1),INDEX(Reliability!O$23:O$50,MATCH($S398,Reliability!$C$23:$C$50,0)),0),0)*IF($T398="n/a",$D398*$Y398,$G398)+IFERROR(IF(AND($V398&lt;=AJ$1,$W398&gt;=AJ$1),INDEX(Reliability!O$23:O$50,MATCH($T398,Reliability!$C$23:$C$50,0)),0),0)*$H398*$X398*$Y398),$D398)*$R398</f>
        <v>0</v>
      </c>
      <c r="AK398" s="168">
        <f>MIN((IFERROR(IF(AND($V398&lt;=AK$1,$W398&gt;=AK$1),INDEX(Reliability!P$23:P$50,MATCH($S398,Reliability!$C$23:$C$50,0)),0),0)*IF($T398="n/a",$D398*$Y398,$G398)+IFERROR(IF(AND($V398&lt;=AK$1,$W398&gt;=AK$1),INDEX(Reliability!P$23:P$50,MATCH($T398,Reliability!$C$23:$C$50,0)),0),0)*$H398*$X398*$Y398),$D398)*$R398</f>
        <v>0</v>
      </c>
      <c r="AM398" s="167">
        <f t="shared" si="63"/>
        <v>0</v>
      </c>
      <c r="AN398">
        <f>unique_contracts!C398</f>
        <v>0</v>
      </c>
    </row>
    <row r="399" spans="2:40" x14ac:dyDescent="0.25">
      <c r="B399" s="121">
        <f>unique_contracts!B399</f>
        <v>0</v>
      </c>
      <c r="C399" s="103">
        <f>unique_contracts!D399</f>
        <v>0</v>
      </c>
      <c r="D399" s="120">
        <f>unique_contracts!J399</f>
        <v>0</v>
      </c>
      <c r="E399" s="103">
        <f>unique_contracts!M399</f>
        <v>0</v>
      </c>
      <c r="F399" s="103">
        <f>unique_contracts!N399</f>
        <v>0</v>
      </c>
      <c r="G399" s="103">
        <f>unique_contracts!P399</f>
        <v>0</v>
      </c>
      <c r="H399" s="103">
        <f>unique_contracts!R399</f>
        <v>0</v>
      </c>
      <c r="I399" s="103">
        <f>unique_contracts!V399</f>
        <v>0</v>
      </c>
      <c r="J399" s="121">
        <f>unique_contracts!AB399</f>
        <v>0</v>
      </c>
      <c r="K399" s="103">
        <f>unique_contracts!AM399</f>
        <v>0</v>
      </c>
      <c r="L399" s="103">
        <f>unique_contracts!AN399</f>
        <v>0</v>
      </c>
      <c r="M399" s="103">
        <f>unique_contracts!AO399</f>
        <v>0</v>
      </c>
      <c r="N399" s="103">
        <f>unique_contracts!AP399</f>
        <v>0</v>
      </c>
      <c r="O399" s="103">
        <f>unique_contracts!AQ399</f>
        <v>0</v>
      </c>
      <c r="P399" s="103">
        <f>unique_contracts!AR399</f>
        <v>0</v>
      </c>
      <c r="Q399" s="103">
        <f>unique_contracts!BP399</f>
        <v>0</v>
      </c>
      <c r="R399" s="103">
        <f t="shared" si="56"/>
        <v>0</v>
      </c>
      <c r="S399" s="103" t="str">
        <f>IFERROR(IF(AND(I399&gt;0,E399="NotHybrid"),_xlfn.CONCAT(MAX(MIN(ROUNDDOWN(I399/D399,0),8),4),INDEX(resources!$G:$G,MATCH(B399,resources!$A:$A,0))),INDEX(resources!$G:$G,MATCH(B399,resources!$A:$A,0))),"n/a")</f>
        <v>n/a</v>
      </c>
      <c r="T399" s="103" t="str">
        <f t="shared" si="57"/>
        <v>n/a</v>
      </c>
      <c r="U399" s="103" t="str">
        <f t="shared" si="58"/>
        <v>n/a</v>
      </c>
      <c r="V399" s="103">
        <f t="shared" si="59"/>
        <v>0</v>
      </c>
      <c r="W399" s="103">
        <f t="shared" si="60"/>
        <v>0</v>
      </c>
      <c r="X399" s="119">
        <f t="shared" si="61"/>
        <v>1</v>
      </c>
      <c r="Y399" s="119">
        <f t="shared" si="62"/>
        <v>1</v>
      </c>
      <c r="Z399" s="168">
        <f>MIN((IFERROR(IF(AND($V399&lt;=Z$1,$W399&gt;=Z$1),INDEX(Reliability!E$23:E$50,MATCH($S399,Reliability!$C$23:$C$50,0)),0),0)*IF($T399="n/a",$D399*$Y399,$G399)+IFERROR(IF(AND($V399&lt;=Z$1,$W399&gt;=Z$1),INDEX(Reliability!E$23:E$50,MATCH($T399,Reliability!$C$23:$C$50,0)),0),0)*$H399*$X399*$Y399),$D399)*$R399</f>
        <v>0</v>
      </c>
      <c r="AA399" s="168">
        <f>MIN((IFERROR(IF(AND($V399&lt;=AA$1,$W399&gt;=AA$1),INDEX(Reliability!F$23:F$50,MATCH($S399,Reliability!$C$23:$C$50,0)),0),0)*IF($T399="n/a",$D399*$Y399,$G399)+IFERROR(IF(AND($V399&lt;=AA$1,$W399&gt;=AA$1),INDEX(Reliability!F$23:F$50,MATCH($T399,Reliability!$C$23:$C$50,0)),0),0)*$H399*$X399*$Y399),$D399)*$R399</f>
        <v>0</v>
      </c>
      <c r="AB399" s="168">
        <f>MIN((IFERROR(IF(AND($V399&lt;=AB$1,$W399&gt;=AB$1),INDEX(Reliability!G$23:G$50,MATCH($S399,Reliability!$C$23:$C$50,0)),0),0)*IF($T399="n/a",$D399*$Y399,$G399)+IFERROR(IF(AND($V399&lt;=AB$1,$W399&gt;=AB$1),INDEX(Reliability!G$23:G$50,MATCH($T399,Reliability!$C$23:$C$50,0)),0),0)*$H399*$X399*$Y399),$D399)*$R399</f>
        <v>0</v>
      </c>
      <c r="AC399" s="168">
        <f>MIN((IFERROR(IF(AND($V399&lt;=AC$1,$W399&gt;=AC$1),INDEX(Reliability!H$23:H$50,MATCH($S399,Reliability!$C$23:$C$50,0)),0),0)*IF($T399="n/a",$D399*$Y399,$G399)+IFERROR(IF(AND($V399&lt;=AC$1,$W399&gt;=AC$1),INDEX(Reliability!H$23:H$50,MATCH($T399,Reliability!$C$23:$C$50,0)),0),0)*$H399*$X399*$Y399),$D399)*$R399</f>
        <v>0</v>
      </c>
      <c r="AD399" s="168">
        <f>MIN((IFERROR(IF(AND($V399&lt;=AD$1,$W399&gt;=AD$1),INDEX(Reliability!I$23:I$50,MATCH($S399,Reliability!$C$23:$C$50,0)),0),0)*IF($T399="n/a",$D399*$Y399,$G399)+IFERROR(IF(AND($V399&lt;=AD$1,$W399&gt;=AD$1),INDEX(Reliability!I$23:I$50,MATCH($T399,Reliability!$C$23:$C$50,0)),0),0)*$H399*$X399*$Y399),$D399)*$R399</f>
        <v>0</v>
      </c>
      <c r="AE399" s="168">
        <f>MIN((IFERROR(IF(AND($V399&lt;=AE$1,$W399&gt;=AE$1),INDEX(Reliability!J$23:J$50,MATCH($S399,Reliability!$C$23:$C$50,0)),0),0)*IF($T399="n/a",$D399*$Y399,$G399)+IFERROR(IF(AND($V399&lt;=AE$1,$W399&gt;=AE$1),INDEX(Reliability!J$23:J$50,MATCH($T399,Reliability!$C$23:$C$50,0)),0),0)*$H399*$X399*$Y399),$D399)*$R399</f>
        <v>0</v>
      </c>
      <c r="AF399" s="168">
        <f>MIN((IFERROR(IF(AND($V399&lt;=AF$1,$W399&gt;=AF$1),INDEX(Reliability!K$23:K$50,MATCH($S399,Reliability!$C$23:$C$50,0)),0),0)*IF($T399="n/a",$D399*$Y399,$G399)+IFERROR(IF(AND($V399&lt;=AF$1,$W399&gt;=AF$1),INDEX(Reliability!K$23:K$50,MATCH($T399,Reliability!$C$23:$C$50,0)),0),0)*$H399*$X399*$Y399),$D399)*$R399</f>
        <v>0</v>
      </c>
      <c r="AG399" s="168">
        <f>MIN((IFERROR(IF(AND($V399&lt;=AG$1,$W399&gt;=AG$1),INDEX(Reliability!L$23:L$50,MATCH($S399,Reliability!$C$23:$C$50,0)),0),0)*IF($T399="n/a",$D399*$Y399,$G399)+IFERROR(IF(AND($V399&lt;=AG$1,$W399&gt;=AG$1),INDEX(Reliability!L$23:L$50,MATCH($T399,Reliability!$C$23:$C$50,0)),0),0)*$H399*$X399*$Y399),$D399)*$R399</f>
        <v>0</v>
      </c>
      <c r="AH399" s="168">
        <f>MIN((IFERROR(IF(AND($V399&lt;=AH$1,$W399&gt;=AH$1),INDEX(Reliability!M$23:M$50,MATCH($S399,Reliability!$C$23:$C$50,0)),0),0)*IF($T399="n/a",$D399*$Y399,$G399)+IFERROR(IF(AND($V399&lt;=AH$1,$W399&gt;=AH$1),INDEX(Reliability!M$23:M$50,MATCH($T399,Reliability!$C$23:$C$50,0)),0),0)*$H399*$X399*$Y399),$D399)*$R399</f>
        <v>0</v>
      </c>
      <c r="AI399" s="168">
        <f>MIN((IFERROR(IF(AND($V399&lt;=AI$1,$W399&gt;=AI$1),INDEX(Reliability!N$23:N$50,MATCH($S399,Reliability!$C$23:$C$50,0)),0),0)*IF($T399="n/a",$D399*$Y399,$G399)+IFERROR(IF(AND($V399&lt;=AI$1,$W399&gt;=AI$1),INDEX(Reliability!N$23:N$50,MATCH($T399,Reliability!$C$23:$C$50,0)),0),0)*$H399*$X399*$Y399),$D399)*$R399</f>
        <v>0</v>
      </c>
      <c r="AJ399" s="168">
        <f>MIN((IFERROR(IF(AND($V399&lt;=AJ$1,$W399&gt;=AJ$1),INDEX(Reliability!O$23:O$50,MATCH($S399,Reliability!$C$23:$C$50,0)),0),0)*IF($T399="n/a",$D399*$Y399,$G399)+IFERROR(IF(AND($V399&lt;=AJ$1,$W399&gt;=AJ$1),INDEX(Reliability!O$23:O$50,MATCH($T399,Reliability!$C$23:$C$50,0)),0),0)*$H399*$X399*$Y399),$D399)*$R399</f>
        <v>0</v>
      </c>
      <c r="AK399" s="168">
        <f>MIN((IFERROR(IF(AND($V399&lt;=AK$1,$W399&gt;=AK$1),INDEX(Reliability!P$23:P$50,MATCH($S399,Reliability!$C$23:$C$50,0)),0),0)*IF($T399="n/a",$D399*$Y399,$G399)+IFERROR(IF(AND($V399&lt;=AK$1,$W399&gt;=AK$1),INDEX(Reliability!P$23:P$50,MATCH($T399,Reliability!$C$23:$C$50,0)),0),0)*$H399*$X399*$Y399),$D399)*$R399</f>
        <v>0</v>
      </c>
      <c r="AM399" s="167">
        <f t="shared" si="63"/>
        <v>0</v>
      </c>
      <c r="AN399">
        <f>unique_contracts!C399</f>
        <v>0</v>
      </c>
    </row>
    <row r="400" spans="2:40" x14ac:dyDescent="0.25">
      <c r="B400" s="121">
        <f>unique_contracts!B400</f>
        <v>0</v>
      </c>
      <c r="C400" s="103">
        <f>unique_contracts!D400</f>
        <v>0</v>
      </c>
      <c r="D400" s="120">
        <f>unique_contracts!J400</f>
        <v>0</v>
      </c>
      <c r="E400" s="103">
        <f>unique_contracts!M400</f>
        <v>0</v>
      </c>
      <c r="F400" s="103">
        <f>unique_contracts!N400</f>
        <v>0</v>
      </c>
      <c r="G400" s="103">
        <f>unique_contracts!P400</f>
        <v>0</v>
      </c>
      <c r="H400" s="103">
        <f>unique_contracts!R400</f>
        <v>0</v>
      </c>
      <c r="I400" s="103">
        <f>unique_contracts!V400</f>
        <v>0</v>
      </c>
      <c r="J400" s="121">
        <f>unique_contracts!AB400</f>
        <v>0</v>
      </c>
      <c r="K400" s="103">
        <f>unique_contracts!AM400</f>
        <v>0</v>
      </c>
      <c r="L400" s="103">
        <f>unique_contracts!AN400</f>
        <v>0</v>
      </c>
      <c r="M400" s="103">
        <f>unique_contracts!AO400</f>
        <v>0</v>
      </c>
      <c r="N400" s="103">
        <f>unique_contracts!AP400</f>
        <v>0</v>
      </c>
      <c r="O400" s="103">
        <f>unique_contracts!AQ400</f>
        <v>0</v>
      </c>
      <c r="P400" s="103">
        <f>unique_contracts!AR400</f>
        <v>0</v>
      </c>
      <c r="Q400" s="103">
        <f>unique_contracts!BP400</f>
        <v>0</v>
      </c>
      <c r="R400" s="103">
        <f t="shared" si="56"/>
        <v>0</v>
      </c>
      <c r="S400" s="103" t="str">
        <f>IFERROR(IF(AND(I400&gt;0,E400="NotHybrid"),_xlfn.CONCAT(MAX(MIN(ROUNDDOWN(I400/D400,0),8),4),INDEX(resources!$G:$G,MATCH(B400,resources!$A:$A,0))),INDEX(resources!$G:$G,MATCH(B400,resources!$A:$A,0))),"n/a")</f>
        <v>n/a</v>
      </c>
      <c r="T400" s="103" t="str">
        <f t="shared" si="57"/>
        <v>n/a</v>
      </c>
      <c r="U400" s="103" t="str">
        <f t="shared" si="58"/>
        <v>n/a</v>
      </c>
      <c r="V400" s="103">
        <f t="shared" si="59"/>
        <v>0</v>
      </c>
      <c r="W400" s="103">
        <f t="shared" si="60"/>
        <v>0</v>
      </c>
      <c r="X400" s="119">
        <f t="shared" si="61"/>
        <v>1</v>
      </c>
      <c r="Y400" s="119">
        <f t="shared" si="62"/>
        <v>1</v>
      </c>
      <c r="Z400" s="168">
        <f>MIN((IFERROR(IF(AND($V400&lt;=Z$1,$W400&gt;=Z$1),INDEX(Reliability!E$23:E$50,MATCH($S400,Reliability!$C$23:$C$50,0)),0),0)*IF($T400="n/a",$D400*$Y400,$G400)+IFERROR(IF(AND($V400&lt;=Z$1,$W400&gt;=Z$1),INDEX(Reliability!E$23:E$50,MATCH($T400,Reliability!$C$23:$C$50,0)),0),0)*$H400*$X400*$Y400),$D400)*$R400</f>
        <v>0</v>
      </c>
      <c r="AA400" s="168">
        <f>MIN((IFERROR(IF(AND($V400&lt;=AA$1,$W400&gt;=AA$1),INDEX(Reliability!F$23:F$50,MATCH($S400,Reliability!$C$23:$C$50,0)),0),0)*IF($T400="n/a",$D400*$Y400,$G400)+IFERROR(IF(AND($V400&lt;=AA$1,$W400&gt;=AA$1),INDEX(Reliability!F$23:F$50,MATCH($T400,Reliability!$C$23:$C$50,0)),0),0)*$H400*$X400*$Y400),$D400)*$R400</f>
        <v>0</v>
      </c>
      <c r="AB400" s="168">
        <f>MIN((IFERROR(IF(AND($V400&lt;=AB$1,$W400&gt;=AB$1),INDEX(Reliability!G$23:G$50,MATCH($S400,Reliability!$C$23:$C$50,0)),0),0)*IF($T400="n/a",$D400*$Y400,$G400)+IFERROR(IF(AND($V400&lt;=AB$1,$W400&gt;=AB$1),INDEX(Reliability!G$23:G$50,MATCH($T400,Reliability!$C$23:$C$50,0)),0),0)*$H400*$X400*$Y400),$D400)*$R400</f>
        <v>0</v>
      </c>
      <c r="AC400" s="168">
        <f>MIN((IFERROR(IF(AND($V400&lt;=AC$1,$W400&gt;=AC$1),INDEX(Reliability!H$23:H$50,MATCH($S400,Reliability!$C$23:$C$50,0)),0),0)*IF($T400="n/a",$D400*$Y400,$G400)+IFERROR(IF(AND($V400&lt;=AC$1,$W400&gt;=AC$1),INDEX(Reliability!H$23:H$50,MATCH($T400,Reliability!$C$23:$C$50,0)),0),0)*$H400*$X400*$Y400),$D400)*$R400</f>
        <v>0</v>
      </c>
      <c r="AD400" s="168">
        <f>MIN((IFERROR(IF(AND($V400&lt;=AD$1,$W400&gt;=AD$1),INDEX(Reliability!I$23:I$50,MATCH($S400,Reliability!$C$23:$C$50,0)),0),0)*IF($T400="n/a",$D400*$Y400,$G400)+IFERROR(IF(AND($V400&lt;=AD$1,$W400&gt;=AD$1),INDEX(Reliability!I$23:I$50,MATCH($T400,Reliability!$C$23:$C$50,0)),0),0)*$H400*$X400*$Y400),$D400)*$R400</f>
        <v>0</v>
      </c>
      <c r="AE400" s="168">
        <f>MIN((IFERROR(IF(AND($V400&lt;=AE$1,$W400&gt;=AE$1),INDEX(Reliability!J$23:J$50,MATCH($S400,Reliability!$C$23:$C$50,0)),0),0)*IF($T400="n/a",$D400*$Y400,$G400)+IFERROR(IF(AND($V400&lt;=AE$1,$W400&gt;=AE$1),INDEX(Reliability!J$23:J$50,MATCH($T400,Reliability!$C$23:$C$50,0)),0),0)*$H400*$X400*$Y400),$D400)*$R400</f>
        <v>0</v>
      </c>
      <c r="AF400" s="168">
        <f>MIN((IFERROR(IF(AND($V400&lt;=AF$1,$W400&gt;=AF$1),INDEX(Reliability!K$23:K$50,MATCH($S400,Reliability!$C$23:$C$50,0)),0),0)*IF($T400="n/a",$D400*$Y400,$G400)+IFERROR(IF(AND($V400&lt;=AF$1,$W400&gt;=AF$1),INDEX(Reliability!K$23:K$50,MATCH($T400,Reliability!$C$23:$C$50,0)),0),0)*$H400*$X400*$Y400),$D400)*$R400</f>
        <v>0</v>
      </c>
      <c r="AG400" s="168">
        <f>MIN((IFERROR(IF(AND($V400&lt;=AG$1,$W400&gt;=AG$1),INDEX(Reliability!L$23:L$50,MATCH($S400,Reliability!$C$23:$C$50,0)),0),0)*IF($T400="n/a",$D400*$Y400,$G400)+IFERROR(IF(AND($V400&lt;=AG$1,$W400&gt;=AG$1),INDEX(Reliability!L$23:L$50,MATCH($T400,Reliability!$C$23:$C$50,0)),0),0)*$H400*$X400*$Y400),$D400)*$R400</f>
        <v>0</v>
      </c>
      <c r="AH400" s="168">
        <f>MIN((IFERROR(IF(AND($V400&lt;=AH$1,$W400&gt;=AH$1),INDEX(Reliability!M$23:M$50,MATCH($S400,Reliability!$C$23:$C$50,0)),0),0)*IF($T400="n/a",$D400*$Y400,$G400)+IFERROR(IF(AND($V400&lt;=AH$1,$W400&gt;=AH$1),INDEX(Reliability!M$23:M$50,MATCH($T400,Reliability!$C$23:$C$50,0)),0),0)*$H400*$X400*$Y400),$D400)*$R400</f>
        <v>0</v>
      </c>
      <c r="AI400" s="168">
        <f>MIN((IFERROR(IF(AND($V400&lt;=AI$1,$W400&gt;=AI$1),INDEX(Reliability!N$23:N$50,MATCH($S400,Reliability!$C$23:$C$50,0)),0),0)*IF($T400="n/a",$D400*$Y400,$G400)+IFERROR(IF(AND($V400&lt;=AI$1,$W400&gt;=AI$1),INDEX(Reliability!N$23:N$50,MATCH($T400,Reliability!$C$23:$C$50,0)),0),0)*$H400*$X400*$Y400),$D400)*$R400</f>
        <v>0</v>
      </c>
      <c r="AJ400" s="168">
        <f>MIN((IFERROR(IF(AND($V400&lt;=AJ$1,$W400&gt;=AJ$1),INDEX(Reliability!O$23:O$50,MATCH($S400,Reliability!$C$23:$C$50,0)),0),0)*IF($T400="n/a",$D400*$Y400,$G400)+IFERROR(IF(AND($V400&lt;=AJ$1,$W400&gt;=AJ$1),INDEX(Reliability!O$23:O$50,MATCH($T400,Reliability!$C$23:$C$50,0)),0),0)*$H400*$X400*$Y400),$D400)*$R400</f>
        <v>0</v>
      </c>
      <c r="AK400" s="168">
        <f>MIN((IFERROR(IF(AND($V400&lt;=AK$1,$W400&gt;=AK$1),INDEX(Reliability!P$23:P$50,MATCH($S400,Reliability!$C$23:$C$50,0)),0),0)*IF($T400="n/a",$D400*$Y400,$G400)+IFERROR(IF(AND($V400&lt;=AK$1,$W400&gt;=AK$1),INDEX(Reliability!P$23:P$50,MATCH($T400,Reliability!$C$23:$C$50,0)),0),0)*$H400*$X400*$Y400),$D400)*$R400</f>
        <v>0</v>
      </c>
      <c r="AM400" s="167">
        <f t="shared" si="63"/>
        <v>0</v>
      </c>
      <c r="AN400">
        <f>unique_contracts!C400</f>
        <v>0</v>
      </c>
    </row>
    <row r="401" spans="2:40" x14ac:dyDescent="0.25">
      <c r="B401" s="121">
        <f>unique_contracts!B401</f>
        <v>0</v>
      </c>
      <c r="C401" s="103">
        <f>unique_contracts!D401</f>
        <v>0</v>
      </c>
      <c r="D401" s="120">
        <f>unique_contracts!J401</f>
        <v>0</v>
      </c>
      <c r="E401" s="103">
        <f>unique_contracts!M401</f>
        <v>0</v>
      </c>
      <c r="F401" s="103">
        <f>unique_contracts!N401</f>
        <v>0</v>
      </c>
      <c r="G401" s="103">
        <f>unique_contracts!P401</f>
        <v>0</v>
      </c>
      <c r="H401" s="103">
        <f>unique_contracts!R401</f>
        <v>0</v>
      </c>
      <c r="I401" s="103">
        <f>unique_contracts!V401</f>
        <v>0</v>
      </c>
      <c r="J401" s="121">
        <f>unique_contracts!AB401</f>
        <v>0</v>
      </c>
      <c r="K401" s="103">
        <f>unique_contracts!AM401</f>
        <v>0</v>
      </c>
      <c r="L401" s="103">
        <f>unique_contracts!AN401</f>
        <v>0</v>
      </c>
      <c r="M401" s="103">
        <f>unique_contracts!AO401</f>
        <v>0</v>
      </c>
      <c r="N401" s="103">
        <f>unique_contracts!AP401</f>
        <v>0</v>
      </c>
      <c r="O401" s="103">
        <f>unique_contracts!AQ401</f>
        <v>0</v>
      </c>
      <c r="P401" s="103">
        <f>unique_contracts!AR401</f>
        <v>0</v>
      </c>
      <c r="Q401" s="103">
        <f>unique_contracts!BP401</f>
        <v>0</v>
      </c>
      <c r="R401" s="103">
        <f t="shared" si="56"/>
        <v>0</v>
      </c>
      <c r="S401" s="103" t="str">
        <f>IFERROR(IF(AND(I401&gt;0,E401="NotHybrid"),_xlfn.CONCAT(MAX(MIN(ROUNDDOWN(I401/D401,0),8),4),INDEX(resources!$G:$G,MATCH(B401,resources!$A:$A,0))),INDEX(resources!$G:$G,MATCH(B401,resources!$A:$A,0))),"n/a")</f>
        <v>n/a</v>
      </c>
      <c r="T401" s="103" t="str">
        <f t="shared" si="57"/>
        <v>n/a</v>
      </c>
      <c r="U401" s="103" t="str">
        <f t="shared" si="58"/>
        <v>n/a</v>
      </c>
      <c r="V401" s="103">
        <f t="shared" si="59"/>
        <v>0</v>
      </c>
      <c r="W401" s="103">
        <f t="shared" si="60"/>
        <v>0</v>
      </c>
      <c r="X401" s="119">
        <f t="shared" si="61"/>
        <v>1</v>
      </c>
      <c r="Y401" s="119">
        <f t="shared" si="62"/>
        <v>1</v>
      </c>
      <c r="Z401" s="168">
        <f>MIN((IFERROR(IF(AND($V401&lt;=Z$1,$W401&gt;=Z$1),INDEX(Reliability!E$23:E$50,MATCH($S401,Reliability!$C$23:$C$50,0)),0),0)*IF($T401="n/a",$D401*$Y401,$G401)+IFERROR(IF(AND($V401&lt;=Z$1,$W401&gt;=Z$1),INDEX(Reliability!E$23:E$50,MATCH($T401,Reliability!$C$23:$C$50,0)),0),0)*$H401*$X401*$Y401),$D401)*$R401</f>
        <v>0</v>
      </c>
      <c r="AA401" s="168">
        <f>MIN((IFERROR(IF(AND($V401&lt;=AA$1,$W401&gt;=AA$1),INDEX(Reliability!F$23:F$50,MATCH($S401,Reliability!$C$23:$C$50,0)),0),0)*IF($T401="n/a",$D401*$Y401,$G401)+IFERROR(IF(AND($V401&lt;=AA$1,$W401&gt;=AA$1),INDEX(Reliability!F$23:F$50,MATCH($T401,Reliability!$C$23:$C$50,0)),0),0)*$H401*$X401*$Y401),$D401)*$R401</f>
        <v>0</v>
      </c>
      <c r="AB401" s="168">
        <f>MIN((IFERROR(IF(AND($V401&lt;=AB$1,$W401&gt;=AB$1),INDEX(Reliability!G$23:G$50,MATCH($S401,Reliability!$C$23:$C$50,0)),0),0)*IF($T401="n/a",$D401*$Y401,$G401)+IFERROR(IF(AND($V401&lt;=AB$1,$W401&gt;=AB$1),INDEX(Reliability!G$23:G$50,MATCH($T401,Reliability!$C$23:$C$50,0)),0),0)*$H401*$X401*$Y401),$D401)*$R401</f>
        <v>0</v>
      </c>
      <c r="AC401" s="168">
        <f>MIN((IFERROR(IF(AND($V401&lt;=AC$1,$W401&gt;=AC$1),INDEX(Reliability!H$23:H$50,MATCH($S401,Reliability!$C$23:$C$50,0)),0),0)*IF($T401="n/a",$D401*$Y401,$G401)+IFERROR(IF(AND($V401&lt;=AC$1,$W401&gt;=AC$1),INDEX(Reliability!H$23:H$50,MATCH($T401,Reliability!$C$23:$C$50,0)),0),0)*$H401*$X401*$Y401),$D401)*$R401</f>
        <v>0</v>
      </c>
      <c r="AD401" s="168">
        <f>MIN((IFERROR(IF(AND($V401&lt;=AD$1,$W401&gt;=AD$1),INDEX(Reliability!I$23:I$50,MATCH($S401,Reliability!$C$23:$C$50,0)),0),0)*IF($T401="n/a",$D401*$Y401,$G401)+IFERROR(IF(AND($V401&lt;=AD$1,$W401&gt;=AD$1),INDEX(Reliability!I$23:I$50,MATCH($T401,Reliability!$C$23:$C$50,0)),0),0)*$H401*$X401*$Y401),$D401)*$R401</f>
        <v>0</v>
      </c>
      <c r="AE401" s="168">
        <f>MIN((IFERROR(IF(AND($V401&lt;=AE$1,$W401&gt;=AE$1),INDEX(Reliability!J$23:J$50,MATCH($S401,Reliability!$C$23:$C$50,0)),0),0)*IF($T401="n/a",$D401*$Y401,$G401)+IFERROR(IF(AND($V401&lt;=AE$1,$W401&gt;=AE$1),INDEX(Reliability!J$23:J$50,MATCH($T401,Reliability!$C$23:$C$50,0)),0),0)*$H401*$X401*$Y401),$D401)*$R401</f>
        <v>0</v>
      </c>
      <c r="AF401" s="168">
        <f>MIN((IFERROR(IF(AND($V401&lt;=AF$1,$W401&gt;=AF$1),INDEX(Reliability!K$23:K$50,MATCH($S401,Reliability!$C$23:$C$50,0)),0),0)*IF($T401="n/a",$D401*$Y401,$G401)+IFERROR(IF(AND($V401&lt;=AF$1,$W401&gt;=AF$1),INDEX(Reliability!K$23:K$50,MATCH($T401,Reliability!$C$23:$C$50,0)),0),0)*$H401*$X401*$Y401),$D401)*$R401</f>
        <v>0</v>
      </c>
      <c r="AG401" s="168">
        <f>MIN((IFERROR(IF(AND($V401&lt;=AG$1,$W401&gt;=AG$1),INDEX(Reliability!L$23:L$50,MATCH($S401,Reliability!$C$23:$C$50,0)),0),0)*IF($T401="n/a",$D401*$Y401,$G401)+IFERROR(IF(AND($V401&lt;=AG$1,$W401&gt;=AG$1),INDEX(Reliability!L$23:L$50,MATCH($T401,Reliability!$C$23:$C$50,0)),0),0)*$H401*$X401*$Y401),$D401)*$R401</f>
        <v>0</v>
      </c>
      <c r="AH401" s="168">
        <f>MIN((IFERROR(IF(AND($V401&lt;=AH$1,$W401&gt;=AH$1),INDEX(Reliability!M$23:M$50,MATCH($S401,Reliability!$C$23:$C$50,0)),0),0)*IF($T401="n/a",$D401*$Y401,$G401)+IFERROR(IF(AND($V401&lt;=AH$1,$W401&gt;=AH$1),INDEX(Reliability!M$23:M$50,MATCH($T401,Reliability!$C$23:$C$50,0)),0),0)*$H401*$X401*$Y401),$D401)*$R401</f>
        <v>0</v>
      </c>
      <c r="AI401" s="168">
        <f>MIN((IFERROR(IF(AND($V401&lt;=AI$1,$W401&gt;=AI$1),INDEX(Reliability!N$23:N$50,MATCH($S401,Reliability!$C$23:$C$50,0)),0),0)*IF($T401="n/a",$D401*$Y401,$G401)+IFERROR(IF(AND($V401&lt;=AI$1,$W401&gt;=AI$1),INDEX(Reliability!N$23:N$50,MATCH($T401,Reliability!$C$23:$C$50,0)),0),0)*$H401*$X401*$Y401),$D401)*$R401</f>
        <v>0</v>
      </c>
      <c r="AJ401" s="168">
        <f>MIN((IFERROR(IF(AND($V401&lt;=AJ$1,$W401&gt;=AJ$1),INDEX(Reliability!O$23:O$50,MATCH($S401,Reliability!$C$23:$C$50,0)),0),0)*IF($T401="n/a",$D401*$Y401,$G401)+IFERROR(IF(AND($V401&lt;=AJ$1,$W401&gt;=AJ$1),INDEX(Reliability!O$23:O$50,MATCH($T401,Reliability!$C$23:$C$50,0)),0),0)*$H401*$X401*$Y401),$D401)*$R401</f>
        <v>0</v>
      </c>
      <c r="AK401" s="168">
        <f>MIN((IFERROR(IF(AND($V401&lt;=AK$1,$W401&gt;=AK$1),INDEX(Reliability!P$23:P$50,MATCH($S401,Reliability!$C$23:$C$50,0)),0),0)*IF($T401="n/a",$D401*$Y401,$G401)+IFERROR(IF(AND($V401&lt;=AK$1,$W401&gt;=AK$1),INDEX(Reliability!P$23:P$50,MATCH($T401,Reliability!$C$23:$C$50,0)),0),0)*$H401*$X401*$Y401),$D401)*$R401</f>
        <v>0</v>
      </c>
      <c r="AM401" s="167">
        <f t="shared" si="63"/>
        <v>0</v>
      </c>
      <c r="AN401">
        <f>unique_contracts!C401</f>
        <v>0</v>
      </c>
    </row>
    <row r="402" spans="2:40" x14ac:dyDescent="0.25">
      <c r="B402" s="121">
        <f>unique_contracts!B402</f>
        <v>0</v>
      </c>
      <c r="C402" s="103">
        <f>unique_contracts!D402</f>
        <v>0</v>
      </c>
      <c r="D402" s="120">
        <f>unique_contracts!J402</f>
        <v>0</v>
      </c>
      <c r="E402" s="103">
        <f>unique_contracts!M402</f>
        <v>0</v>
      </c>
      <c r="F402" s="103">
        <f>unique_contracts!N402</f>
        <v>0</v>
      </c>
      <c r="G402" s="103">
        <f>unique_contracts!P402</f>
        <v>0</v>
      </c>
      <c r="H402" s="103">
        <f>unique_contracts!R402</f>
        <v>0</v>
      </c>
      <c r="I402" s="103">
        <f>unique_contracts!V402</f>
        <v>0</v>
      </c>
      <c r="J402" s="121">
        <f>unique_contracts!AB402</f>
        <v>0</v>
      </c>
      <c r="K402" s="103">
        <f>unique_contracts!AM402</f>
        <v>0</v>
      </c>
      <c r="L402" s="103">
        <f>unique_contracts!AN402</f>
        <v>0</v>
      </c>
      <c r="M402" s="103">
        <f>unique_contracts!AO402</f>
        <v>0</v>
      </c>
      <c r="N402" s="103">
        <f>unique_contracts!AP402</f>
        <v>0</v>
      </c>
      <c r="O402" s="103">
        <f>unique_contracts!AQ402</f>
        <v>0</v>
      </c>
      <c r="P402" s="103">
        <f>unique_contracts!AR402</f>
        <v>0</v>
      </c>
      <c r="Q402" s="103">
        <f>unique_contracts!BP402</f>
        <v>0</v>
      </c>
      <c r="R402" s="103">
        <f t="shared" si="56"/>
        <v>0</v>
      </c>
      <c r="S402" s="103" t="str">
        <f>IFERROR(IF(AND(I402&gt;0,E402="NotHybrid"),_xlfn.CONCAT(MAX(MIN(ROUNDDOWN(I402/D402,0),8),4),INDEX(resources!$G:$G,MATCH(B402,resources!$A:$A,0))),INDEX(resources!$G:$G,MATCH(B402,resources!$A:$A,0))),"n/a")</f>
        <v>n/a</v>
      </c>
      <c r="T402" s="103" t="str">
        <f t="shared" si="57"/>
        <v>n/a</v>
      </c>
      <c r="U402" s="103" t="str">
        <f t="shared" si="58"/>
        <v>n/a</v>
      </c>
      <c r="V402" s="103">
        <f t="shared" si="59"/>
        <v>0</v>
      </c>
      <c r="W402" s="103">
        <f t="shared" si="60"/>
        <v>0</v>
      </c>
      <c r="X402" s="119">
        <f t="shared" si="61"/>
        <v>1</v>
      </c>
      <c r="Y402" s="119">
        <f t="shared" si="62"/>
        <v>1</v>
      </c>
      <c r="Z402" s="168">
        <f>MIN((IFERROR(IF(AND($V402&lt;=Z$1,$W402&gt;=Z$1),INDEX(Reliability!E$23:E$50,MATCH($S402,Reliability!$C$23:$C$50,0)),0),0)*IF($T402="n/a",$D402*$Y402,$G402)+IFERROR(IF(AND($V402&lt;=Z$1,$W402&gt;=Z$1),INDEX(Reliability!E$23:E$50,MATCH($T402,Reliability!$C$23:$C$50,0)),0),0)*$H402*$X402*$Y402),$D402)*$R402</f>
        <v>0</v>
      </c>
      <c r="AA402" s="168">
        <f>MIN((IFERROR(IF(AND($V402&lt;=AA$1,$W402&gt;=AA$1),INDEX(Reliability!F$23:F$50,MATCH($S402,Reliability!$C$23:$C$50,0)),0),0)*IF($T402="n/a",$D402*$Y402,$G402)+IFERROR(IF(AND($V402&lt;=AA$1,$W402&gt;=AA$1),INDEX(Reliability!F$23:F$50,MATCH($T402,Reliability!$C$23:$C$50,0)),0),0)*$H402*$X402*$Y402),$D402)*$R402</f>
        <v>0</v>
      </c>
      <c r="AB402" s="168">
        <f>MIN((IFERROR(IF(AND($V402&lt;=AB$1,$W402&gt;=AB$1),INDEX(Reliability!G$23:G$50,MATCH($S402,Reliability!$C$23:$C$50,0)),0),0)*IF($T402="n/a",$D402*$Y402,$G402)+IFERROR(IF(AND($V402&lt;=AB$1,$W402&gt;=AB$1),INDEX(Reliability!G$23:G$50,MATCH($T402,Reliability!$C$23:$C$50,0)),0),0)*$H402*$X402*$Y402),$D402)*$R402</f>
        <v>0</v>
      </c>
      <c r="AC402" s="168">
        <f>MIN((IFERROR(IF(AND($V402&lt;=AC$1,$W402&gt;=AC$1),INDEX(Reliability!H$23:H$50,MATCH($S402,Reliability!$C$23:$C$50,0)),0),0)*IF($T402="n/a",$D402*$Y402,$G402)+IFERROR(IF(AND($V402&lt;=AC$1,$W402&gt;=AC$1),INDEX(Reliability!H$23:H$50,MATCH($T402,Reliability!$C$23:$C$50,0)),0),0)*$H402*$X402*$Y402),$D402)*$R402</f>
        <v>0</v>
      </c>
      <c r="AD402" s="168">
        <f>MIN((IFERROR(IF(AND($V402&lt;=AD$1,$W402&gt;=AD$1),INDEX(Reliability!I$23:I$50,MATCH($S402,Reliability!$C$23:$C$50,0)),0),0)*IF($T402="n/a",$D402*$Y402,$G402)+IFERROR(IF(AND($V402&lt;=AD$1,$W402&gt;=AD$1),INDEX(Reliability!I$23:I$50,MATCH($T402,Reliability!$C$23:$C$50,0)),0),0)*$H402*$X402*$Y402),$D402)*$R402</f>
        <v>0</v>
      </c>
      <c r="AE402" s="168">
        <f>MIN((IFERROR(IF(AND($V402&lt;=AE$1,$W402&gt;=AE$1),INDEX(Reliability!J$23:J$50,MATCH($S402,Reliability!$C$23:$C$50,0)),0),0)*IF($T402="n/a",$D402*$Y402,$G402)+IFERROR(IF(AND($V402&lt;=AE$1,$W402&gt;=AE$1),INDEX(Reliability!J$23:J$50,MATCH($T402,Reliability!$C$23:$C$50,0)),0),0)*$H402*$X402*$Y402),$D402)*$R402</f>
        <v>0</v>
      </c>
      <c r="AF402" s="168">
        <f>MIN((IFERROR(IF(AND($V402&lt;=AF$1,$W402&gt;=AF$1),INDEX(Reliability!K$23:K$50,MATCH($S402,Reliability!$C$23:$C$50,0)),0),0)*IF($T402="n/a",$D402*$Y402,$G402)+IFERROR(IF(AND($V402&lt;=AF$1,$W402&gt;=AF$1),INDEX(Reliability!K$23:K$50,MATCH($T402,Reliability!$C$23:$C$50,0)),0),0)*$H402*$X402*$Y402),$D402)*$R402</f>
        <v>0</v>
      </c>
      <c r="AG402" s="168">
        <f>MIN((IFERROR(IF(AND($V402&lt;=AG$1,$W402&gt;=AG$1),INDEX(Reliability!L$23:L$50,MATCH($S402,Reliability!$C$23:$C$50,0)),0),0)*IF($T402="n/a",$D402*$Y402,$G402)+IFERROR(IF(AND($V402&lt;=AG$1,$W402&gt;=AG$1),INDEX(Reliability!L$23:L$50,MATCH($T402,Reliability!$C$23:$C$50,0)),0),0)*$H402*$X402*$Y402),$D402)*$R402</f>
        <v>0</v>
      </c>
      <c r="AH402" s="168">
        <f>MIN((IFERROR(IF(AND($V402&lt;=AH$1,$W402&gt;=AH$1),INDEX(Reliability!M$23:M$50,MATCH($S402,Reliability!$C$23:$C$50,0)),0),0)*IF($T402="n/a",$D402*$Y402,$G402)+IFERROR(IF(AND($V402&lt;=AH$1,$W402&gt;=AH$1),INDEX(Reliability!M$23:M$50,MATCH($T402,Reliability!$C$23:$C$50,0)),0),0)*$H402*$X402*$Y402),$D402)*$R402</f>
        <v>0</v>
      </c>
      <c r="AI402" s="168">
        <f>MIN((IFERROR(IF(AND($V402&lt;=AI$1,$W402&gt;=AI$1),INDEX(Reliability!N$23:N$50,MATCH($S402,Reliability!$C$23:$C$50,0)),0),0)*IF($T402="n/a",$D402*$Y402,$G402)+IFERROR(IF(AND($V402&lt;=AI$1,$W402&gt;=AI$1),INDEX(Reliability!N$23:N$50,MATCH($T402,Reliability!$C$23:$C$50,0)),0),0)*$H402*$X402*$Y402),$D402)*$R402</f>
        <v>0</v>
      </c>
      <c r="AJ402" s="168">
        <f>MIN((IFERROR(IF(AND($V402&lt;=AJ$1,$W402&gt;=AJ$1),INDEX(Reliability!O$23:O$50,MATCH($S402,Reliability!$C$23:$C$50,0)),0),0)*IF($T402="n/a",$D402*$Y402,$G402)+IFERROR(IF(AND($V402&lt;=AJ$1,$W402&gt;=AJ$1),INDEX(Reliability!O$23:O$50,MATCH($T402,Reliability!$C$23:$C$50,0)),0),0)*$H402*$X402*$Y402),$D402)*$R402</f>
        <v>0</v>
      </c>
      <c r="AK402" s="168">
        <f>MIN((IFERROR(IF(AND($V402&lt;=AK$1,$W402&gt;=AK$1),INDEX(Reliability!P$23:P$50,MATCH($S402,Reliability!$C$23:$C$50,0)),0),0)*IF($T402="n/a",$D402*$Y402,$G402)+IFERROR(IF(AND($V402&lt;=AK$1,$W402&gt;=AK$1),INDEX(Reliability!P$23:P$50,MATCH($T402,Reliability!$C$23:$C$50,0)),0),0)*$H402*$X402*$Y402),$D402)*$R402</f>
        <v>0</v>
      </c>
      <c r="AM402" s="167">
        <f t="shared" si="63"/>
        <v>0</v>
      </c>
      <c r="AN402">
        <f>unique_contracts!C402</f>
        <v>0</v>
      </c>
    </row>
    <row r="403" spans="2:40" x14ac:dyDescent="0.25">
      <c r="B403" s="121">
        <f>unique_contracts!B403</f>
        <v>0</v>
      </c>
      <c r="C403" s="103">
        <f>unique_contracts!D403</f>
        <v>0</v>
      </c>
      <c r="D403" s="120">
        <f>unique_contracts!J403</f>
        <v>0</v>
      </c>
      <c r="E403" s="103">
        <f>unique_contracts!M403</f>
        <v>0</v>
      </c>
      <c r="F403" s="103">
        <f>unique_contracts!N403</f>
        <v>0</v>
      </c>
      <c r="G403" s="103">
        <f>unique_contracts!P403</f>
        <v>0</v>
      </c>
      <c r="H403" s="103">
        <f>unique_contracts!R403</f>
        <v>0</v>
      </c>
      <c r="I403" s="103">
        <f>unique_contracts!V403</f>
        <v>0</v>
      </c>
      <c r="J403" s="121">
        <f>unique_contracts!AB403</f>
        <v>0</v>
      </c>
      <c r="K403" s="103">
        <f>unique_contracts!AM403</f>
        <v>0</v>
      </c>
      <c r="L403" s="103">
        <f>unique_contracts!AN403</f>
        <v>0</v>
      </c>
      <c r="M403" s="103">
        <f>unique_contracts!AO403</f>
        <v>0</v>
      </c>
      <c r="N403" s="103">
        <f>unique_contracts!AP403</f>
        <v>0</v>
      </c>
      <c r="O403" s="103">
        <f>unique_contracts!AQ403</f>
        <v>0</v>
      </c>
      <c r="P403" s="103">
        <f>unique_contracts!AR403</f>
        <v>0</v>
      </c>
      <c r="Q403" s="103">
        <f>unique_contracts!BP403</f>
        <v>0</v>
      </c>
      <c r="R403" s="103">
        <f t="shared" si="56"/>
        <v>0</v>
      </c>
      <c r="S403" s="103" t="str">
        <f>IFERROR(IF(AND(I403&gt;0,E403="NotHybrid"),_xlfn.CONCAT(MAX(MIN(ROUNDDOWN(I403/D403,0),8),4),INDEX(resources!$G:$G,MATCH(B403,resources!$A:$A,0))),INDEX(resources!$G:$G,MATCH(B403,resources!$A:$A,0))),"n/a")</f>
        <v>n/a</v>
      </c>
      <c r="T403" s="103" t="str">
        <f t="shared" si="57"/>
        <v>n/a</v>
      </c>
      <c r="U403" s="103" t="str">
        <f t="shared" si="58"/>
        <v>n/a</v>
      </c>
      <c r="V403" s="103">
        <f t="shared" si="59"/>
        <v>0</v>
      </c>
      <c r="W403" s="103">
        <f t="shared" si="60"/>
        <v>0</v>
      </c>
      <c r="X403" s="119">
        <f t="shared" si="61"/>
        <v>1</v>
      </c>
      <c r="Y403" s="119">
        <f t="shared" si="62"/>
        <v>1</v>
      </c>
      <c r="Z403" s="168">
        <f>MIN((IFERROR(IF(AND($V403&lt;=Z$1,$W403&gt;=Z$1),INDEX(Reliability!E$23:E$50,MATCH($S403,Reliability!$C$23:$C$50,0)),0),0)*IF($T403="n/a",$D403*$Y403,$G403)+IFERROR(IF(AND($V403&lt;=Z$1,$W403&gt;=Z$1),INDEX(Reliability!E$23:E$50,MATCH($T403,Reliability!$C$23:$C$50,0)),0),0)*$H403*$X403*$Y403),$D403)*$R403</f>
        <v>0</v>
      </c>
      <c r="AA403" s="168">
        <f>MIN((IFERROR(IF(AND($V403&lt;=AA$1,$W403&gt;=AA$1),INDEX(Reliability!F$23:F$50,MATCH($S403,Reliability!$C$23:$C$50,0)),0),0)*IF($T403="n/a",$D403*$Y403,$G403)+IFERROR(IF(AND($V403&lt;=AA$1,$W403&gt;=AA$1),INDEX(Reliability!F$23:F$50,MATCH($T403,Reliability!$C$23:$C$50,0)),0),0)*$H403*$X403*$Y403),$D403)*$R403</f>
        <v>0</v>
      </c>
      <c r="AB403" s="168">
        <f>MIN((IFERROR(IF(AND($V403&lt;=AB$1,$W403&gt;=AB$1),INDEX(Reliability!G$23:G$50,MATCH($S403,Reliability!$C$23:$C$50,0)),0),0)*IF($T403="n/a",$D403*$Y403,$G403)+IFERROR(IF(AND($V403&lt;=AB$1,$W403&gt;=AB$1),INDEX(Reliability!G$23:G$50,MATCH($T403,Reliability!$C$23:$C$50,0)),0),0)*$H403*$X403*$Y403),$D403)*$R403</f>
        <v>0</v>
      </c>
      <c r="AC403" s="168">
        <f>MIN((IFERROR(IF(AND($V403&lt;=AC$1,$W403&gt;=AC$1),INDEX(Reliability!H$23:H$50,MATCH($S403,Reliability!$C$23:$C$50,0)),0),0)*IF($T403="n/a",$D403*$Y403,$G403)+IFERROR(IF(AND($V403&lt;=AC$1,$W403&gt;=AC$1),INDEX(Reliability!H$23:H$50,MATCH($T403,Reliability!$C$23:$C$50,0)),0),0)*$H403*$X403*$Y403),$D403)*$R403</f>
        <v>0</v>
      </c>
      <c r="AD403" s="168">
        <f>MIN((IFERROR(IF(AND($V403&lt;=AD$1,$W403&gt;=AD$1),INDEX(Reliability!I$23:I$50,MATCH($S403,Reliability!$C$23:$C$50,0)),0),0)*IF($T403="n/a",$D403*$Y403,$G403)+IFERROR(IF(AND($V403&lt;=AD$1,$W403&gt;=AD$1),INDEX(Reliability!I$23:I$50,MATCH($T403,Reliability!$C$23:$C$50,0)),0),0)*$H403*$X403*$Y403),$D403)*$R403</f>
        <v>0</v>
      </c>
      <c r="AE403" s="168">
        <f>MIN((IFERROR(IF(AND($V403&lt;=AE$1,$W403&gt;=AE$1),INDEX(Reliability!J$23:J$50,MATCH($S403,Reliability!$C$23:$C$50,0)),0),0)*IF($T403="n/a",$D403*$Y403,$G403)+IFERROR(IF(AND($V403&lt;=AE$1,$W403&gt;=AE$1),INDEX(Reliability!J$23:J$50,MATCH($T403,Reliability!$C$23:$C$50,0)),0),0)*$H403*$X403*$Y403),$D403)*$R403</f>
        <v>0</v>
      </c>
      <c r="AF403" s="168">
        <f>MIN((IFERROR(IF(AND($V403&lt;=AF$1,$W403&gt;=AF$1),INDEX(Reliability!K$23:K$50,MATCH($S403,Reliability!$C$23:$C$50,0)),0),0)*IF($T403="n/a",$D403*$Y403,$G403)+IFERROR(IF(AND($V403&lt;=AF$1,$W403&gt;=AF$1),INDEX(Reliability!K$23:K$50,MATCH($T403,Reliability!$C$23:$C$50,0)),0),0)*$H403*$X403*$Y403),$D403)*$R403</f>
        <v>0</v>
      </c>
      <c r="AG403" s="168">
        <f>MIN((IFERROR(IF(AND($V403&lt;=AG$1,$W403&gt;=AG$1),INDEX(Reliability!L$23:L$50,MATCH($S403,Reliability!$C$23:$C$50,0)),0),0)*IF($T403="n/a",$D403*$Y403,$G403)+IFERROR(IF(AND($V403&lt;=AG$1,$W403&gt;=AG$1),INDEX(Reliability!L$23:L$50,MATCH($T403,Reliability!$C$23:$C$50,0)),0),0)*$H403*$X403*$Y403),$D403)*$R403</f>
        <v>0</v>
      </c>
      <c r="AH403" s="168">
        <f>MIN((IFERROR(IF(AND($V403&lt;=AH$1,$W403&gt;=AH$1),INDEX(Reliability!M$23:M$50,MATCH($S403,Reliability!$C$23:$C$50,0)),0),0)*IF($T403="n/a",$D403*$Y403,$G403)+IFERROR(IF(AND($V403&lt;=AH$1,$W403&gt;=AH$1),INDEX(Reliability!M$23:M$50,MATCH($T403,Reliability!$C$23:$C$50,0)),0),0)*$H403*$X403*$Y403),$D403)*$R403</f>
        <v>0</v>
      </c>
      <c r="AI403" s="168">
        <f>MIN((IFERROR(IF(AND($V403&lt;=AI$1,$W403&gt;=AI$1),INDEX(Reliability!N$23:N$50,MATCH($S403,Reliability!$C$23:$C$50,0)),0),0)*IF($T403="n/a",$D403*$Y403,$G403)+IFERROR(IF(AND($V403&lt;=AI$1,$W403&gt;=AI$1),INDEX(Reliability!N$23:N$50,MATCH($T403,Reliability!$C$23:$C$50,0)),0),0)*$H403*$X403*$Y403),$D403)*$R403</f>
        <v>0</v>
      </c>
      <c r="AJ403" s="168">
        <f>MIN((IFERROR(IF(AND($V403&lt;=AJ$1,$W403&gt;=AJ$1),INDEX(Reliability!O$23:O$50,MATCH($S403,Reliability!$C$23:$C$50,0)),0),0)*IF($T403="n/a",$D403*$Y403,$G403)+IFERROR(IF(AND($V403&lt;=AJ$1,$W403&gt;=AJ$1),INDEX(Reliability!O$23:O$50,MATCH($T403,Reliability!$C$23:$C$50,0)),0),0)*$H403*$X403*$Y403),$D403)*$R403</f>
        <v>0</v>
      </c>
      <c r="AK403" s="168">
        <f>MIN((IFERROR(IF(AND($V403&lt;=AK$1,$W403&gt;=AK$1),INDEX(Reliability!P$23:P$50,MATCH($S403,Reliability!$C$23:$C$50,0)),0),0)*IF($T403="n/a",$D403*$Y403,$G403)+IFERROR(IF(AND($V403&lt;=AK$1,$W403&gt;=AK$1),INDEX(Reliability!P$23:P$50,MATCH($T403,Reliability!$C$23:$C$50,0)),0),0)*$H403*$X403*$Y403),$D403)*$R403</f>
        <v>0</v>
      </c>
      <c r="AM403" s="167">
        <f t="shared" si="63"/>
        <v>0</v>
      </c>
      <c r="AN403">
        <f>unique_contracts!C403</f>
        <v>0</v>
      </c>
    </row>
    <row r="404" spans="2:40" x14ac:dyDescent="0.25">
      <c r="B404" s="121">
        <f>unique_contracts!B404</f>
        <v>0</v>
      </c>
      <c r="C404" s="103">
        <f>unique_contracts!D404</f>
        <v>0</v>
      </c>
      <c r="D404" s="120">
        <f>unique_contracts!J404</f>
        <v>0</v>
      </c>
      <c r="E404" s="103">
        <f>unique_contracts!M404</f>
        <v>0</v>
      </c>
      <c r="F404" s="103">
        <f>unique_contracts!N404</f>
        <v>0</v>
      </c>
      <c r="G404" s="103">
        <f>unique_contracts!P404</f>
        <v>0</v>
      </c>
      <c r="H404" s="103">
        <f>unique_contracts!R404</f>
        <v>0</v>
      </c>
      <c r="I404" s="103">
        <f>unique_contracts!V404</f>
        <v>0</v>
      </c>
      <c r="J404" s="121">
        <f>unique_contracts!AB404</f>
        <v>0</v>
      </c>
      <c r="K404" s="103">
        <f>unique_contracts!AM404</f>
        <v>0</v>
      </c>
      <c r="L404" s="103">
        <f>unique_contracts!AN404</f>
        <v>0</v>
      </c>
      <c r="M404" s="103">
        <f>unique_contracts!AO404</f>
        <v>0</v>
      </c>
      <c r="N404" s="103">
        <f>unique_contracts!AP404</f>
        <v>0</v>
      </c>
      <c r="O404" s="103">
        <f>unique_contracts!AQ404</f>
        <v>0</v>
      </c>
      <c r="P404" s="103">
        <f>unique_contracts!AR404</f>
        <v>0</v>
      </c>
      <c r="Q404" s="103">
        <f>unique_contracts!BP404</f>
        <v>0</v>
      </c>
      <c r="R404" s="103">
        <f t="shared" si="56"/>
        <v>0</v>
      </c>
      <c r="S404" s="103" t="str">
        <f>IFERROR(IF(AND(I404&gt;0,E404="NotHybrid"),_xlfn.CONCAT(MAX(MIN(ROUNDDOWN(I404/D404,0),8),4),INDEX(resources!$G:$G,MATCH(B404,resources!$A:$A,0))),INDEX(resources!$G:$G,MATCH(B404,resources!$A:$A,0))),"n/a")</f>
        <v>n/a</v>
      </c>
      <c r="T404" s="103" t="str">
        <f t="shared" si="57"/>
        <v>n/a</v>
      </c>
      <c r="U404" s="103" t="str">
        <f t="shared" si="58"/>
        <v>n/a</v>
      </c>
      <c r="V404" s="103">
        <f t="shared" si="59"/>
        <v>0</v>
      </c>
      <c r="W404" s="103">
        <f t="shared" si="60"/>
        <v>0</v>
      </c>
      <c r="X404" s="119">
        <f t="shared" si="61"/>
        <v>1</v>
      </c>
      <c r="Y404" s="119">
        <f t="shared" si="62"/>
        <v>1</v>
      </c>
      <c r="Z404" s="168">
        <f>MIN((IFERROR(IF(AND($V404&lt;=Z$1,$W404&gt;=Z$1),INDEX(Reliability!E$23:E$50,MATCH($S404,Reliability!$C$23:$C$50,0)),0),0)*IF($T404="n/a",$D404*$Y404,$G404)+IFERROR(IF(AND($V404&lt;=Z$1,$W404&gt;=Z$1),INDEX(Reliability!E$23:E$50,MATCH($T404,Reliability!$C$23:$C$50,0)),0),0)*$H404*$X404*$Y404),$D404)*$R404</f>
        <v>0</v>
      </c>
      <c r="AA404" s="168">
        <f>MIN((IFERROR(IF(AND($V404&lt;=AA$1,$W404&gt;=AA$1),INDEX(Reliability!F$23:F$50,MATCH($S404,Reliability!$C$23:$C$50,0)),0),0)*IF($T404="n/a",$D404*$Y404,$G404)+IFERROR(IF(AND($V404&lt;=AA$1,$W404&gt;=AA$1),INDEX(Reliability!F$23:F$50,MATCH($T404,Reliability!$C$23:$C$50,0)),0),0)*$H404*$X404*$Y404),$D404)*$R404</f>
        <v>0</v>
      </c>
      <c r="AB404" s="168">
        <f>MIN((IFERROR(IF(AND($V404&lt;=AB$1,$W404&gt;=AB$1),INDEX(Reliability!G$23:G$50,MATCH($S404,Reliability!$C$23:$C$50,0)),0),0)*IF($T404="n/a",$D404*$Y404,$G404)+IFERROR(IF(AND($V404&lt;=AB$1,$W404&gt;=AB$1),INDEX(Reliability!G$23:G$50,MATCH($T404,Reliability!$C$23:$C$50,0)),0),0)*$H404*$X404*$Y404),$D404)*$R404</f>
        <v>0</v>
      </c>
      <c r="AC404" s="168">
        <f>MIN((IFERROR(IF(AND($V404&lt;=AC$1,$W404&gt;=AC$1),INDEX(Reliability!H$23:H$50,MATCH($S404,Reliability!$C$23:$C$50,0)),0),0)*IF($T404="n/a",$D404*$Y404,$G404)+IFERROR(IF(AND($V404&lt;=AC$1,$W404&gt;=AC$1),INDEX(Reliability!H$23:H$50,MATCH($T404,Reliability!$C$23:$C$50,0)),0),0)*$H404*$X404*$Y404),$D404)*$R404</f>
        <v>0</v>
      </c>
      <c r="AD404" s="168">
        <f>MIN((IFERROR(IF(AND($V404&lt;=AD$1,$W404&gt;=AD$1),INDEX(Reliability!I$23:I$50,MATCH($S404,Reliability!$C$23:$C$50,0)),0),0)*IF($T404="n/a",$D404*$Y404,$G404)+IFERROR(IF(AND($V404&lt;=AD$1,$W404&gt;=AD$1),INDEX(Reliability!I$23:I$50,MATCH($T404,Reliability!$C$23:$C$50,0)),0),0)*$H404*$X404*$Y404),$D404)*$R404</f>
        <v>0</v>
      </c>
      <c r="AE404" s="168">
        <f>MIN((IFERROR(IF(AND($V404&lt;=AE$1,$W404&gt;=AE$1),INDEX(Reliability!J$23:J$50,MATCH($S404,Reliability!$C$23:$C$50,0)),0),0)*IF($T404="n/a",$D404*$Y404,$G404)+IFERROR(IF(AND($V404&lt;=AE$1,$W404&gt;=AE$1),INDEX(Reliability!J$23:J$50,MATCH($T404,Reliability!$C$23:$C$50,0)),0),0)*$H404*$X404*$Y404),$D404)*$R404</f>
        <v>0</v>
      </c>
      <c r="AF404" s="168">
        <f>MIN((IFERROR(IF(AND($V404&lt;=AF$1,$W404&gt;=AF$1),INDEX(Reliability!K$23:K$50,MATCH($S404,Reliability!$C$23:$C$50,0)),0),0)*IF($T404="n/a",$D404*$Y404,$G404)+IFERROR(IF(AND($V404&lt;=AF$1,$W404&gt;=AF$1),INDEX(Reliability!K$23:K$50,MATCH($T404,Reliability!$C$23:$C$50,0)),0),0)*$H404*$X404*$Y404),$D404)*$R404</f>
        <v>0</v>
      </c>
      <c r="AG404" s="168">
        <f>MIN((IFERROR(IF(AND($V404&lt;=AG$1,$W404&gt;=AG$1),INDEX(Reliability!L$23:L$50,MATCH($S404,Reliability!$C$23:$C$50,0)),0),0)*IF($T404="n/a",$D404*$Y404,$G404)+IFERROR(IF(AND($V404&lt;=AG$1,$W404&gt;=AG$1),INDEX(Reliability!L$23:L$50,MATCH($T404,Reliability!$C$23:$C$50,0)),0),0)*$H404*$X404*$Y404),$D404)*$R404</f>
        <v>0</v>
      </c>
      <c r="AH404" s="168">
        <f>MIN((IFERROR(IF(AND($V404&lt;=AH$1,$W404&gt;=AH$1),INDEX(Reliability!M$23:M$50,MATCH($S404,Reliability!$C$23:$C$50,0)),0),0)*IF($T404="n/a",$D404*$Y404,$G404)+IFERROR(IF(AND($V404&lt;=AH$1,$W404&gt;=AH$1),INDEX(Reliability!M$23:M$50,MATCH($T404,Reliability!$C$23:$C$50,0)),0),0)*$H404*$X404*$Y404),$D404)*$R404</f>
        <v>0</v>
      </c>
      <c r="AI404" s="168">
        <f>MIN((IFERROR(IF(AND($V404&lt;=AI$1,$W404&gt;=AI$1),INDEX(Reliability!N$23:N$50,MATCH($S404,Reliability!$C$23:$C$50,0)),0),0)*IF($T404="n/a",$D404*$Y404,$G404)+IFERROR(IF(AND($V404&lt;=AI$1,$W404&gt;=AI$1),INDEX(Reliability!N$23:N$50,MATCH($T404,Reliability!$C$23:$C$50,0)),0),0)*$H404*$X404*$Y404),$D404)*$R404</f>
        <v>0</v>
      </c>
      <c r="AJ404" s="168">
        <f>MIN((IFERROR(IF(AND($V404&lt;=AJ$1,$W404&gt;=AJ$1),INDEX(Reliability!O$23:O$50,MATCH($S404,Reliability!$C$23:$C$50,0)),0),0)*IF($T404="n/a",$D404*$Y404,$G404)+IFERROR(IF(AND($V404&lt;=AJ$1,$W404&gt;=AJ$1),INDEX(Reliability!O$23:O$50,MATCH($T404,Reliability!$C$23:$C$50,0)),0),0)*$H404*$X404*$Y404),$D404)*$R404</f>
        <v>0</v>
      </c>
      <c r="AK404" s="168">
        <f>MIN((IFERROR(IF(AND($V404&lt;=AK$1,$W404&gt;=AK$1),INDEX(Reliability!P$23:P$50,MATCH($S404,Reliability!$C$23:$C$50,0)),0),0)*IF($T404="n/a",$D404*$Y404,$G404)+IFERROR(IF(AND($V404&lt;=AK$1,$W404&gt;=AK$1),INDEX(Reliability!P$23:P$50,MATCH($T404,Reliability!$C$23:$C$50,0)),0),0)*$H404*$X404*$Y404),$D404)*$R404</f>
        <v>0</v>
      </c>
      <c r="AM404" s="167">
        <f t="shared" si="63"/>
        <v>0</v>
      </c>
      <c r="AN404">
        <f>unique_contracts!C404</f>
        <v>0</v>
      </c>
    </row>
    <row r="405" spans="2:40" x14ac:dyDescent="0.25">
      <c r="B405" s="121">
        <f>unique_contracts!B405</f>
        <v>0</v>
      </c>
      <c r="C405" s="103">
        <f>unique_contracts!D405</f>
        <v>0</v>
      </c>
      <c r="D405" s="120">
        <f>unique_contracts!J405</f>
        <v>0</v>
      </c>
      <c r="E405" s="103">
        <f>unique_contracts!M405</f>
        <v>0</v>
      </c>
      <c r="F405" s="103">
        <f>unique_contracts!N405</f>
        <v>0</v>
      </c>
      <c r="G405" s="103">
        <f>unique_contracts!P405</f>
        <v>0</v>
      </c>
      <c r="H405" s="103">
        <f>unique_contracts!R405</f>
        <v>0</v>
      </c>
      <c r="I405" s="103">
        <f>unique_contracts!V405</f>
        <v>0</v>
      </c>
      <c r="J405" s="121">
        <f>unique_contracts!AB405</f>
        <v>0</v>
      </c>
      <c r="K405" s="103">
        <f>unique_contracts!AM405</f>
        <v>0</v>
      </c>
      <c r="L405" s="103">
        <f>unique_contracts!AN405</f>
        <v>0</v>
      </c>
      <c r="M405" s="103">
        <f>unique_contracts!AO405</f>
        <v>0</v>
      </c>
      <c r="N405" s="103">
        <f>unique_contracts!AP405</f>
        <v>0</v>
      </c>
      <c r="O405" s="103">
        <f>unique_contracts!AQ405</f>
        <v>0</v>
      </c>
      <c r="P405" s="103">
        <f>unique_contracts!AR405</f>
        <v>0</v>
      </c>
      <c r="Q405" s="103">
        <f>unique_contracts!BP405</f>
        <v>0</v>
      </c>
      <c r="R405" s="103">
        <f t="shared" si="56"/>
        <v>0</v>
      </c>
      <c r="S405" s="103" t="str">
        <f>IFERROR(IF(AND(I405&gt;0,E405="NotHybrid"),_xlfn.CONCAT(MAX(MIN(ROUNDDOWN(I405/D405,0),8),4),INDEX(resources!$G:$G,MATCH(B405,resources!$A:$A,0))),INDEX(resources!$G:$G,MATCH(B405,resources!$A:$A,0))),"n/a")</f>
        <v>n/a</v>
      </c>
      <c r="T405" s="103" t="str">
        <f t="shared" si="57"/>
        <v>n/a</v>
      </c>
      <c r="U405" s="103" t="str">
        <f t="shared" si="58"/>
        <v>n/a</v>
      </c>
      <c r="V405" s="103">
        <f t="shared" si="59"/>
        <v>0</v>
      </c>
      <c r="W405" s="103">
        <f t="shared" si="60"/>
        <v>0</v>
      </c>
      <c r="X405" s="119">
        <f t="shared" si="61"/>
        <v>1</v>
      </c>
      <c r="Y405" s="119">
        <f t="shared" si="62"/>
        <v>1</v>
      </c>
      <c r="Z405" s="168">
        <f>MIN((IFERROR(IF(AND($V405&lt;=Z$1,$W405&gt;=Z$1),INDEX(Reliability!E$23:E$50,MATCH($S405,Reliability!$C$23:$C$50,0)),0),0)*IF($T405="n/a",$D405*$Y405,$G405)+IFERROR(IF(AND($V405&lt;=Z$1,$W405&gt;=Z$1),INDEX(Reliability!E$23:E$50,MATCH($T405,Reliability!$C$23:$C$50,0)),0),0)*$H405*$X405*$Y405),$D405)*$R405</f>
        <v>0</v>
      </c>
      <c r="AA405" s="168">
        <f>MIN((IFERROR(IF(AND($V405&lt;=AA$1,$W405&gt;=AA$1),INDEX(Reliability!F$23:F$50,MATCH($S405,Reliability!$C$23:$C$50,0)),0),0)*IF($T405="n/a",$D405*$Y405,$G405)+IFERROR(IF(AND($V405&lt;=AA$1,$W405&gt;=AA$1),INDEX(Reliability!F$23:F$50,MATCH($T405,Reliability!$C$23:$C$50,0)),0),0)*$H405*$X405*$Y405),$D405)*$R405</f>
        <v>0</v>
      </c>
      <c r="AB405" s="168">
        <f>MIN((IFERROR(IF(AND($V405&lt;=AB$1,$W405&gt;=AB$1),INDEX(Reliability!G$23:G$50,MATCH($S405,Reliability!$C$23:$C$50,0)),0),0)*IF($T405="n/a",$D405*$Y405,$G405)+IFERROR(IF(AND($V405&lt;=AB$1,$W405&gt;=AB$1),INDEX(Reliability!G$23:G$50,MATCH($T405,Reliability!$C$23:$C$50,0)),0),0)*$H405*$X405*$Y405),$D405)*$R405</f>
        <v>0</v>
      </c>
      <c r="AC405" s="168">
        <f>MIN((IFERROR(IF(AND($V405&lt;=AC$1,$W405&gt;=AC$1),INDEX(Reliability!H$23:H$50,MATCH($S405,Reliability!$C$23:$C$50,0)),0),0)*IF($T405="n/a",$D405*$Y405,$G405)+IFERROR(IF(AND($V405&lt;=AC$1,$W405&gt;=AC$1),INDEX(Reliability!H$23:H$50,MATCH($T405,Reliability!$C$23:$C$50,0)),0),0)*$H405*$X405*$Y405),$D405)*$R405</f>
        <v>0</v>
      </c>
      <c r="AD405" s="168">
        <f>MIN((IFERROR(IF(AND($V405&lt;=AD$1,$W405&gt;=AD$1),INDEX(Reliability!I$23:I$50,MATCH($S405,Reliability!$C$23:$C$50,0)),0),0)*IF($T405="n/a",$D405*$Y405,$G405)+IFERROR(IF(AND($V405&lt;=AD$1,$W405&gt;=AD$1),INDEX(Reliability!I$23:I$50,MATCH($T405,Reliability!$C$23:$C$50,0)),0),0)*$H405*$X405*$Y405),$D405)*$R405</f>
        <v>0</v>
      </c>
      <c r="AE405" s="168">
        <f>MIN((IFERROR(IF(AND($V405&lt;=AE$1,$W405&gt;=AE$1),INDEX(Reliability!J$23:J$50,MATCH($S405,Reliability!$C$23:$C$50,0)),0),0)*IF($T405="n/a",$D405*$Y405,$G405)+IFERROR(IF(AND($V405&lt;=AE$1,$W405&gt;=AE$1),INDEX(Reliability!J$23:J$50,MATCH($T405,Reliability!$C$23:$C$50,0)),0),0)*$H405*$X405*$Y405),$D405)*$R405</f>
        <v>0</v>
      </c>
      <c r="AF405" s="168">
        <f>MIN((IFERROR(IF(AND($V405&lt;=AF$1,$W405&gt;=AF$1),INDEX(Reliability!K$23:K$50,MATCH($S405,Reliability!$C$23:$C$50,0)),0),0)*IF($T405="n/a",$D405*$Y405,$G405)+IFERROR(IF(AND($V405&lt;=AF$1,$W405&gt;=AF$1),INDEX(Reliability!K$23:K$50,MATCH($T405,Reliability!$C$23:$C$50,0)),0),0)*$H405*$X405*$Y405),$D405)*$R405</f>
        <v>0</v>
      </c>
      <c r="AG405" s="168">
        <f>MIN((IFERROR(IF(AND($V405&lt;=AG$1,$W405&gt;=AG$1),INDEX(Reliability!L$23:L$50,MATCH($S405,Reliability!$C$23:$C$50,0)),0),0)*IF($T405="n/a",$D405*$Y405,$G405)+IFERROR(IF(AND($V405&lt;=AG$1,$W405&gt;=AG$1),INDEX(Reliability!L$23:L$50,MATCH($T405,Reliability!$C$23:$C$50,0)),0),0)*$H405*$X405*$Y405),$D405)*$R405</f>
        <v>0</v>
      </c>
      <c r="AH405" s="168">
        <f>MIN((IFERROR(IF(AND($V405&lt;=AH$1,$W405&gt;=AH$1),INDEX(Reliability!M$23:M$50,MATCH($S405,Reliability!$C$23:$C$50,0)),0),0)*IF($T405="n/a",$D405*$Y405,$G405)+IFERROR(IF(AND($V405&lt;=AH$1,$W405&gt;=AH$1),INDEX(Reliability!M$23:M$50,MATCH($T405,Reliability!$C$23:$C$50,0)),0),0)*$H405*$X405*$Y405),$D405)*$R405</f>
        <v>0</v>
      </c>
      <c r="AI405" s="168">
        <f>MIN((IFERROR(IF(AND($V405&lt;=AI$1,$W405&gt;=AI$1),INDEX(Reliability!N$23:N$50,MATCH($S405,Reliability!$C$23:$C$50,0)),0),0)*IF($T405="n/a",$D405*$Y405,$G405)+IFERROR(IF(AND($V405&lt;=AI$1,$W405&gt;=AI$1),INDEX(Reliability!N$23:N$50,MATCH($T405,Reliability!$C$23:$C$50,0)),0),0)*$H405*$X405*$Y405),$D405)*$R405</f>
        <v>0</v>
      </c>
      <c r="AJ405" s="168">
        <f>MIN((IFERROR(IF(AND($V405&lt;=AJ$1,$W405&gt;=AJ$1),INDEX(Reliability!O$23:O$50,MATCH($S405,Reliability!$C$23:$C$50,0)),0),0)*IF($T405="n/a",$D405*$Y405,$G405)+IFERROR(IF(AND($V405&lt;=AJ$1,$W405&gt;=AJ$1),INDEX(Reliability!O$23:O$50,MATCH($T405,Reliability!$C$23:$C$50,0)),0),0)*$H405*$X405*$Y405),$D405)*$R405</f>
        <v>0</v>
      </c>
      <c r="AK405" s="168">
        <f>MIN((IFERROR(IF(AND($V405&lt;=AK$1,$W405&gt;=AK$1),INDEX(Reliability!P$23:P$50,MATCH($S405,Reliability!$C$23:$C$50,0)),0),0)*IF($T405="n/a",$D405*$Y405,$G405)+IFERROR(IF(AND($V405&lt;=AK$1,$W405&gt;=AK$1),INDEX(Reliability!P$23:P$50,MATCH($T405,Reliability!$C$23:$C$50,0)),0),0)*$H405*$X405*$Y405),$D405)*$R405</f>
        <v>0</v>
      </c>
      <c r="AM405" s="167">
        <f t="shared" si="63"/>
        <v>0</v>
      </c>
      <c r="AN405">
        <f>unique_contracts!C405</f>
        <v>0</v>
      </c>
    </row>
    <row r="406" spans="2:40" x14ac:dyDescent="0.25">
      <c r="B406" s="121">
        <f>unique_contracts!B406</f>
        <v>0</v>
      </c>
      <c r="C406" s="103">
        <f>unique_contracts!D406</f>
        <v>0</v>
      </c>
      <c r="D406" s="120">
        <f>unique_contracts!J406</f>
        <v>0</v>
      </c>
      <c r="E406" s="103">
        <f>unique_contracts!M406</f>
        <v>0</v>
      </c>
      <c r="F406" s="103">
        <f>unique_contracts!N406</f>
        <v>0</v>
      </c>
      <c r="G406" s="103">
        <f>unique_contracts!P406</f>
        <v>0</v>
      </c>
      <c r="H406" s="103">
        <f>unique_contracts!R406</f>
        <v>0</v>
      </c>
      <c r="I406" s="103">
        <f>unique_contracts!V406</f>
        <v>0</v>
      </c>
      <c r="J406" s="121">
        <f>unique_contracts!AB406</f>
        <v>0</v>
      </c>
      <c r="K406" s="103">
        <f>unique_contracts!AM406</f>
        <v>0</v>
      </c>
      <c r="L406" s="103">
        <f>unique_contracts!AN406</f>
        <v>0</v>
      </c>
      <c r="M406" s="103">
        <f>unique_contracts!AO406</f>
        <v>0</v>
      </c>
      <c r="N406" s="103">
        <f>unique_contracts!AP406</f>
        <v>0</v>
      </c>
      <c r="O406" s="103">
        <f>unique_contracts!AQ406</f>
        <v>0</v>
      </c>
      <c r="P406" s="103">
        <f>unique_contracts!AR406</f>
        <v>0</v>
      </c>
      <c r="Q406" s="103">
        <f>unique_contracts!BP406</f>
        <v>0</v>
      </c>
      <c r="R406" s="103">
        <f t="shared" si="56"/>
        <v>0</v>
      </c>
      <c r="S406" s="103" t="str">
        <f>IFERROR(IF(AND(I406&gt;0,E406="NotHybrid"),_xlfn.CONCAT(MAX(MIN(ROUNDDOWN(I406/D406,0),8),4),INDEX(resources!$G:$G,MATCH(B406,resources!$A:$A,0))),INDEX(resources!$G:$G,MATCH(B406,resources!$A:$A,0))),"n/a")</f>
        <v>n/a</v>
      </c>
      <c r="T406" s="103" t="str">
        <f t="shared" si="57"/>
        <v>n/a</v>
      </c>
      <c r="U406" s="103" t="str">
        <f t="shared" si="58"/>
        <v>n/a</v>
      </c>
      <c r="V406" s="103">
        <f t="shared" si="59"/>
        <v>0</v>
      </c>
      <c r="W406" s="103">
        <f t="shared" si="60"/>
        <v>0</v>
      </c>
      <c r="X406" s="119">
        <f t="shared" si="61"/>
        <v>1</v>
      </c>
      <c r="Y406" s="119">
        <f t="shared" si="62"/>
        <v>1</v>
      </c>
      <c r="Z406" s="168">
        <f>MIN((IFERROR(IF(AND($V406&lt;=Z$1,$W406&gt;=Z$1),INDEX(Reliability!E$23:E$50,MATCH($S406,Reliability!$C$23:$C$50,0)),0),0)*IF($T406="n/a",$D406*$Y406,$G406)+IFERROR(IF(AND($V406&lt;=Z$1,$W406&gt;=Z$1),INDEX(Reliability!E$23:E$50,MATCH($T406,Reliability!$C$23:$C$50,0)),0),0)*$H406*$X406*$Y406),$D406)*$R406</f>
        <v>0</v>
      </c>
      <c r="AA406" s="168">
        <f>MIN((IFERROR(IF(AND($V406&lt;=AA$1,$W406&gt;=AA$1),INDEX(Reliability!F$23:F$50,MATCH($S406,Reliability!$C$23:$C$50,0)),0),0)*IF($T406="n/a",$D406*$Y406,$G406)+IFERROR(IF(AND($V406&lt;=AA$1,$W406&gt;=AA$1),INDEX(Reliability!F$23:F$50,MATCH($T406,Reliability!$C$23:$C$50,0)),0),0)*$H406*$X406*$Y406),$D406)*$R406</f>
        <v>0</v>
      </c>
      <c r="AB406" s="168">
        <f>MIN((IFERROR(IF(AND($V406&lt;=AB$1,$W406&gt;=AB$1),INDEX(Reliability!G$23:G$50,MATCH($S406,Reliability!$C$23:$C$50,0)),0),0)*IF($T406="n/a",$D406*$Y406,$G406)+IFERROR(IF(AND($V406&lt;=AB$1,$W406&gt;=AB$1),INDEX(Reliability!G$23:G$50,MATCH($T406,Reliability!$C$23:$C$50,0)),0),0)*$H406*$X406*$Y406),$D406)*$R406</f>
        <v>0</v>
      </c>
      <c r="AC406" s="168">
        <f>MIN((IFERROR(IF(AND($V406&lt;=AC$1,$W406&gt;=AC$1),INDEX(Reliability!H$23:H$50,MATCH($S406,Reliability!$C$23:$C$50,0)),0),0)*IF($T406="n/a",$D406*$Y406,$G406)+IFERROR(IF(AND($V406&lt;=AC$1,$W406&gt;=AC$1),INDEX(Reliability!H$23:H$50,MATCH($T406,Reliability!$C$23:$C$50,0)),0),0)*$H406*$X406*$Y406),$D406)*$R406</f>
        <v>0</v>
      </c>
      <c r="AD406" s="168">
        <f>MIN((IFERROR(IF(AND($V406&lt;=AD$1,$W406&gt;=AD$1),INDEX(Reliability!I$23:I$50,MATCH($S406,Reliability!$C$23:$C$50,0)),0),0)*IF($T406="n/a",$D406*$Y406,$G406)+IFERROR(IF(AND($V406&lt;=AD$1,$W406&gt;=AD$1),INDEX(Reliability!I$23:I$50,MATCH($T406,Reliability!$C$23:$C$50,0)),0),0)*$H406*$X406*$Y406),$D406)*$R406</f>
        <v>0</v>
      </c>
      <c r="AE406" s="168">
        <f>MIN((IFERROR(IF(AND($V406&lt;=AE$1,$W406&gt;=AE$1),INDEX(Reliability!J$23:J$50,MATCH($S406,Reliability!$C$23:$C$50,0)),0),0)*IF($T406="n/a",$D406*$Y406,$G406)+IFERROR(IF(AND($V406&lt;=AE$1,$W406&gt;=AE$1),INDEX(Reliability!J$23:J$50,MATCH($T406,Reliability!$C$23:$C$50,0)),0),0)*$H406*$X406*$Y406),$D406)*$R406</f>
        <v>0</v>
      </c>
      <c r="AF406" s="168">
        <f>MIN((IFERROR(IF(AND($V406&lt;=AF$1,$W406&gt;=AF$1),INDEX(Reliability!K$23:K$50,MATCH($S406,Reliability!$C$23:$C$50,0)),0),0)*IF($T406="n/a",$D406*$Y406,$G406)+IFERROR(IF(AND($V406&lt;=AF$1,$W406&gt;=AF$1),INDEX(Reliability!K$23:K$50,MATCH($T406,Reliability!$C$23:$C$50,0)),0),0)*$H406*$X406*$Y406),$D406)*$R406</f>
        <v>0</v>
      </c>
      <c r="AG406" s="168">
        <f>MIN((IFERROR(IF(AND($V406&lt;=AG$1,$W406&gt;=AG$1),INDEX(Reliability!L$23:L$50,MATCH($S406,Reliability!$C$23:$C$50,0)),0),0)*IF($T406="n/a",$D406*$Y406,$G406)+IFERROR(IF(AND($V406&lt;=AG$1,$W406&gt;=AG$1),INDEX(Reliability!L$23:L$50,MATCH($T406,Reliability!$C$23:$C$50,0)),0),0)*$H406*$X406*$Y406),$D406)*$R406</f>
        <v>0</v>
      </c>
      <c r="AH406" s="168">
        <f>MIN((IFERROR(IF(AND($V406&lt;=AH$1,$W406&gt;=AH$1),INDEX(Reliability!M$23:M$50,MATCH($S406,Reliability!$C$23:$C$50,0)),0),0)*IF($T406="n/a",$D406*$Y406,$G406)+IFERROR(IF(AND($V406&lt;=AH$1,$W406&gt;=AH$1),INDEX(Reliability!M$23:M$50,MATCH($T406,Reliability!$C$23:$C$50,0)),0),0)*$H406*$X406*$Y406),$D406)*$R406</f>
        <v>0</v>
      </c>
      <c r="AI406" s="168">
        <f>MIN((IFERROR(IF(AND($V406&lt;=AI$1,$W406&gt;=AI$1),INDEX(Reliability!N$23:N$50,MATCH($S406,Reliability!$C$23:$C$50,0)),0),0)*IF($T406="n/a",$D406*$Y406,$G406)+IFERROR(IF(AND($V406&lt;=AI$1,$W406&gt;=AI$1),INDEX(Reliability!N$23:N$50,MATCH($T406,Reliability!$C$23:$C$50,0)),0),0)*$H406*$X406*$Y406),$D406)*$R406</f>
        <v>0</v>
      </c>
      <c r="AJ406" s="168">
        <f>MIN((IFERROR(IF(AND($V406&lt;=AJ$1,$W406&gt;=AJ$1),INDEX(Reliability!O$23:O$50,MATCH($S406,Reliability!$C$23:$C$50,0)),0),0)*IF($T406="n/a",$D406*$Y406,$G406)+IFERROR(IF(AND($V406&lt;=AJ$1,$W406&gt;=AJ$1),INDEX(Reliability!O$23:O$50,MATCH($T406,Reliability!$C$23:$C$50,0)),0),0)*$H406*$X406*$Y406),$D406)*$R406</f>
        <v>0</v>
      </c>
      <c r="AK406" s="168">
        <f>MIN((IFERROR(IF(AND($V406&lt;=AK$1,$W406&gt;=AK$1),INDEX(Reliability!P$23:P$50,MATCH($S406,Reliability!$C$23:$C$50,0)),0),0)*IF($T406="n/a",$D406*$Y406,$G406)+IFERROR(IF(AND($V406&lt;=AK$1,$W406&gt;=AK$1),INDEX(Reliability!P$23:P$50,MATCH($T406,Reliability!$C$23:$C$50,0)),0),0)*$H406*$X406*$Y406),$D406)*$R406</f>
        <v>0</v>
      </c>
      <c r="AM406" s="167">
        <f t="shared" si="63"/>
        <v>0</v>
      </c>
      <c r="AN406">
        <f>unique_contracts!C406</f>
        <v>0</v>
      </c>
    </row>
    <row r="407" spans="2:40" x14ac:dyDescent="0.25">
      <c r="B407" s="121">
        <f>unique_contracts!B407</f>
        <v>0</v>
      </c>
      <c r="C407" s="103">
        <f>unique_contracts!D407</f>
        <v>0</v>
      </c>
      <c r="D407" s="120">
        <f>unique_contracts!J407</f>
        <v>0</v>
      </c>
      <c r="E407" s="103">
        <f>unique_contracts!M407</f>
        <v>0</v>
      </c>
      <c r="F407" s="103">
        <f>unique_contracts!N407</f>
        <v>0</v>
      </c>
      <c r="G407" s="103">
        <f>unique_contracts!P407</f>
        <v>0</v>
      </c>
      <c r="H407" s="103">
        <f>unique_contracts!R407</f>
        <v>0</v>
      </c>
      <c r="I407" s="103">
        <f>unique_contracts!V407</f>
        <v>0</v>
      </c>
      <c r="J407" s="121">
        <f>unique_contracts!AB407</f>
        <v>0</v>
      </c>
      <c r="K407" s="103">
        <f>unique_contracts!AM407</f>
        <v>0</v>
      </c>
      <c r="L407" s="103">
        <f>unique_contracts!AN407</f>
        <v>0</v>
      </c>
      <c r="M407" s="103">
        <f>unique_contracts!AO407</f>
        <v>0</v>
      </c>
      <c r="N407" s="103">
        <f>unique_contracts!AP407</f>
        <v>0</v>
      </c>
      <c r="O407" s="103">
        <f>unique_contracts!AQ407</f>
        <v>0</v>
      </c>
      <c r="P407" s="103">
        <f>unique_contracts!AR407</f>
        <v>0</v>
      </c>
      <c r="Q407" s="103">
        <f>unique_contracts!BP407</f>
        <v>0</v>
      </c>
      <c r="R407" s="103">
        <f t="shared" si="56"/>
        <v>0</v>
      </c>
      <c r="S407" s="103" t="str">
        <f>IFERROR(IF(AND(I407&gt;0,E407="NotHybrid"),_xlfn.CONCAT(MAX(MIN(ROUNDDOWN(I407/D407,0),8),4),INDEX(resources!$G:$G,MATCH(B407,resources!$A:$A,0))),INDEX(resources!$G:$G,MATCH(B407,resources!$A:$A,0))),"n/a")</f>
        <v>n/a</v>
      </c>
      <c r="T407" s="103" t="str">
        <f t="shared" si="57"/>
        <v>n/a</v>
      </c>
      <c r="U407" s="103" t="str">
        <f t="shared" si="58"/>
        <v>n/a</v>
      </c>
      <c r="V407" s="103">
        <f t="shared" si="59"/>
        <v>0</v>
      </c>
      <c r="W407" s="103">
        <f t="shared" si="60"/>
        <v>0</v>
      </c>
      <c r="X407" s="119">
        <f t="shared" si="61"/>
        <v>1</v>
      </c>
      <c r="Y407" s="119">
        <f t="shared" si="62"/>
        <v>1</v>
      </c>
      <c r="Z407" s="168">
        <f>MIN((IFERROR(IF(AND($V407&lt;=Z$1,$W407&gt;=Z$1),INDEX(Reliability!E$23:E$50,MATCH($S407,Reliability!$C$23:$C$50,0)),0),0)*IF($T407="n/a",$D407*$Y407,$G407)+IFERROR(IF(AND($V407&lt;=Z$1,$W407&gt;=Z$1),INDEX(Reliability!E$23:E$50,MATCH($T407,Reliability!$C$23:$C$50,0)),0),0)*$H407*$X407*$Y407),$D407)*$R407</f>
        <v>0</v>
      </c>
      <c r="AA407" s="168">
        <f>MIN((IFERROR(IF(AND($V407&lt;=AA$1,$W407&gt;=AA$1),INDEX(Reliability!F$23:F$50,MATCH($S407,Reliability!$C$23:$C$50,0)),0),0)*IF($T407="n/a",$D407*$Y407,$G407)+IFERROR(IF(AND($V407&lt;=AA$1,$W407&gt;=AA$1),INDEX(Reliability!F$23:F$50,MATCH($T407,Reliability!$C$23:$C$50,0)),0),0)*$H407*$X407*$Y407),$D407)*$R407</f>
        <v>0</v>
      </c>
      <c r="AB407" s="168">
        <f>MIN((IFERROR(IF(AND($V407&lt;=AB$1,$W407&gt;=AB$1),INDEX(Reliability!G$23:G$50,MATCH($S407,Reliability!$C$23:$C$50,0)),0),0)*IF($T407="n/a",$D407*$Y407,$G407)+IFERROR(IF(AND($V407&lt;=AB$1,$W407&gt;=AB$1),INDEX(Reliability!G$23:G$50,MATCH($T407,Reliability!$C$23:$C$50,0)),0),0)*$H407*$X407*$Y407),$D407)*$R407</f>
        <v>0</v>
      </c>
      <c r="AC407" s="168">
        <f>MIN((IFERROR(IF(AND($V407&lt;=AC$1,$W407&gt;=AC$1),INDEX(Reliability!H$23:H$50,MATCH($S407,Reliability!$C$23:$C$50,0)),0),0)*IF($T407="n/a",$D407*$Y407,$G407)+IFERROR(IF(AND($V407&lt;=AC$1,$W407&gt;=AC$1),INDEX(Reliability!H$23:H$50,MATCH($T407,Reliability!$C$23:$C$50,0)),0),0)*$H407*$X407*$Y407),$D407)*$R407</f>
        <v>0</v>
      </c>
      <c r="AD407" s="168">
        <f>MIN((IFERROR(IF(AND($V407&lt;=AD$1,$W407&gt;=AD$1),INDEX(Reliability!I$23:I$50,MATCH($S407,Reliability!$C$23:$C$50,0)),0),0)*IF($T407="n/a",$D407*$Y407,$G407)+IFERROR(IF(AND($V407&lt;=AD$1,$W407&gt;=AD$1),INDEX(Reliability!I$23:I$50,MATCH($T407,Reliability!$C$23:$C$50,0)),0),0)*$H407*$X407*$Y407),$D407)*$R407</f>
        <v>0</v>
      </c>
      <c r="AE407" s="168">
        <f>MIN((IFERROR(IF(AND($V407&lt;=AE$1,$W407&gt;=AE$1),INDEX(Reliability!J$23:J$50,MATCH($S407,Reliability!$C$23:$C$50,0)),0),0)*IF($T407="n/a",$D407*$Y407,$G407)+IFERROR(IF(AND($V407&lt;=AE$1,$W407&gt;=AE$1),INDEX(Reliability!J$23:J$50,MATCH($T407,Reliability!$C$23:$C$50,0)),0),0)*$H407*$X407*$Y407),$D407)*$R407</f>
        <v>0</v>
      </c>
      <c r="AF407" s="168">
        <f>MIN((IFERROR(IF(AND($V407&lt;=AF$1,$W407&gt;=AF$1),INDEX(Reliability!K$23:K$50,MATCH($S407,Reliability!$C$23:$C$50,0)),0),0)*IF($T407="n/a",$D407*$Y407,$G407)+IFERROR(IF(AND($V407&lt;=AF$1,$W407&gt;=AF$1),INDEX(Reliability!K$23:K$50,MATCH($T407,Reliability!$C$23:$C$50,0)),0),0)*$H407*$X407*$Y407),$D407)*$R407</f>
        <v>0</v>
      </c>
      <c r="AG407" s="168">
        <f>MIN((IFERROR(IF(AND($V407&lt;=AG$1,$W407&gt;=AG$1),INDEX(Reliability!L$23:L$50,MATCH($S407,Reliability!$C$23:$C$50,0)),0),0)*IF($T407="n/a",$D407*$Y407,$G407)+IFERROR(IF(AND($V407&lt;=AG$1,$W407&gt;=AG$1),INDEX(Reliability!L$23:L$50,MATCH($T407,Reliability!$C$23:$C$50,0)),0),0)*$H407*$X407*$Y407),$D407)*$R407</f>
        <v>0</v>
      </c>
      <c r="AH407" s="168">
        <f>MIN((IFERROR(IF(AND($V407&lt;=AH$1,$W407&gt;=AH$1),INDEX(Reliability!M$23:M$50,MATCH($S407,Reliability!$C$23:$C$50,0)),0),0)*IF($T407="n/a",$D407*$Y407,$G407)+IFERROR(IF(AND($V407&lt;=AH$1,$W407&gt;=AH$1),INDEX(Reliability!M$23:M$50,MATCH($T407,Reliability!$C$23:$C$50,0)),0),0)*$H407*$X407*$Y407),$D407)*$R407</f>
        <v>0</v>
      </c>
      <c r="AI407" s="168">
        <f>MIN((IFERROR(IF(AND($V407&lt;=AI$1,$W407&gt;=AI$1),INDEX(Reliability!N$23:N$50,MATCH($S407,Reliability!$C$23:$C$50,0)),0),0)*IF($T407="n/a",$D407*$Y407,$G407)+IFERROR(IF(AND($V407&lt;=AI$1,$W407&gt;=AI$1),INDEX(Reliability!N$23:N$50,MATCH($T407,Reliability!$C$23:$C$50,0)),0),0)*$H407*$X407*$Y407),$D407)*$R407</f>
        <v>0</v>
      </c>
      <c r="AJ407" s="168">
        <f>MIN((IFERROR(IF(AND($V407&lt;=AJ$1,$W407&gt;=AJ$1),INDEX(Reliability!O$23:O$50,MATCH($S407,Reliability!$C$23:$C$50,0)),0),0)*IF($T407="n/a",$D407*$Y407,$G407)+IFERROR(IF(AND($V407&lt;=AJ$1,$W407&gt;=AJ$1),INDEX(Reliability!O$23:O$50,MATCH($T407,Reliability!$C$23:$C$50,0)),0),0)*$H407*$X407*$Y407),$D407)*$R407</f>
        <v>0</v>
      </c>
      <c r="AK407" s="168">
        <f>MIN((IFERROR(IF(AND($V407&lt;=AK$1,$W407&gt;=AK$1),INDEX(Reliability!P$23:P$50,MATCH($S407,Reliability!$C$23:$C$50,0)),0),0)*IF($T407="n/a",$D407*$Y407,$G407)+IFERROR(IF(AND($V407&lt;=AK$1,$W407&gt;=AK$1),INDEX(Reliability!P$23:P$50,MATCH($T407,Reliability!$C$23:$C$50,0)),0),0)*$H407*$X407*$Y407),$D407)*$R407</f>
        <v>0</v>
      </c>
      <c r="AM407" s="167">
        <f t="shared" si="63"/>
        <v>0</v>
      </c>
      <c r="AN407">
        <f>unique_contracts!C407</f>
        <v>0</v>
      </c>
    </row>
    <row r="408" spans="2:40" x14ac:dyDescent="0.25">
      <c r="B408" s="121">
        <f>unique_contracts!B408</f>
        <v>0</v>
      </c>
      <c r="C408" s="103">
        <f>unique_contracts!D408</f>
        <v>0</v>
      </c>
      <c r="D408" s="120">
        <f>unique_contracts!J408</f>
        <v>0</v>
      </c>
      <c r="E408" s="103">
        <f>unique_contracts!M408</f>
        <v>0</v>
      </c>
      <c r="F408" s="103">
        <f>unique_contracts!N408</f>
        <v>0</v>
      </c>
      <c r="G408" s="103">
        <f>unique_contracts!P408</f>
        <v>0</v>
      </c>
      <c r="H408" s="103">
        <f>unique_contracts!R408</f>
        <v>0</v>
      </c>
      <c r="I408" s="103">
        <f>unique_contracts!V408</f>
        <v>0</v>
      </c>
      <c r="J408" s="121">
        <f>unique_contracts!AB408</f>
        <v>0</v>
      </c>
      <c r="K408" s="103">
        <f>unique_contracts!AM408</f>
        <v>0</v>
      </c>
      <c r="L408" s="103">
        <f>unique_contracts!AN408</f>
        <v>0</v>
      </c>
      <c r="M408" s="103">
        <f>unique_contracts!AO408</f>
        <v>0</v>
      </c>
      <c r="N408" s="103">
        <f>unique_contracts!AP408</f>
        <v>0</v>
      </c>
      <c r="O408" s="103">
        <f>unique_contracts!AQ408</f>
        <v>0</v>
      </c>
      <c r="P408" s="103">
        <f>unique_contracts!AR408</f>
        <v>0</v>
      </c>
      <c r="Q408" s="103">
        <f>unique_contracts!BP408</f>
        <v>0</v>
      </c>
      <c r="R408" s="103">
        <f t="shared" si="56"/>
        <v>0</v>
      </c>
      <c r="S408" s="103" t="str">
        <f>IFERROR(IF(AND(I408&gt;0,E408="NotHybrid"),_xlfn.CONCAT(MAX(MIN(ROUNDDOWN(I408/D408,0),8),4),INDEX(resources!$G:$G,MATCH(B408,resources!$A:$A,0))),INDEX(resources!$G:$G,MATCH(B408,resources!$A:$A,0))),"n/a")</f>
        <v>n/a</v>
      </c>
      <c r="T408" s="103" t="str">
        <f t="shared" si="57"/>
        <v>n/a</v>
      </c>
      <c r="U408" s="103" t="str">
        <f t="shared" si="58"/>
        <v>n/a</v>
      </c>
      <c r="V408" s="103">
        <f t="shared" si="59"/>
        <v>0</v>
      </c>
      <c r="W408" s="103">
        <f t="shared" si="60"/>
        <v>0</v>
      </c>
      <c r="X408" s="119">
        <f t="shared" si="61"/>
        <v>1</v>
      </c>
      <c r="Y408" s="119">
        <f t="shared" si="62"/>
        <v>1</v>
      </c>
      <c r="Z408" s="168">
        <f>MIN((IFERROR(IF(AND($V408&lt;=Z$1,$W408&gt;=Z$1),INDEX(Reliability!E$23:E$50,MATCH($S408,Reliability!$C$23:$C$50,0)),0),0)*IF($T408="n/a",$D408*$Y408,$G408)+IFERROR(IF(AND($V408&lt;=Z$1,$W408&gt;=Z$1),INDEX(Reliability!E$23:E$50,MATCH($T408,Reliability!$C$23:$C$50,0)),0),0)*$H408*$X408*$Y408),$D408)*$R408</f>
        <v>0</v>
      </c>
      <c r="AA408" s="168">
        <f>MIN((IFERROR(IF(AND($V408&lt;=AA$1,$W408&gt;=AA$1),INDEX(Reliability!F$23:F$50,MATCH($S408,Reliability!$C$23:$C$50,0)),0),0)*IF($T408="n/a",$D408*$Y408,$G408)+IFERROR(IF(AND($V408&lt;=AA$1,$W408&gt;=AA$1),INDEX(Reliability!F$23:F$50,MATCH($T408,Reliability!$C$23:$C$50,0)),0),0)*$H408*$X408*$Y408),$D408)*$R408</f>
        <v>0</v>
      </c>
      <c r="AB408" s="168">
        <f>MIN((IFERROR(IF(AND($V408&lt;=AB$1,$W408&gt;=AB$1),INDEX(Reliability!G$23:G$50,MATCH($S408,Reliability!$C$23:$C$50,0)),0),0)*IF($T408="n/a",$D408*$Y408,$G408)+IFERROR(IF(AND($V408&lt;=AB$1,$W408&gt;=AB$1),INDEX(Reliability!G$23:G$50,MATCH($T408,Reliability!$C$23:$C$50,0)),0),0)*$H408*$X408*$Y408),$D408)*$R408</f>
        <v>0</v>
      </c>
      <c r="AC408" s="168">
        <f>MIN((IFERROR(IF(AND($V408&lt;=AC$1,$W408&gt;=AC$1),INDEX(Reliability!H$23:H$50,MATCH($S408,Reliability!$C$23:$C$50,0)),0),0)*IF($T408="n/a",$D408*$Y408,$G408)+IFERROR(IF(AND($V408&lt;=AC$1,$W408&gt;=AC$1),INDEX(Reliability!H$23:H$50,MATCH($T408,Reliability!$C$23:$C$50,0)),0),0)*$H408*$X408*$Y408),$D408)*$R408</f>
        <v>0</v>
      </c>
      <c r="AD408" s="168">
        <f>MIN((IFERROR(IF(AND($V408&lt;=AD$1,$W408&gt;=AD$1),INDEX(Reliability!I$23:I$50,MATCH($S408,Reliability!$C$23:$C$50,0)),0),0)*IF($T408="n/a",$D408*$Y408,$G408)+IFERROR(IF(AND($V408&lt;=AD$1,$W408&gt;=AD$1),INDEX(Reliability!I$23:I$50,MATCH($T408,Reliability!$C$23:$C$50,0)),0),0)*$H408*$X408*$Y408),$D408)*$R408</f>
        <v>0</v>
      </c>
      <c r="AE408" s="168">
        <f>MIN((IFERROR(IF(AND($V408&lt;=AE$1,$W408&gt;=AE$1),INDEX(Reliability!J$23:J$50,MATCH($S408,Reliability!$C$23:$C$50,0)),0),0)*IF($T408="n/a",$D408*$Y408,$G408)+IFERROR(IF(AND($V408&lt;=AE$1,$W408&gt;=AE$1),INDEX(Reliability!J$23:J$50,MATCH($T408,Reliability!$C$23:$C$50,0)),0),0)*$H408*$X408*$Y408),$D408)*$R408</f>
        <v>0</v>
      </c>
      <c r="AF408" s="168">
        <f>MIN((IFERROR(IF(AND($V408&lt;=AF$1,$W408&gt;=AF$1),INDEX(Reliability!K$23:K$50,MATCH($S408,Reliability!$C$23:$C$50,0)),0),0)*IF($T408="n/a",$D408*$Y408,$G408)+IFERROR(IF(AND($V408&lt;=AF$1,$W408&gt;=AF$1),INDEX(Reliability!K$23:K$50,MATCH($T408,Reliability!$C$23:$C$50,0)),0),0)*$H408*$X408*$Y408),$D408)*$R408</f>
        <v>0</v>
      </c>
      <c r="AG408" s="168">
        <f>MIN((IFERROR(IF(AND($V408&lt;=AG$1,$W408&gt;=AG$1),INDEX(Reliability!L$23:L$50,MATCH($S408,Reliability!$C$23:$C$50,0)),0),0)*IF($T408="n/a",$D408*$Y408,$G408)+IFERROR(IF(AND($V408&lt;=AG$1,$W408&gt;=AG$1),INDEX(Reliability!L$23:L$50,MATCH($T408,Reliability!$C$23:$C$50,0)),0),0)*$H408*$X408*$Y408),$D408)*$R408</f>
        <v>0</v>
      </c>
      <c r="AH408" s="168">
        <f>MIN((IFERROR(IF(AND($V408&lt;=AH$1,$W408&gt;=AH$1),INDEX(Reliability!M$23:M$50,MATCH($S408,Reliability!$C$23:$C$50,0)),0),0)*IF($T408="n/a",$D408*$Y408,$G408)+IFERROR(IF(AND($V408&lt;=AH$1,$W408&gt;=AH$1),INDEX(Reliability!M$23:M$50,MATCH($T408,Reliability!$C$23:$C$50,0)),0),0)*$H408*$X408*$Y408),$D408)*$R408</f>
        <v>0</v>
      </c>
      <c r="AI408" s="168">
        <f>MIN((IFERROR(IF(AND($V408&lt;=AI$1,$W408&gt;=AI$1),INDEX(Reliability!N$23:N$50,MATCH($S408,Reliability!$C$23:$C$50,0)),0),0)*IF($T408="n/a",$D408*$Y408,$G408)+IFERROR(IF(AND($V408&lt;=AI$1,$W408&gt;=AI$1),INDEX(Reliability!N$23:N$50,MATCH($T408,Reliability!$C$23:$C$50,0)),0),0)*$H408*$X408*$Y408),$D408)*$R408</f>
        <v>0</v>
      </c>
      <c r="AJ408" s="168">
        <f>MIN((IFERROR(IF(AND($V408&lt;=AJ$1,$W408&gt;=AJ$1),INDEX(Reliability!O$23:O$50,MATCH($S408,Reliability!$C$23:$C$50,0)),0),0)*IF($T408="n/a",$D408*$Y408,$G408)+IFERROR(IF(AND($V408&lt;=AJ$1,$W408&gt;=AJ$1),INDEX(Reliability!O$23:O$50,MATCH($T408,Reliability!$C$23:$C$50,0)),0),0)*$H408*$X408*$Y408),$D408)*$R408</f>
        <v>0</v>
      </c>
      <c r="AK408" s="168">
        <f>MIN((IFERROR(IF(AND($V408&lt;=AK$1,$W408&gt;=AK$1),INDEX(Reliability!P$23:P$50,MATCH($S408,Reliability!$C$23:$C$50,0)),0),0)*IF($T408="n/a",$D408*$Y408,$G408)+IFERROR(IF(AND($V408&lt;=AK$1,$W408&gt;=AK$1),INDEX(Reliability!P$23:P$50,MATCH($T408,Reliability!$C$23:$C$50,0)),0),0)*$H408*$X408*$Y408),$D408)*$R408</f>
        <v>0</v>
      </c>
      <c r="AM408" s="167">
        <f t="shared" si="63"/>
        <v>0</v>
      </c>
      <c r="AN408">
        <f>unique_contracts!C408</f>
        <v>0</v>
      </c>
    </row>
    <row r="409" spans="2:40" x14ac:dyDescent="0.25">
      <c r="B409" s="121">
        <f>unique_contracts!B409</f>
        <v>0</v>
      </c>
      <c r="C409" s="103">
        <f>unique_contracts!D409</f>
        <v>0</v>
      </c>
      <c r="D409" s="120">
        <f>unique_contracts!J409</f>
        <v>0</v>
      </c>
      <c r="E409" s="103">
        <f>unique_contracts!M409</f>
        <v>0</v>
      </c>
      <c r="F409" s="103">
        <f>unique_contracts!N409</f>
        <v>0</v>
      </c>
      <c r="G409" s="103">
        <f>unique_contracts!P409</f>
        <v>0</v>
      </c>
      <c r="H409" s="103">
        <f>unique_contracts!R409</f>
        <v>0</v>
      </c>
      <c r="I409" s="103">
        <f>unique_contracts!V409</f>
        <v>0</v>
      </c>
      <c r="J409" s="121">
        <f>unique_contracts!AB409</f>
        <v>0</v>
      </c>
      <c r="K409" s="103">
        <f>unique_contracts!AM409</f>
        <v>0</v>
      </c>
      <c r="L409" s="103">
        <f>unique_contracts!AN409</f>
        <v>0</v>
      </c>
      <c r="M409" s="103">
        <f>unique_contracts!AO409</f>
        <v>0</v>
      </c>
      <c r="N409" s="103">
        <f>unique_contracts!AP409</f>
        <v>0</v>
      </c>
      <c r="O409" s="103">
        <f>unique_contracts!AQ409</f>
        <v>0</v>
      </c>
      <c r="P409" s="103">
        <f>unique_contracts!AR409</f>
        <v>0</v>
      </c>
      <c r="Q409" s="103">
        <f>unique_contracts!BP409</f>
        <v>0</v>
      </c>
      <c r="R409" s="103">
        <f t="shared" si="56"/>
        <v>0</v>
      </c>
      <c r="S409" s="103" t="str">
        <f>IFERROR(IF(AND(I409&gt;0,E409="NotHybrid"),_xlfn.CONCAT(MAX(MIN(ROUNDDOWN(I409/D409,0),8),4),INDEX(resources!$G:$G,MATCH(B409,resources!$A:$A,0))),INDEX(resources!$G:$G,MATCH(B409,resources!$A:$A,0))),"n/a")</f>
        <v>n/a</v>
      </c>
      <c r="T409" s="103" t="str">
        <f t="shared" si="57"/>
        <v>n/a</v>
      </c>
      <c r="U409" s="103" t="str">
        <f t="shared" si="58"/>
        <v>n/a</v>
      </c>
      <c r="V409" s="103">
        <f t="shared" si="59"/>
        <v>0</v>
      </c>
      <c r="W409" s="103">
        <f t="shared" si="60"/>
        <v>0</v>
      </c>
      <c r="X409" s="119">
        <f t="shared" si="61"/>
        <v>1</v>
      </c>
      <c r="Y409" s="119">
        <f t="shared" si="62"/>
        <v>1</v>
      </c>
      <c r="Z409" s="168">
        <f>MIN((IFERROR(IF(AND($V409&lt;=Z$1,$W409&gt;=Z$1),INDEX(Reliability!E$23:E$50,MATCH($S409,Reliability!$C$23:$C$50,0)),0),0)*IF($T409="n/a",$D409*$Y409,$G409)+IFERROR(IF(AND($V409&lt;=Z$1,$W409&gt;=Z$1),INDEX(Reliability!E$23:E$50,MATCH($T409,Reliability!$C$23:$C$50,0)),0),0)*$H409*$X409*$Y409),$D409)*$R409</f>
        <v>0</v>
      </c>
      <c r="AA409" s="168">
        <f>MIN((IFERROR(IF(AND($V409&lt;=AA$1,$W409&gt;=AA$1),INDEX(Reliability!F$23:F$50,MATCH($S409,Reliability!$C$23:$C$50,0)),0),0)*IF($T409="n/a",$D409*$Y409,$G409)+IFERROR(IF(AND($V409&lt;=AA$1,$W409&gt;=AA$1),INDEX(Reliability!F$23:F$50,MATCH($T409,Reliability!$C$23:$C$50,0)),0),0)*$H409*$X409*$Y409),$D409)*$R409</f>
        <v>0</v>
      </c>
      <c r="AB409" s="168">
        <f>MIN((IFERROR(IF(AND($V409&lt;=AB$1,$W409&gt;=AB$1),INDEX(Reliability!G$23:G$50,MATCH($S409,Reliability!$C$23:$C$50,0)),0),0)*IF($T409="n/a",$D409*$Y409,$G409)+IFERROR(IF(AND($V409&lt;=AB$1,$W409&gt;=AB$1),INDEX(Reliability!G$23:G$50,MATCH($T409,Reliability!$C$23:$C$50,0)),0),0)*$H409*$X409*$Y409),$D409)*$R409</f>
        <v>0</v>
      </c>
      <c r="AC409" s="168">
        <f>MIN((IFERROR(IF(AND($V409&lt;=AC$1,$W409&gt;=AC$1),INDEX(Reliability!H$23:H$50,MATCH($S409,Reliability!$C$23:$C$50,0)),0),0)*IF($T409="n/a",$D409*$Y409,$G409)+IFERROR(IF(AND($V409&lt;=AC$1,$W409&gt;=AC$1),INDEX(Reliability!H$23:H$50,MATCH($T409,Reliability!$C$23:$C$50,0)),0),0)*$H409*$X409*$Y409),$D409)*$R409</f>
        <v>0</v>
      </c>
      <c r="AD409" s="168">
        <f>MIN((IFERROR(IF(AND($V409&lt;=AD$1,$W409&gt;=AD$1),INDEX(Reliability!I$23:I$50,MATCH($S409,Reliability!$C$23:$C$50,0)),0),0)*IF($T409="n/a",$D409*$Y409,$G409)+IFERROR(IF(AND($V409&lt;=AD$1,$W409&gt;=AD$1),INDEX(Reliability!I$23:I$50,MATCH($T409,Reliability!$C$23:$C$50,0)),0),0)*$H409*$X409*$Y409),$D409)*$R409</f>
        <v>0</v>
      </c>
      <c r="AE409" s="168">
        <f>MIN((IFERROR(IF(AND($V409&lt;=AE$1,$W409&gt;=AE$1),INDEX(Reliability!J$23:J$50,MATCH($S409,Reliability!$C$23:$C$50,0)),0),0)*IF($T409="n/a",$D409*$Y409,$G409)+IFERROR(IF(AND($V409&lt;=AE$1,$W409&gt;=AE$1),INDEX(Reliability!J$23:J$50,MATCH($T409,Reliability!$C$23:$C$50,0)),0),0)*$H409*$X409*$Y409),$D409)*$R409</f>
        <v>0</v>
      </c>
      <c r="AF409" s="168">
        <f>MIN((IFERROR(IF(AND($V409&lt;=AF$1,$W409&gt;=AF$1),INDEX(Reliability!K$23:K$50,MATCH($S409,Reliability!$C$23:$C$50,0)),0),0)*IF($T409="n/a",$D409*$Y409,$G409)+IFERROR(IF(AND($V409&lt;=AF$1,$W409&gt;=AF$1),INDEX(Reliability!K$23:K$50,MATCH($T409,Reliability!$C$23:$C$50,0)),0),0)*$H409*$X409*$Y409),$D409)*$R409</f>
        <v>0</v>
      </c>
      <c r="AG409" s="168">
        <f>MIN((IFERROR(IF(AND($V409&lt;=AG$1,$W409&gt;=AG$1),INDEX(Reliability!L$23:L$50,MATCH($S409,Reliability!$C$23:$C$50,0)),0),0)*IF($T409="n/a",$D409*$Y409,$G409)+IFERROR(IF(AND($V409&lt;=AG$1,$W409&gt;=AG$1),INDEX(Reliability!L$23:L$50,MATCH($T409,Reliability!$C$23:$C$50,0)),0),0)*$H409*$X409*$Y409),$D409)*$R409</f>
        <v>0</v>
      </c>
      <c r="AH409" s="168">
        <f>MIN((IFERROR(IF(AND($V409&lt;=AH$1,$W409&gt;=AH$1),INDEX(Reliability!M$23:M$50,MATCH($S409,Reliability!$C$23:$C$50,0)),0),0)*IF($T409="n/a",$D409*$Y409,$G409)+IFERROR(IF(AND($V409&lt;=AH$1,$W409&gt;=AH$1),INDEX(Reliability!M$23:M$50,MATCH($T409,Reliability!$C$23:$C$50,0)),0),0)*$H409*$X409*$Y409),$D409)*$R409</f>
        <v>0</v>
      </c>
      <c r="AI409" s="168">
        <f>MIN((IFERROR(IF(AND($V409&lt;=AI$1,$W409&gt;=AI$1),INDEX(Reliability!N$23:N$50,MATCH($S409,Reliability!$C$23:$C$50,0)),0),0)*IF($T409="n/a",$D409*$Y409,$G409)+IFERROR(IF(AND($V409&lt;=AI$1,$W409&gt;=AI$1),INDEX(Reliability!N$23:N$50,MATCH($T409,Reliability!$C$23:$C$50,0)),0),0)*$H409*$X409*$Y409),$D409)*$R409</f>
        <v>0</v>
      </c>
      <c r="AJ409" s="168">
        <f>MIN((IFERROR(IF(AND($V409&lt;=AJ$1,$W409&gt;=AJ$1),INDEX(Reliability!O$23:O$50,MATCH($S409,Reliability!$C$23:$C$50,0)),0),0)*IF($T409="n/a",$D409*$Y409,$G409)+IFERROR(IF(AND($V409&lt;=AJ$1,$W409&gt;=AJ$1),INDEX(Reliability!O$23:O$50,MATCH($T409,Reliability!$C$23:$C$50,0)),0),0)*$H409*$X409*$Y409),$D409)*$R409</f>
        <v>0</v>
      </c>
      <c r="AK409" s="168">
        <f>MIN((IFERROR(IF(AND($V409&lt;=AK$1,$W409&gt;=AK$1),INDEX(Reliability!P$23:P$50,MATCH($S409,Reliability!$C$23:$C$50,0)),0),0)*IF($T409="n/a",$D409*$Y409,$G409)+IFERROR(IF(AND($V409&lt;=AK$1,$W409&gt;=AK$1),INDEX(Reliability!P$23:P$50,MATCH($T409,Reliability!$C$23:$C$50,0)),0),0)*$H409*$X409*$Y409),$D409)*$R409</f>
        <v>0</v>
      </c>
      <c r="AM409" s="167">
        <f t="shared" si="63"/>
        <v>0</v>
      </c>
      <c r="AN409">
        <f>unique_contracts!C409</f>
        <v>0</v>
      </c>
    </row>
    <row r="410" spans="2:40" x14ac:dyDescent="0.25">
      <c r="B410" s="121">
        <f>unique_contracts!B410</f>
        <v>0</v>
      </c>
      <c r="C410" s="103">
        <f>unique_contracts!D410</f>
        <v>0</v>
      </c>
      <c r="D410" s="120">
        <f>unique_contracts!J410</f>
        <v>0</v>
      </c>
      <c r="E410" s="103">
        <f>unique_contracts!M410</f>
        <v>0</v>
      </c>
      <c r="F410" s="103">
        <f>unique_contracts!N410</f>
        <v>0</v>
      </c>
      <c r="G410" s="103">
        <f>unique_contracts!P410</f>
        <v>0</v>
      </c>
      <c r="H410" s="103">
        <f>unique_contracts!R410</f>
        <v>0</v>
      </c>
      <c r="I410" s="103">
        <f>unique_contracts!V410</f>
        <v>0</v>
      </c>
      <c r="J410" s="121">
        <f>unique_contracts!AB410</f>
        <v>0</v>
      </c>
      <c r="K410" s="103">
        <f>unique_contracts!AM410</f>
        <v>0</v>
      </c>
      <c r="L410" s="103">
        <f>unique_contracts!AN410</f>
        <v>0</v>
      </c>
      <c r="M410" s="103">
        <f>unique_contracts!AO410</f>
        <v>0</v>
      </c>
      <c r="N410" s="103">
        <f>unique_contracts!AP410</f>
        <v>0</v>
      </c>
      <c r="O410" s="103">
        <f>unique_contracts!AQ410</f>
        <v>0</v>
      </c>
      <c r="P410" s="103">
        <f>unique_contracts!AR410</f>
        <v>0</v>
      </c>
      <c r="Q410" s="103">
        <f>unique_contracts!BP410</f>
        <v>0</v>
      </c>
      <c r="R410" s="103">
        <f t="shared" si="56"/>
        <v>0</v>
      </c>
      <c r="S410" s="103" t="str">
        <f>IFERROR(IF(AND(I410&gt;0,E410="NotHybrid"),_xlfn.CONCAT(MAX(MIN(ROUNDDOWN(I410/D410,0),8),4),INDEX(resources!$G:$G,MATCH(B410,resources!$A:$A,0))),INDEX(resources!$G:$G,MATCH(B410,resources!$A:$A,0))),"n/a")</f>
        <v>n/a</v>
      </c>
      <c r="T410" s="103" t="str">
        <f t="shared" si="57"/>
        <v>n/a</v>
      </c>
      <c r="U410" s="103" t="str">
        <f t="shared" si="58"/>
        <v>n/a</v>
      </c>
      <c r="V410" s="103">
        <f t="shared" si="59"/>
        <v>0</v>
      </c>
      <c r="W410" s="103">
        <f t="shared" si="60"/>
        <v>0</v>
      </c>
      <c r="X410" s="119">
        <f t="shared" si="61"/>
        <v>1</v>
      </c>
      <c r="Y410" s="119">
        <f t="shared" si="62"/>
        <v>1</v>
      </c>
      <c r="Z410" s="168">
        <f>MIN((IFERROR(IF(AND($V410&lt;=Z$1,$W410&gt;=Z$1),INDEX(Reliability!E$23:E$50,MATCH($S410,Reliability!$C$23:$C$50,0)),0),0)*IF($T410="n/a",$D410*$Y410,$G410)+IFERROR(IF(AND($V410&lt;=Z$1,$W410&gt;=Z$1),INDEX(Reliability!E$23:E$50,MATCH($T410,Reliability!$C$23:$C$50,0)),0),0)*$H410*$X410*$Y410),$D410)*$R410</f>
        <v>0</v>
      </c>
      <c r="AA410" s="168">
        <f>MIN((IFERROR(IF(AND($V410&lt;=AA$1,$W410&gt;=AA$1),INDEX(Reliability!F$23:F$50,MATCH($S410,Reliability!$C$23:$C$50,0)),0),0)*IF($T410="n/a",$D410*$Y410,$G410)+IFERROR(IF(AND($V410&lt;=AA$1,$W410&gt;=AA$1),INDEX(Reliability!F$23:F$50,MATCH($T410,Reliability!$C$23:$C$50,0)),0),0)*$H410*$X410*$Y410),$D410)*$R410</f>
        <v>0</v>
      </c>
      <c r="AB410" s="168">
        <f>MIN((IFERROR(IF(AND($V410&lt;=AB$1,$W410&gt;=AB$1),INDEX(Reliability!G$23:G$50,MATCH($S410,Reliability!$C$23:$C$50,0)),0),0)*IF($T410="n/a",$D410*$Y410,$G410)+IFERROR(IF(AND($V410&lt;=AB$1,$W410&gt;=AB$1),INDEX(Reliability!G$23:G$50,MATCH($T410,Reliability!$C$23:$C$50,0)),0),0)*$H410*$X410*$Y410),$D410)*$R410</f>
        <v>0</v>
      </c>
      <c r="AC410" s="168">
        <f>MIN((IFERROR(IF(AND($V410&lt;=AC$1,$W410&gt;=AC$1),INDEX(Reliability!H$23:H$50,MATCH($S410,Reliability!$C$23:$C$50,0)),0),0)*IF($T410="n/a",$D410*$Y410,$G410)+IFERROR(IF(AND($V410&lt;=AC$1,$W410&gt;=AC$1),INDEX(Reliability!H$23:H$50,MATCH($T410,Reliability!$C$23:$C$50,0)),0),0)*$H410*$X410*$Y410),$D410)*$R410</f>
        <v>0</v>
      </c>
      <c r="AD410" s="168">
        <f>MIN((IFERROR(IF(AND($V410&lt;=AD$1,$W410&gt;=AD$1),INDEX(Reliability!I$23:I$50,MATCH($S410,Reliability!$C$23:$C$50,0)),0),0)*IF($T410="n/a",$D410*$Y410,$G410)+IFERROR(IF(AND($V410&lt;=AD$1,$W410&gt;=AD$1),INDEX(Reliability!I$23:I$50,MATCH($T410,Reliability!$C$23:$C$50,0)),0),0)*$H410*$X410*$Y410),$D410)*$R410</f>
        <v>0</v>
      </c>
      <c r="AE410" s="168">
        <f>MIN((IFERROR(IF(AND($V410&lt;=AE$1,$W410&gt;=AE$1),INDEX(Reliability!J$23:J$50,MATCH($S410,Reliability!$C$23:$C$50,0)),0),0)*IF($T410="n/a",$D410*$Y410,$G410)+IFERROR(IF(AND($V410&lt;=AE$1,$W410&gt;=AE$1),INDEX(Reliability!J$23:J$50,MATCH($T410,Reliability!$C$23:$C$50,0)),0),0)*$H410*$X410*$Y410),$D410)*$R410</f>
        <v>0</v>
      </c>
      <c r="AF410" s="168">
        <f>MIN((IFERROR(IF(AND($V410&lt;=AF$1,$W410&gt;=AF$1),INDEX(Reliability!K$23:K$50,MATCH($S410,Reliability!$C$23:$C$50,0)),0),0)*IF($T410="n/a",$D410*$Y410,$G410)+IFERROR(IF(AND($V410&lt;=AF$1,$W410&gt;=AF$1),INDEX(Reliability!K$23:K$50,MATCH($T410,Reliability!$C$23:$C$50,0)),0),0)*$H410*$X410*$Y410),$D410)*$R410</f>
        <v>0</v>
      </c>
      <c r="AG410" s="168">
        <f>MIN((IFERROR(IF(AND($V410&lt;=AG$1,$W410&gt;=AG$1),INDEX(Reliability!L$23:L$50,MATCH($S410,Reliability!$C$23:$C$50,0)),0),0)*IF($T410="n/a",$D410*$Y410,$G410)+IFERROR(IF(AND($V410&lt;=AG$1,$W410&gt;=AG$1),INDEX(Reliability!L$23:L$50,MATCH($T410,Reliability!$C$23:$C$50,0)),0),0)*$H410*$X410*$Y410),$D410)*$R410</f>
        <v>0</v>
      </c>
      <c r="AH410" s="168">
        <f>MIN((IFERROR(IF(AND($V410&lt;=AH$1,$W410&gt;=AH$1),INDEX(Reliability!M$23:M$50,MATCH($S410,Reliability!$C$23:$C$50,0)),0),0)*IF($T410="n/a",$D410*$Y410,$G410)+IFERROR(IF(AND($V410&lt;=AH$1,$W410&gt;=AH$1),INDEX(Reliability!M$23:M$50,MATCH($T410,Reliability!$C$23:$C$50,0)),0),0)*$H410*$X410*$Y410),$D410)*$R410</f>
        <v>0</v>
      </c>
      <c r="AI410" s="168">
        <f>MIN((IFERROR(IF(AND($V410&lt;=AI$1,$W410&gt;=AI$1),INDEX(Reliability!N$23:N$50,MATCH($S410,Reliability!$C$23:$C$50,0)),0),0)*IF($T410="n/a",$D410*$Y410,$G410)+IFERROR(IF(AND($V410&lt;=AI$1,$W410&gt;=AI$1),INDEX(Reliability!N$23:N$50,MATCH($T410,Reliability!$C$23:$C$50,0)),0),0)*$H410*$X410*$Y410),$D410)*$R410</f>
        <v>0</v>
      </c>
      <c r="AJ410" s="168">
        <f>MIN((IFERROR(IF(AND($V410&lt;=AJ$1,$W410&gt;=AJ$1),INDEX(Reliability!O$23:O$50,MATCH($S410,Reliability!$C$23:$C$50,0)),0),0)*IF($T410="n/a",$D410*$Y410,$G410)+IFERROR(IF(AND($V410&lt;=AJ$1,$W410&gt;=AJ$1),INDEX(Reliability!O$23:O$50,MATCH($T410,Reliability!$C$23:$C$50,0)),0),0)*$H410*$X410*$Y410),$D410)*$R410</f>
        <v>0</v>
      </c>
      <c r="AK410" s="168">
        <f>MIN((IFERROR(IF(AND($V410&lt;=AK$1,$W410&gt;=AK$1),INDEX(Reliability!P$23:P$50,MATCH($S410,Reliability!$C$23:$C$50,0)),0),0)*IF($T410="n/a",$D410*$Y410,$G410)+IFERROR(IF(AND($V410&lt;=AK$1,$W410&gt;=AK$1),INDEX(Reliability!P$23:P$50,MATCH($T410,Reliability!$C$23:$C$50,0)),0),0)*$H410*$X410*$Y410),$D410)*$R410</f>
        <v>0</v>
      </c>
      <c r="AM410" s="167">
        <f t="shared" si="63"/>
        <v>0</v>
      </c>
      <c r="AN410">
        <f>unique_contracts!C410</f>
        <v>0</v>
      </c>
    </row>
    <row r="411" spans="2:40" x14ac:dyDescent="0.25">
      <c r="B411" s="121">
        <f>unique_contracts!B411</f>
        <v>0</v>
      </c>
      <c r="C411" s="103">
        <f>unique_contracts!D411</f>
        <v>0</v>
      </c>
      <c r="D411" s="120">
        <f>unique_contracts!J411</f>
        <v>0</v>
      </c>
      <c r="E411" s="103">
        <f>unique_contracts!M411</f>
        <v>0</v>
      </c>
      <c r="F411" s="103">
        <f>unique_contracts!N411</f>
        <v>0</v>
      </c>
      <c r="G411" s="103">
        <f>unique_contracts!P411</f>
        <v>0</v>
      </c>
      <c r="H411" s="103">
        <f>unique_contracts!R411</f>
        <v>0</v>
      </c>
      <c r="I411" s="103">
        <f>unique_contracts!V411</f>
        <v>0</v>
      </c>
      <c r="J411" s="121">
        <f>unique_contracts!AB411</f>
        <v>0</v>
      </c>
      <c r="K411" s="103">
        <f>unique_contracts!AM411</f>
        <v>0</v>
      </c>
      <c r="L411" s="103">
        <f>unique_contracts!AN411</f>
        <v>0</v>
      </c>
      <c r="M411" s="103">
        <f>unique_contracts!AO411</f>
        <v>0</v>
      </c>
      <c r="N411" s="103">
        <f>unique_contracts!AP411</f>
        <v>0</v>
      </c>
      <c r="O411" s="103">
        <f>unique_contracts!AQ411</f>
        <v>0</v>
      </c>
      <c r="P411" s="103">
        <f>unique_contracts!AR411</f>
        <v>0</v>
      </c>
      <c r="Q411" s="103">
        <f>unique_contracts!BP411</f>
        <v>0</v>
      </c>
      <c r="R411" s="103">
        <f t="shared" si="56"/>
        <v>0</v>
      </c>
      <c r="S411" s="103" t="str">
        <f>IFERROR(IF(AND(I411&gt;0,E411="NotHybrid"),_xlfn.CONCAT(MAX(MIN(ROUNDDOWN(I411/D411,0),8),4),INDEX(resources!$G:$G,MATCH(B411,resources!$A:$A,0))),INDEX(resources!$G:$G,MATCH(B411,resources!$A:$A,0))),"n/a")</f>
        <v>n/a</v>
      </c>
      <c r="T411" s="103" t="str">
        <f t="shared" si="57"/>
        <v>n/a</v>
      </c>
      <c r="U411" s="103" t="str">
        <f t="shared" si="58"/>
        <v>n/a</v>
      </c>
      <c r="V411" s="103">
        <f t="shared" si="59"/>
        <v>0</v>
      </c>
      <c r="W411" s="103">
        <f t="shared" si="60"/>
        <v>0</v>
      </c>
      <c r="X411" s="119">
        <f t="shared" si="61"/>
        <v>1</v>
      </c>
      <c r="Y411" s="119">
        <f t="shared" si="62"/>
        <v>1</v>
      </c>
      <c r="Z411" s="168">
        <f>MIN((IFERROR(IF(AND($V411&lt;=Z$1,$W411&gt;=Z$1),INDEX(Reliability!E$23:E$50,MATCH($S411,Reliability!$C$23:$C$50,0)),0),0)*IF($T411="n/a",$D411*$Y411,$G411)+IFERROR(IF(AND($V411&lt;=Z$1,$W411&gt;=Z$1),INDEX(Reliability!E$23:E$50,MATCH($T411,Reliability!$C$23:$C$50,0)),0),0)*$H411*$X411*$Y411),$D411)*$R411</f>
        <v>0</v>
      </c>
      <c r="AA411" s="168">
        <f>MIN((IFERROR(IF(AND($V411&lt;=AA$1,$W411&gt;=AA$1),INDEX(Reliability!F$23:F$50,MATCH($S411,Reliability!$C$23:$C$50,0)),0),0)*IF($T411="n/a",$D411*$Y411,$G411)+IFERROR(IF(AND($V411&lt;=AA$1,$W411&gt;=AA$1),INDEX(Reliability!F$23:F$50,MATCH($T411,Reliability!$C$23:$C$50,0)),0),0)*$H411*$X411*$Y411),$D411)*$R411</f>
        <v>0</v>
      </c>
      <c r="AB411" s="168">
        <f>MIN((IFERROR(IF(AND($V411&lt;=AB$1,$W411&gt;=AB$1),INDEX(Reliability!G$23:G$50,MATCH($S411,Reliability!$C$23:$C$50,0)),0),0)*IF($T411="n/a",$D411*$Y411,$G411)+IFERROR(IF(AND($V411&lt;=AB$1,$W411&gt;=AB$1),INDEX(Reliability!G$23:G$50,MATCH($T411,Reliability!$C$23:$C$50,0)),0),0)*$H411*$X411*$Y411),$D411)*$R411</f>
        <v>0</v>
      </c>
      <c r="AC411" s="168">
        <f>MIN((IFERROR(IF(AND($V411&lt;=AC$1,$W411&gt;=AC$1),INDEX(Reliability!H$23:H$50,MATCH($S411,Reliability!$C$23:$C$50,0)),0),0)*IF($T411="n/a",$D411*$Y411,$G411)+IFERROR(IF(AND($V411&lt;=AC$1,$W411&gt;=AC$1),INDEX(Reliability!H$23:H$50,MATCH($T411,Reliability!$C$23:$C$50,0)),0),0)*$H411*$X411*$Y411),$D411)*$R411</f>
        <v>0</v>
      </c>
      <c r="AD411" s="168">
        <f>MIN((IFERROR(IF(AND($V411&lt;=AD$1,$W411&gt;=AD$1),INDEX(Reliability!I$23:I$50,MATCH($S411,Reliability!$C$23:$C$50,0)),0),0)*IF($T411="n/a",$D411*$Y411,$G411)+IFERROR(IF(AND($V411&lt;=AD$1,$W411&gt;=AD$1),INDEX(Reliability!I$23:I$50,MATCH($T411,Reliability!$C$23:$C$50,0)),0),0)*$H411*$X411*$Y411),$D411)*$R411</f>
        <v>0</v>
      </c>
      <c r="AE411" s="168">
        <f>MIN((IFERROR(IF(AND($V411&lt;=AE$1,$W411&gt;=AE$1),INDEX(Reliability!J$23:J$50,MATCH($S411,Reliability!$C$23:$C$50,0)),0),0)*IF($T411="n/a",$D411*$Y411,$G411)+IFERROR(IF(AND($V411&lt;=AE$1,$W411&gt;=AE$1),INDEX(Reliability!J$23:J$50,MATCH($T411,Reliability!$C$23:$C$50,0)),0),0)*$H411*$X411*$Y411),$D411)*$R411</f>
        <v>0</v>
      </c>
      <c r="AF411" s="168">
        <f>MIN((IFERROR(IF(AND($V411&lt;=AF$1,$W411&gt;=AF$1),INDEX(Reliability!K$23:K$50,MATCH($S411,Reliability!$C$23:$C$50,0)),0),0)*IF($T411="n/a",$D411*$Y411,$G411)+IFERROR(IF(AND($V411&lt;=AF$1,$W411&gt;=AF$1),INDEX(Reliability!K$23:K$50,MATCH($T411,Reliability!$C$23:$C$50,0)),0),0)*$H411*$X411*$Y411),$D411)*$R411</f>
        <v>0</v>
      </c>
      <c r="AG411" s="168">
        <f>MIN((IFERROR(IF(AND($V411&lt;=AG$1,$W411&gt;=AG$1),INDEX(Reliability!L$23:L$50,MATCH($S411,Reliability!$C$23:$C$50,0)),0),0)*IF($T411="n/a",$D411*$Y411,$G411)+IFERROR(IF(AND($V411&lt;=AG$1,$W411&gt;=AG$1),INDEX(Reliability!L$23:L$50,MATCH($T411,Reliability!$C$23:$C$50,0)),0),0)*$H411*$X411*$Y411),$D411)*$R411</f>
        <v>0</v>
      </c>
      <c r="AH411" s="168">
        <f>MIN((IFERROR(IF(AND($V411&lt;=AH$1,$W411&gt;=AH$1),INDEX(Reliability!M$23:M$50,MATCH($S411,Reliability!$C$23:$C$50,0)),0),0)*IF($T411="n/a",$D411*$Y411,$G411)+IFERROR(IF(AND($V411&lt;=AH$1,$W411&gt;=AH$1),INDEX(Reliability!M$23:M$50,MATCH($T411,Reliability!$C$23:$C$50,0)),0),0)*$H411*$X411*$Y411),$D411)*$R411</f>
        <v>0</v>
      </c>
      <c r="AI411" s="168">
        <f>MIN((IFERROR(IF(AND($V411&lt;=AI$1,$W411&gt;=AI$1),INDEX(Reliability!N$23:N$50,MATCH($S411,Reliability!$C$23:$C$50,0)),0),0)*IF($T411="n/a",$D411*$Y411,$G411)+IFERROR(IF(AND($V411&lt;=AI$1,$W411&gt;=AI$1),INDEX(Reliability!N$23:N$50,MATCH($T411,Reliability!$C$23:$C$50,0)),0),0)*$H411*$X411*$Y411),$D411)*$R411</f>
        <v>0</v>
      </c>
      <c r="AJ411" s="168">
        <f>MIN((IFERROR(IF(AND($V411&lt;=AJ$1,$W411&gt;=AJ$1),INDEX(Reliability!O$23:O$50,MATCH($S411,Reliability!$C$23:$C$50,0)),0),0)*IF($T411="n/a",$D411*$Y411,$G411)+IFERROR(IF(AND($V411&lt;=AJ$1,$W411&gt;=AJ$1),INDEX(Reliability!O$23:O$50,MATCH($T411,Reliability!$C$23:$C$50,0)),0),0)*$H411*$X411*$Y411),$D411)*$R411</f>
        <v>0</v>
      </c>
      <c r="AK411" s="168">
        <f>MIN((IFERROR(IF(AND($V411&lt;=AK$1,$W411&gt;=AK$1),INDEX(Reliability!P$23:P$50,MATCH($S411,Reliability!$C$23:$C$50,0)),0),0)*IF($T411="n/a",$D411*$Y411,$G411)+IFERROR(IF(AND($V411&lt;=AK$1,$W411&gt;=AK$1),INDEX(Reliability!P$23:P$50,MATCH($T411,Reliability!$C$23:$C$50,0)),0),0)*$H411*$X411*$Y411),$D411)*$R411</f>
        <v>0</v>
      </c>
      <c r="AM411" s="167">
        <f t="shared" si="63"/>
        <v>0</v>
      </c>
      <c r="AN411">
        <f>unique_contracts!C411</f>
        <v>0</v>
      </c>
    </row>
    <row r="412" spans="2:40" x14ac:dyDescent="0.25">
      <c r="B412" s="121">
        <f>unique_contracts!B412</f>
        <v>0</v>
      </c>
      <c r="C412" s="103">
        <f>unique_contracts!D412</f>
        <v>0</v>
      </c>
      <c r="D412" s="120">
        <f>unique_contracts!J412</f>
        <v>0</v>
      </c>
      <c r="E412" s="103">
        <f>unique_contracts!M412</f>
        <v>0</v>
      </c>
      <c r="F412" s="103">
        <f>unique_contracts!N412</f>
        <v>0</v>
      </c>
      <c r="G412" s="103">
        <f>unique_contracts!P412</f>
        <v>0</v>
      </c>
      <c r="H412" s="103">
        <f>unique_contracts!R412</f>
        <v>0</v>
      </c>
      <c r="I412" s="103">
        <f>unique_contracts!V412</f>
        <v>0</v>
      </c>
      <c r="J412" s="121">
        <f>unique_contracts!AB412</f>
        <v>0</v>
      </c>
      <c r="K412" s="103">
        <f>unique_contracts!AM412</f>
        <v>0</v>
      </c>
      <c r="L412" s="103">
        <f>unique_contracts!AN412</f>
        <v>0</v>
      </c>
      <c r="M412" s="103">
        <f>unique_contracts!AO412</f>
        <v>0</v>
      </c>
      <c r="N412" s="103">
        <f>unique_contracts!AP412</f>
        <v>0</v>
      </c>
      <c r="O412" s="103">
        <f>unique_contracts!AQ412</f>
        <v>0</v>
      </c>
      <c r="P412" s="103">
        <f>unique_contracts!AR412</f>
        <v>0</v>
      </c>
      <c r="Q412" s="103">
        <f>unique_contracts!BP412</f>
        <v>0</v>
      </c>
      <c r="R412" s="103">
        <f t="shared" si="56"/>
        <v>0</v>
      </c>
      <c r="S412" s="103" t="str">
        <f>IFERROR(IF(AND(I412&gt;0,E412="NotHybrid"),_xlfn.CONCAT(MAX(MIN(ROUNDDOWN(I412/D412,0),8),4),INDEX(resources!$G:$G,MATCH(B412,resources!$A:$A,0))),INDEX(resources!$G:$G,MATCH(B412,resources!$A:$A,0))),"n/a")</f>
        <v>n/a</v>
      </c>
      <c r="T412" s="103" t="str">
        <f t="shared" si="57"/>
        <v>n/a</v>
      </c>
      <c r="U412" s="103" t="str">
        <f t="shared" si="58"/>
        <v>n/a</v>
      </c>
      <c r="V412" s="103">
        <f t="shared" si="59"/>
        <v>0</v>
      </c>
      <c r="W412" s="103">
        <f t="shared" si="60"/>
        <v>0</v>
      </c>
      <c r="X412" s="119">
        <f t="shared" si="61"/>
        <v>1</v>
      </c>
      <c r="Y412" s="119">
        <f t="shared" si="62"/>
        <v>1</v>
      </c>
      <c r="Z412" s="168">
        <f>MIN((IFERROR(IF(AND($V412&lt;=Z$1,$W412&gt;=Z$1),INDEX(Reliability!E$23:E$50,MATCH($S412,Reliability!$C$23:$C$50,0)),0),0)*IF($T412="n/a",$D412*$Y412,$G412)+IFERROR(IF(AND($V412&lt;=Z$1,$W412&gt;=Z$1),INDEX(Reliability!E$23:E$50,MATCH($T412,Reliability!$C$23:$C$50,0)),0),0)*$H412*$X412*$Y412),$D412)*$R412</f>
        <v>0</v>
      </c>
      <c r="AA412" s="168">
        <f>MIN((IFERROR(IF(AND($V412&lt;=AA$1,$W412&gt;=AA$1),INDEX(Reliability!F$23:F$50,MATCH($S412,Reliability!$C$23:$C$50,0)),0),0)*IF($T412="n/a",$D412*$Y412,$G412)+IFERROR(IF(AND($V412&lt;=AA$1,$W412&gt;=AA$1),INDEX(Reliability!F$23:F$50,MATCH($T412,Reliability!$C$23:$C$50,0)),0),0)*$H412*$X412*$Y412),$D412)*$R412</f>
        <v>0</v>
      </c>
      <c r="AB412" s="168">
        <f>MIN((IFERROR(IF(AND($V412&lt;=AB$1,$W412&gt;=AB$1),INDEX(Reliability!G$23:G$50,MATCH($S412,Reliability!$C$23:$C$50,0)),0),0)*IF($T412="n/a",$D412*$Y412,$G412)+IFERROR(IF(AND($V412&lt;=AB$1,$W412&gt;=AB$1),INDEX(Reliability!G$23:G$50,MATCH($T412,Reliability!$C$23:$C$50,0)),0),0)*$H412*$X412*$Y412),$D412)*$R412</f>
        <v>0</v>
      </c>
      <c r="AC412" s="168">
        <f>MIN((IFERROR(IF(AND($V412&lt;=AC$1,$W412&gt;=AC$1),INDEX(Reliability!H$23:H$50,MATCH($S412,Reliability!$C$23:$C$50,0)),0),0)*IF($T412="n/a",$D412*$Y412,$G412)+IFERROR(IF(AND($V412&lt;=AC$1,$W412&gt;=AC$1),INDEX(Reliability!H$23:H$50,MATCH($T412,Reliability!$C$23:$C$50,0)),0),0)*$H412*$X412*$Y412),$D412)*$R412</f>
        <v>0</v>
      </c>
      <c r="AD412" s="168">
        <f>MIN((IFERROR(IF(AND($V412&lt;=AD$1,$W412&gt;=AD$1),INDEX(Reliability!I$23:I$50,MATCH($S412,Reliability!$C$23:$C$50,0)),0),0)*IF($T412="n/a",$D412*$Y412,$G412)+IFERROR(IF(AND($V412&lt;=AD$1,$W412&gt;=AD$1),INDEX(Reliability!I$23:I$50,MATCH($T412,Reliability!$C$23:$C$50,0)),0),0)*$H412*$X412*$Y412),$D412)*$R412</f>
        <v>0</v>
      </c>
      <c r="AE412" s="168">
        <f>MIN((IFERROR(IF(AND($V412&lt;=AE$1,$W412&gt;=AE$1),INDEX(Reliability!J$23:J$50,MATCH($S412,Reliability!$C$23:$C$50,0)),0),0)*IF($T412="n/a",$D412*$Y412,$G412)+IFERROR(IF(AND($V412&lt;=AE$1,$W412&gt;=AE$1),INDEX(Reliability!J$23:J$50,MATCH($T412,Reliability!$C$23:$C$50,0)),0),0)*$H412*$X412*$Y412),$D412)*$R412</f>
        <v>0</v>
      </c>
      <c r="AF412" s="168">
        <f>MIN((IFERROR(IF(AND($V412&lt;=AF$1,$W412&gt;=AF$1),INDEX(Reliability!K$23:K$50,MATCH($S412,Reliability!$C$23:$C$50,0)),0),0)*IF($T412="n/a",$D412*$Y412,$G412)+IFERROR(IF(AND($V412&lt;=AF$1,$W412&gt;=AF$1),INDEX(Reliability!K$23:K$50,MATCH($T412,Reliability!$C$23:$C$50,0)),0),0)*$H412*$X412*$Y412),$D412)*$R412</f>
        <v>0</v>
      </c>
      <c r="AG412" s="168">
        <f>MIN((IFERROR(IF(AND($V412&lt;=AG$1,$W412&gt;=AG$1),INDEX(Reliability!L$23:L$50,MATCH($S412,Reliability!$C$23:$C$50,0)),0),0)*IF($T412="n/a",$D412*$Y412,$G412)+IFERROR(IF(AND($V412&lt;=AG$1,$W412&gt;=AG$1),INDEX(Reliability!L$23:L$50,MATCH($T412,Reliability!$C$23:$C$50,0)),0),0)*$H412*$X412*$Y412),$D412)*$R412</f>
        <v>0</v>
      </c>
      <c r="AH412" s="168">
        <f>MIN((IFERROR(IF(AND($V412&lt;=AH$1,$W412&gt;=AH$1),INDEX(Reliability!M$23:M$50,MATCH($S412,Reliability!$C$23:$C$50,0)),0),0)*IF($T412="n/a",$D412*$Y412,$G412)+IFERROR(IF(AND($V412&lt;=AH$1,$W412&gt;=AH$1),INDEX(Reliability!M$23:M$50,MATCH($T412,Reliability!$C$23:$C$50,0)),0),0)*$H412*$X412*$Y412),$D412)*$R412</f>
        <v>0</v>
      </c>
      <c r="AI412" s="168">
        <f>MIN((IFERROR(IF(AND($V412&lt;=AI$1,$W412&gt;=AI$1),INDEX(Reliability!N$23:N$50,MATCH($S412,Reliability!$C$23:$C$50,0)),0),0)*IF($T412="n/a",$D412*$Y412,$G412)+IFERROR(IF(AND($V412&lt;=AI$1,$W412&gt;=AI$1),INDEX(Reliability!N$23:N$50,MATCH($T412,Reliability!$C$23:$C$50,0)),0),0)*$H412*$X412*$Y412),$D412)*$R412</f>
        <v>0</v>
      </c>
      <c r="AJ412" s="168">
        <f>MIN((IFERROR(IF(AND($V412&lt;=AJ$1,$W412&gt;=AJ$1),INDEX(Reliability!O$23:O$50,MATCH($S412,Reliability!$C$23:$C$50,0)),0),0)*IF($T412="n/a",$D412*$Y412,$G412)+IFERROR(IF(AND($V412&lt;=AJ$1,$W412&gt;=AJ$1),INDEX(Reliability!O$23:O$50,MATCH($T412,Reliability!$C$23:$C$50,0)),0),0)*$H412*$X412*$Y412),$D412)*$R412</f>
        <v>0</v>
      </c>
      <c r="AK412" s="168">
        <f>MIN((IFERROR(IF(AND($V412&lt;=AK$1,$W412&gt;=AK$1),INDEX(Reliability!P$23:P$50,MATCH($S412,Reliability!$C$23:$C$50,0)),0),0)*IF($T412="n/a",$D412*$Y412,$G412)+IFERROR(IF(AND($V412&lt;=AK$1,$W412&gt;=AK$1),INDEX(Reliability!P$23:P$50,MATCH($T412,Reliability!$C$23:$C$50,0)),0),0)*$H412*$X412*$Y412),$D412)*$R412</f>
        <v>0</v>
      </c>
      <c r="AM412" s="167">
        <f t="shared" si="63"/>
        <v>0</v>
      </c>
      <c r="AN412">
        <f>unique_contracts!C412</f>
        <v>0</v>
      </c>
    </row>
    <row r="413" spans="2:40" x14ac:dyDescent="0.25">
      <c r="B413" s="121">
        <f>unique_contracts!B413</f>
        <v>0</v>
      </c>
      <c r="C413" s="103">
        <f>unique_contracts!D413</f>
        <v>0</v>
      </c>
      <c r="D413" s="120">
        <f>unique_contracts!J413</f>
        <v>0</v>
      </c>
      <c r="E413" s="103">
        <f>unique_contracts!M413</f>
        <v>0</v>
      </c>
      <c r="F413" s="103">
        <f>unique_contracts!N413</f>
        <v>0</v>
      </c>
      <c r="G413" s="103">
        <f>unique_contracts!P413</f>
        <v>0</v>
      </c>
      <c r="H413" s="103">
        <f>unique_contracts!R413</f>
        <v>0</v>
      </c>
      <c r="I413" s="103">
        <f>unique_contracts!V413</f>
        <v>0</v>
      </c>
      <c r="J413" s="121">
        <f>unique_contracts!AB413</f>
        <v>0</v>
      </c>
      <c r="K413" s="103">
        <f>unique_contracts!AM413</f>
        <v>0</v>
      </c>
      <c r="L413" s="103">
        <f>unique_contracts!AN413</f>
        <v>0</v>
      </c>
      <c r="M413" s="103">
        <f>unique_contracts!AO413</f>
        <v>0</v>
      </c>
      <c r="N413" s="103">
        <f>unique_contracts!AP413</f>
        <v>0</v>
      </c>
      <c r="O413" s="103">
        <f>unique_contracts!AQ413</f>
        <v>0</v>
      </c>
      <c r="P413" s="103">
        <f>unique_contracts!AR413</f>
        <v>0</v>
      </c>
      <c r="Q413" s="103">
        <f>unique_contracts!BP413</f>
        <v>0</v>
      </c>
      <c r="R413" s="103">
        <f t="shared" si="56"/>
        <v>0</v>
      </c>
      <c r="S413" s="103" t="str">
        <f>IFERROR(IF(AND(I413&gt;0,E413="NotHybrid"),_xlfn.CONCAT(MAX(MIN(ROUNDDOWN(I413/D413,0),8),4),INDEX(resources!$G:$G,MATCH(B413,resources!$A:$A,0))),INDEX(resources!$G:$G,MATCH(B413,resources!$A:$A,0))),"n/a")</f>
        <v>n/a</v>
      </c>
      <c r="T413" s="103" t="str">
        <f t="shared" si="57"/>
        <v>n/a</v>
      </c>
      <c r="U413" s="103" t="str">
        <f t="shared" si="58"/>
        <v>n/a</v>
      </c>
      <c r="V413" s="103">
        <f t="shared" si="59"/>
        <v>0</v>
      </c>
      <c r="W413" s="103">
        <f t="shared" si="60"/>
        <v>0</v>
      </c>
      <c r="X413" s="119">
        <f t="shared" si="61"/>
        <v>1</v>
      </c>
      <c r="Y413" s="119">
        <f t="shared" si="62"/>
        <v>1</v>
      </c>
      <c r="Z413" s="168">
        <f>MIN((IFERROR(IF(AND($V413&lt;=Z$1,$W413&gt;=Z$1),INDEX(Reliability!E$23:E$50,MATCH($S413,Reliability!$C$23:$C$50,0)),0),0)*IF($T413="n/a",$D413*$Y413,$G413)+IFERROR(IF(AND($V413&lt;=Z$1,$W413&gt;=Z$1),INDEX(Reliability!E$23:E$50,MATCH($T413,Reliability!$C$23:$C$50,0)),0),0)*$H413*$X413*$Y413),$D413)*$R413</f>
        <v>0</v>
      </c>
      <c r="AA413" s="168">
        <f>MIN((IFERROR(IF(AND($V413&lt;=AA$1,$W413&gt;=AA$1),INDEX(Reliability!F$23:F$50,MATCH($S413,Reliability!$C$23:$C$50,0)),0),0)*IF($T413="n/a",$D413*$Y413,$G413)+IFERROR(IF(AND($V413&lt;=AA$1,$W413&gt;=AA$1),INDEX(Reliability!F$23:F$50,MATCH($T413,Reliability!$C$23:$C$50,0)),0),0)*$H413*$X413*$Y413),$D413)*$R413</f>
        <v>0</v>
      </c>
      <c r="AB413" s="168">
        <f>MIN((IFERROR(IF(AND($V413&lt;=AB$1,$W413&gt;=AB$1),INDEX(Reliability!G$23:G$50,MATCH($S413,Reliability!$C$23:$C$50,0)),0),0)*IF($T413="n/a",$D413*$Y413,$G413)+IFERROR(IF(AND($V413&lt;=AB$1,$W413&gt;=AB$1),INDEX(Reliability!G$23:G$50,MATCH($T413,Reliability!$C$23:$C$50,0)),0),0)*$H413*$X413*$Y413),$D413)*$R413</f>
        <v>0</v>
      </c>
      <c r="AC413" s="168">
        <f>MIN((IFERROR(IF(AND($V413&lt;=AC$1,$W413&gt;=AC$1),INDEX(Reliability!H$23:H$50,MATCH($S413,Reliability!$C$23:$C$50,0)),0),0)*IF($T413="n/a",$D413*$Y413,$G413)+IFERROR(IF(AND($V413&lt;=AC$1,$W413&gt;=AC$1),INDEX(Reliability!H$23:H$50,MATCH($T413,Reliability!$C$23:$C$50,0)),0),0)*$H413*$X413*$Y413),$D413)*$R413</f>
        <v>0</v>
      </c>
      <c r="AD413" s="168">
        <f>MIN((IFERROR(IF(AND($V413&lt;=AD$1,$W413&gt;=AD$1),INDEX(Reliability!I$23:I$50,MATCH($S413,Reliability!$C$23:$C$50,0)),0),0)*IF($T413="n/a",$D413*$Y413,$G413)+IFERROR(IF(AND($V413&lt;=AD$1,$W413&gt;=AD$1),INDEX(Reliability!I$23:I$50,MATCH($T413,Reliability!$C$23:$C$50,0)),0),0)*$H413*$X413*$Y413),$D413)*$R413</f>
        <v>0</v>
      </c>
      <c r="AE413" s="168">
        <f>MIN((IFERROR(IF(AND($V413&lt;=AE$1,$W413&gt;=AE$1),INDEX(Reliability!J$23:J$50,MATCH($S413,Reliability!$C$23:$C$50,0)),0),0)*IF($T413="n/a",$D413*$Y413,$G413)+IFERROR(IF(AND($V413&lt;=AE$1,$W413&gt;=AE$1),INDEX(Reliability!J$23:J$50,MATCH($T413,Reliability!$C$23:$C$50,0)),0),0)*$H413*$X413*$Y413),$D413)*$R413</f>
        <v>0</v>
      </c>
      <c r="AF413" s="168">
        <f>MIN((IFERROR(IF(AND($V413&lt;=AF$1,$W413&gt;=AF$1),INDEX(Reliability!K$23:K$50,MATCH($S413,Reliability!$C$23:$C$50,0)),0),0)*IF($T413="n/a",$D413*$Y413,$G413)+IFERROR(IF(AND($V413&lt;=AF$1,$W413&gt;=AF$1),INDEX(Reliability!K$23:K$50,MATCH($T413,Reliability!$C$23:$C$50,0)),0),0)*$H413*$X413*$Y413),$D413)*$R413</f>
        <v>0</v>
      </c>
      <c r="AG413" s="168">
        <f>MIN((IFERROR(IF(AND($V413&lt;=AG$1,$W413&gt;=AG$1),INDEX(Reliability!L$23:L$50,MATCH($S413,Reliability!$C$23:$C$50,0)),0),0)*IF($T413="n/a",$D413*$Y413,$G413)+IFERROR(IF(AND($V413&lt;=AG$1,$W413&gt;=AG$1),INDEX(Reliability!L$23:L$50,MATCH($T413,Reliability!$C$23:$C$50,0)),0),0)*$H413*$X413*$Y413),$D413)*$R413</f>
        <v>0</v>
      </c>
      <c r="AH413" s="168">
        <f>MIN((IFERROR(IF(AND($V413&lt;=AH$1,$W413&gt;=AH$1),INDEX(Reliability!M$23:M$50,MATCH($S413,Reliability!$C$23:$C$50,0)),0),0)*IF($T413="n/a",$D413*$Y413,$G413)+IFERROR(IF(AND($V413&lt;=AH$1,$W413&gt;=AH$1),INDEX(Reliability!M$23:M$50,MATCH($T413,Reliability!$C$23:$C$50,0)),0),0)*$H413*$X413*$Y413),$D413)*$R413</f>
        <v>0</v>
      </c>
      <c r="AI413" s="168">
        <f>MIN((IFERROR(IF(AND($V413&lt;=AI$1,$W413&gt;=AI$1),INDEX(Reliability!N$23:N$50,MATCH($S413,Reliability!$C$23:$C$50,0)),0),0)*IF($T413="n/a",$D413*$Y413,$G413)+IFERROR(IF(AND($V413&lt;=AI$1,$W413&gt;=AI$1),INDEX(Reliability!N$23:N$50,MATCH($T413,Reliability!$C$23:$C$50,0)),0),0)*$H413*$X413*$Y413),$D413)*$R413</f>
        <v>0</v>
      </c>
      <c r="AJ413" s="168">
        <f>MIN((IFERROR(IF(AND($V413&lt;=AJ$1,$W413&gt;=AJ$1),INDEX(Reliability!O$23:O$50,MATCH($S413,Reliability!$C$23:$C$50,0)),0),0)*IF($T413="n/a",$D413*$Y413,$G413)+IFERROR(IF(AND($V413&lt;=AJ$1,$W413&gt;=AJ$1),INDEX(Reliability!O$23:O$50,MATCH($T413,Reliability!$C$23:$C$50,0)),0),0)*$H413*$X413*$Y413),$D413)*$R413</f>
        <v>0</v>
      </c>
      <c r="AK413" s="168">
        <f>MIN((IFERROR(IF(AND($V413&lt;=AK$1,$W413&gt;=AK$1),INDEX(Reliability!P$23:P$50,MATCH($S413,Reliability!$C$23:$C$50,0)),0),0)*IF($T413="n/a",$D413*$Y413,$G413)+IFERROR(IF(AND($V413&lt;=AK$1,$W413&gt;=AK$1),INDEX(Reliability!P$23:P$50,MATCH($T413,Reliability!$C$23:$C$50,0)),0),0)*$H413*$X413*$Y413),$D413)*$R413</f>
        <v>0</v>
      </c>
      <c r="AM413" s="167">
        <f t="shared" si="63"/>
        <v>0</v>
      </c>
      <c r="AN413">
        <f>unique_contracts!C413</f>
        <v>0</v>
      </c>
    </row>
    <row r="414" spans="2:40" x14ac:dyDescent="0.25">
      <c r="B414" s="121">
        <f>unique_contracts!B414</f>
        <v>0</v>
      </c>
      <c r="C414" s="103">
        <f>unique_contracts!D414</f>
        <v>0</v>
      </c>
      <c r="D414" s="120">
        <f>unique_contracts!J414</f>
        <v>0</v>
      </c>
      <c r="E414" s="103">
        <f>unique_contracts!M414</f>
        <v>0</v>
      </c>
      <c r="F414" s="103">
        <f>unique_contracts!N414</f>
        <v>0</v>
      </c>
      <c r="G414" s="103">
        <f>unique_contracts!P414</f>
        <v>0</v>
      </c>
      <c r="H414" s="103">
        <f>unique_contracts!R414</f>
        <v>0</v>
      </c>
      <c r="I414" s="103">
        <f>unique_contracts!V414</f>
        <v>0</v>
      </c>
      <c r="J414" s="121">
        <f>unique_contracts!AB414</f>
        <v>0</v>
      </c>
      <c r="K414" s="103">
        <f>unique_contracts!AM414</f>
        <v>0</v>
      </c>
      <c r="L414" s="103">
        <f>unique_contracts!AN414</f>
        <v>0</v>
      </c>
      <c r="M414" s="103">
        <f>unique_contracts!AO414</f>
        <v>0</v>
      </c>
      <c r="N414" s="103">
        <f>unique_contracts!AP414</f>
        <v>0</v>
      </c>
      <c r="O414" s="103">
        <f>unique_contracts!AQ414</f>
        <v>0</v>
      </c>
      <c r="P414" s="103">
        <f>unique_contracts!AR414</f>
        <v>0</v>
      </c>
      <c r="Q414" s="103">
        <f>unique_contracts!BP414</f>
        <v>0</v>
      </c>
      <c r="R414" s="103">
        <f t="shared" si="56"/>
        <v>0</v>
      </c>
      <c r="S414" s="103" t="str">
        <f>IFERROR(IF(AND(I414&gt;0,E414="NotHybrid"),_xlfn.CONCAT(MAX(MIN(ROUNDDOWN(I414/D414,0),8),4),INDEX(resources!$G:$G,MATCH(B414,resources!$A:$A,0))),INDEX(resources!$G:$G,MATCH(B414,resources!$A:$A,0))),"n/a")</f>
        <v>n/a</v>
      </c>
      <c r="T414" s="103" t="str">
        <f t="shared" si="57"/>
        <v>n/a</v>
      </c>
      <c r="U414" s="103" t="str">
        <f t="shared" si="58"/>
        <v>n/a</v>
      </c>
      <c r="V414" s="103">
        <f t="shared" si="59"/>
        <v>0</v>
      </c>
      <c r="W414" s="103">
        <f t="shared" si="60"/>
        <v>0</v>
      </c>
      <c r="X414" s="119">
        <f t="shared" si="61"/>
        <v>1</v>
      </c>
      <c r="Y414" s="119">
        <f t="shared" si="62"/>
        <v>1</v>
      </c>
      <c r="Z414" s="168">
        <f>MIN((IFERROR(IF(AND($V414&lt;=Z$1,$W414&gt;=Z$1),INDEX(Reliability!E$23:E$50,MATCH($S414,Reliability!$C$23:$C$50,0)),0),0)*IF($T414="n/a",$D414*$Y414,$G414)+IFERROR(IF(AND($V414&lt;=Z$1,$W414&gt;=Z$1),INDEX(Reliability!E$23:E$50,MATCH($T414,Reliability!$C$23:$C$50,0)),0),0)*$H414*$X414*$Y414),$D414)*$R414</f>
        <v>0</v>
      </c>
      <c r="AA414" s="168">
        <f>MIN((IFERROR(IF(AND($V414&lt;=AA$1,$W414&gt;=AA$1),INDEX(Reliability!F$23:F$50,MATCH($S414,Reliability!$C$23:$C$50,0)),0),0)*IF($T414="n/a",$D414*$Y414,$G414)+IFERROR(IF(AND($V414&lt;=AA$1,$W414&gt;=AA$1),INDEX(Reliability!F$23:F$50,MATCH($T414,Reliability!$C$23:$C$50,0)),0),0)*$H414*$X414*$Y414),$D414)*$R414</f>
        <v>0</v>
      </c>
      <c r="AB414" s="168">
        <f>MIN((IFERROR(IF(AND($V414&lt;=AB$1,$W414&gt;=AB$1),INDEX(Reliability!G$23:G$50,MATCH($S414,Reliability!$C$23:$C$50,0)),0),0)*IF($T414="n/a",$D414*$Y414,$G414)+IFERROR(IF(AND($V414&lt;=AB$1,$W414&gt;=AB$1),INDEX(Reliability!G$23:G$50,MATCH($T414,Reliability!$C$23:$C$50,0)),0),0)*$H414*$X414*$Y414),$D414)*$R414</f>
        <v>0</v>
      </c>
      <c r="AC414" s="168">
        <f>MIN((IFERROR(IF(AND($V414&lt;=AC$1,$W414&gt;=AC$1),INDEX(Reliability!H$23:H$50,MATCH($S414,Reliability!$C$23:$C$50,0)),0),0)*IF($T414="n/a",$D414*$Y414,$G414)+IFERROR(IF(AND($V414&lt;=AC$1,$W414&gt;=AC$1),INDEX(Reliability!H$23:H$50,MATCH($T414,Reliability!$C$23:$C$50,0)),0),0)*$H414*$X414*$Y414),$D414)*$R414</f>
        <v>0</v>
      </c>
      <c r="AD414" s="168">
        <f>MIN((IFERROR(IF(AND($V414&lt;=AD$1,$W414&gt;=AD$1),INDEX(Reliability!I$23:I$50,MATCH($S414,Reliability!$C$23:$C$50,0)),0),0)*IF($T414="n/a",$D414*$Y414,$G414)+IFERROR(IF(AND($V414&lt;=AD$1,$W414&gt;=AD$1),INDEX(Reliability!I$23:I$50,MATCH($T414,Reliability!$C$23:$C$50,0)),0),0)*$H414*$X414*$Y414),$D414)*$R414</f>
        <v>0</v>
      </c>
      <c r="AE414" s="168">
        <f>MIN((IFERROR(IF(AND($V414&lt;=AE$1,$W414&gt;=AE$1),INDEX(Reliability!J$23:J$50,MATCH($S414,Reliability!$C$23:$C$50,0)),0),0)*IF($T414="n/a",$D414*$Y414,$G414)+IFERROR(IF(AND($V414&lt;=AE$1,$W414&gt;=AE$1),INDEX(Reliability!J$23:J$50,MATCH($T414,Reliability!$C$23:$C$50,0)),0),0)*$H414*$X414*$Y414),$D414)*$R414</f>
        <v>0</v>
      </c>
      <c r="AF414" s="168">
        <f>MIN((IFERROR(IF(AND($V414&lt;=AF$1,$W414&gt;=AF$1),INDEX(Reliability!K$23:K$50,MATCH($S414,Reliability!$C$23:$C$50,0)),0),0)*IF($T414="n/a",$D414*$Y414,$G414)+IFERROR(IF(AND($V414&lt;=AF$1,$W414&gt;=AF$1),INDEX(Reliability!K$23:K$50,MATCH($T414,Reliability!$C$23:$C$50,0)),0),0)*$H414*$X414*$Y414),$D414)*$R414</f>
        <v>0</v>
      </c>
      <c r="AG414" s="168">
        <f>MIN((IFERROR(IF(AND($V414&lt;=AG$1,$W414&gt;=AG$1),INDEX(Reliability!L$23:L$50,MATCH($S414,Reliability!$C$23:$C$50,0)),0),0)*IF($T414="n/a",$D414*$Y414,$G414)+IFERROR(IF(AND($V414&lt;=AG$1,$W414&gt;=AG$1),INDEX(Reliability!L$23:L$50,MATCH($T414,Reliability!$C$23:$C$50,0)),0),0)*$H414*$X414*$Y414),$D414)*$R414</f>
        <v>0</v>
      </c>
      <c r="AH414" s="168">
        <f>MIN((IFERROR(IF(AND($V414&lt;=AH$1,$W414&gt;=AH$1),INDEX(Reliability!M$23:M$50,MATCH($S414,Reliability!$C$23:$C$50,0)),0),0)*IF($T414="n/a",$D414*$Y414,$G414)+IFERROR(IF(AND($V414&lt;=AH$1,$W414&gt;=AH$1),INDEX(Reliability!M$23:M$50,MATCH($T414,Reliability!$C$23:$C$50,0)),0),0)*$H414*$X414*$Y414),$D414)*$R414</f>
        <v>0</v>
      </c>
      <c r="AI414" s="168">
        <f>MIN((IFERROR(IF(AND($V414&lt;=AI$1,$W414&gt;=AI$1),INDEX(Reliability!N$23:N$50,MATCH($S414,Reliability!$C$23:$C$50,0)),0),0)*IF($T414="n/a",$D414*$Y414,$G414)+IFERROR(IF(AND($V414&lt;=AI$1,$W414&gt;=AI$1),INDEX(Reliability!N$23:N$50,MATCH($T414,Reliability!$C$23:$C$50,0)),0),0)*$H414*$X414*$Y414),$D414)*$R414</f>
        <v>0</v>
      </c>
      <c r="AJ414" s="168">
        <f>MIN((IFERROR(IF(AND($V414&lt;=AJ$1,$W414&gt;=AJ$1),INDEX(Reliability!O$23:O$50,MATCH($S414,Reliability!$C$23:$C$50,0)),0),0)*IF($T414="n/a",$D414*$Y414,$G414)+IFERROR(IF(AND($V414&lt;=AJ$1,$W414&gt;=AJ$1),INDEX(Reliability!O$23:O$50,MATCH($T414,Reliability!$C$23:$C$50,0)),0),0)*$H414*$X414*$Y414),$D414)*$R414</f>
        <v>0</v>
      </c>
      <c r="AK414" s="168">
        <f>MIN((IFERROR(IF(AND($V414&lt;=AK$1,$W414&gt;=AK$1),INDEX(Reliability!P$23:P$50,MATCH($S414,Reliability!$C$23:$C$50,0)),0),0)*IF($T414="n/a",$D414*$Y414,$G414)+IFERROR(IF(AND($V414&lt;=AK$1,$W414&gt;=AK$1),INDEX(Reliability!P$23:P$50,MATCH($T414,Reliability!$C$23:$C$50,0)),0),0)*$H414*$X414*$Y414),$D414)*$R414</f>
        <v>0</v>
      </c>
      <c r="AM414" s="167">
        <f t="shared" si="63"/>
        <v>0</v>
      </c>
      <c r="AN414">
        <f>unique_contracts!C414</f>
        <v>0</v>
      </c>
    </row>
    <row r="415" spans="2:40" x14ac:dyDescent="0.25">
      <c r="B415" s="121">
        <f>unique_contracts!B415</f>
        <v>0</v>
      </c>
      <c r="C415" s="103">
        <f>unique_contracts!D415</f>
        <v>0</v>
      </c>
      <c r="D415" s="120">
        <f>unique_contracts!J415</f>
        <v>0</v>
      </c>
      <c r="E415" s="103">
        <f>unique_contracts!M415</f>
        <v>0</v>
      </c>
      <c r="F415" s="103">
        <f>unique_contracts!N415</f>
        <v>0</v>
      </c>
      <c r="G415" s="103">
        <f>unique_contracts!P415</f>
        <v>0</v>
      </c>
      <c r="H415" s="103">
        <f>unique_contracts!R415</f>
        <v>0</v>
      </c>
      <c r="I415" s="103">
        <f>unique_contracts!V415</f>
        <v>0</v>
      </c>
      <c r="J415" s="121">
        <f>unique_contracts!AB415</f>
        <v>0</v>
      </c>
      <c r="K415" s="103">
        <f>unique_contracts!AM415</f>
        <v>0</v>
      </c>
      <c r="L415" s="103">
        <f>unique_contracts!AN415</f>
        <v>0</v>
      </c>
      <c r="M415" s="103">
        <f>unique_contracts!AO415</f>
        <v>0</v>
      </c>
      <c r="N415" s="103">
        <f>unique_contracts!AP415</f>
        <v>0</v>
      </c>
      <c r="O415" s="103">
        <f>unique_contracts!AQ415</f>
        <v>0</v>
      </c>
      <c r="P415" s="103">
        <f>unique_contracts!AR415</f>
        <v>0</v>
      </c>
      <c r="Q415" s="103">
        <f>unique_contracts!BP415</f>
        <v>0</v>
      </c>
      <c r="R415" s="103">
        <f t="shared" si="56"/>
        <v>0</v>
      </c>
      <c r="S415" s="103" t="str">
        <f>IFERROR(IF(AND(I415&gt;0,E415="NotHybrid"),_xlfn.CONCAT(MAX(MIN(ROUNDDOWN(I415/D415,0),8),4),INDEX(resources!$G:$G,MATCH(B415,resources!$A:$A,0))),INDEX(resources!$G:$G,MATCH(B415,resources!$A:$A,0))),"n/a")</f>
        <v>n/a</v>
      </c>
      <c r="T415" s="103" t="str">
        <f t="shared" si="57"/>
        <v>n/a</v>
      </c>
      <c r="U415" s="103" t="str">
        <f t="shared" si="58"/>
        <v>n/a</v>
      </c>
      <c r="V415" s="103">
        <f t="shared" si="59"/>
        <v>0</v>
      </c>
      <c r="W415" s="103">
        <f t="shared" si="60"/>
        <v>0</v>
      </c>
      <c r="X415" s="119">
        <f t="shared" si="61"/>
        <v>1</v>
      </c>
      <c r="Y415" s="119">
        <f t="shared" si="62"/>
        <v>1</v>
      </c>
      <c r="Z415" s="168">
        <f>MIN((IFERROR(IF(AND($V415&lt;=Z$1,$W415&gt;=Z$1),INDEX(Reliability!E$23:E$50,MATCH($S415,Reliability!$C$23:$C$50,0)),0),0)*IF($T415="n/a",$D415*$Y415,$G415)+IFERROR(IF(AND($V415&lt;=Z$1,$W415&gt;=Z$1),INDEX(Reliability!E$23:E$50,MATCH($T415,Reliability!$C$23:$C$50,0)),0),0)*$H415*$X415*$Y415),$D415)*$R415</f>
        <v>0</v>
      </c>
      <c r="AA415" s="168">
        <f>MIN((IFERROR(IF(AND($V415&lt;=AA$1,$W415&gt;=AA$1),INDEX(Reliability!F$23:F$50,MATCH($S415,Reliability!$C$23:$C$50,0)),0),0)*IF($T415="n/a",$D415*$Y415,$G415)+IFERROR(IF(AND($V415&lt;=AA$1,$W415&gt;=AA$1),INDEX(Reliability!F$23:F$50,MATCH($T415,Reliability!$C$23:$C$50,0)),0),0)*$H415*$X415*$Y415),$D415)*$R415</f>
        <v>0</v>
      </c>
      <c r="AB415" s="168">
        <f>MIN((IFERROR(IF(AND($V415&lt;=AB$1,$W415&gt;=AB$1),INDEX(Reliability!G$23:G$50,MATCH($S415,Reliability!$C$23:$C$50,0)),0),0)*IF($T415="n/a",$D415*$Y415,$G415)+IFERROR(IF(AND($V415&lt;=AB$1,$W415&gt;=AB$1),INDEX(Reliability!G$23:G$50,MATCH($T415,Reliability!$C$23:$C$50,0)),0),0)*$H415*$X415*$Y415),$D415)*$R415</f>
        <v>0</v>
      </c>
      <c r="AC415" s="168">
        <f>MIN((IFERROR(IF(AND($V415&lt;=AC$1,$W415&gt;=AC$1),INDEX(Reliability!H$23:H$50,MATCH($S415,Reliability!$C$23:$C$50,0)),0),0)*IF($T415="n/a",$D415*$Y415,$G415)+IFERROR(IF(AND($V415&lt;=AC$1,$W415&gt;=AC$1),INDEX(Reliability!H$23:H$50,MATCH($T415,Reliability!$C$23:$C$50,0)),0),0)*$H415*$X415*$Y415),$D415)*$R415</f>
        <v>0</v>
      </c>
      <c r="AD415" s="168">
        <f>MIN((IFERROR(IF(AND($V415&lt;=AD$1,$W415&gt;=AD$1),INDEX(Reliability!I$23:I$50,MATCH($S415,Reliability!$C$23:$C$50,0)),0),0)*IF($T415="n/a",$D415*$Y415,$G415)+IFERROR(IF(AND($V415&lt;=AD$1,$W415&gt;=AD$1),INDEX(Reliability!I$23:I$50,MATCH($T415,Reliability!$C$23:$C$50,0)),0),0)*$H415*$X415*$Y415),$D415)*$R415</f>
        <v>0</v>
      </c>
      <c r="AE415" s="168">
        <f>MIN((IFERROR(IF(AND($V415&lt;=AE$1,$W415&gt;=AE$1),INDEX(Reliability!J$23:J$50,MATCH($S415,Reliability!$C$23:$C$50,0)),0),0)*IF($T415="n/a",$D415*$Y415,$G415)+IFERROR(IF(AND($V415&lt;=AE$1,$W415&gt;=AE$1),INDEX(Reliability!J$23:J$50,MATCH($T415,Reliability!$C$23:$C$50,0)),0),0)*$H415*$X415*$Y415),$D415)*$R415</f>
        <v>0</v>
      </c>
      <c r="AF415" s="168">
        <f>MIN((IFERROR(IF(AND($V415&lt;=AF$1,$W415&gt;=AF$1),INDEX(Reliability!K$23:K$50,MATCH($S415,Reliability!$C$23:$C$50,0)),0),0)*IF($T415="n/a",$D415*$Y415,$G415)+IFERROR(IF(AND($V415&lt;=AF$1,$W415&gt;=AF$1),INDEX(Reliability!K$23:K$50,MATCH($T415,Reliability!$C$23:$C$50,0)),0),0)*$H415*$X415*$Y415),$D415)*$R415</f>
        <v>0</v>
      </c>
      <c r="AG415" s="168">
        <f>MIN((IFERROR(IF(AND($V415&lt;=AG$1,$W415&gt;=AG$1),INDEX(Reliability!L$23:L$50,MATCH($S415,Reliability!$C$23:$C$50,0)),0),0)*IF($T415="n/a",$D415*$Y415,$G415)+IFERROR(IF(AND($V415&lt;=AG$1,$W415&gt;=AG$1),INDEX(Reliability!L$23:L$50,MATCH($T415,Reliability!$C$23:$C$50,0)),0),0)*$H415*$X415*$Y415),$D415)*$R415</f>
        <v>0</v>
      </c>
      <c r="AH415" s="168">
        <f>MIN((IFERROR(IF(AND($V415&lt;=AH$1,$W415&gt;=AH$1),INDEX(Reliability!M$23:M$50,MATCH($S415,Reliability!$C$23:$C$50,0)),0),0)*IF($T415="n/a",$D415*$Y415,$G415)+IFERROR(IF(AND($V415&lt;=AH$1,$W415&gt;=AH$1),INDEX(Reliability!M$23:M$50,MATCH($T415,Reliability!$C$23:$C$50,0)),0),0)*$H415*$X415*$Y415),$D415)*$R415</f>
        <v>0</v>
      </c>
      <c r="AI415" s="168">
        <f>MIN((IFERROR(IF(AND($V415&lt;=AI$1,$W415&gt;=AI$1),INDEX(Reliability!N$23:N$50,MATCH($S415,Reliability!$C$23:$C$50,0)),0),0)*IF($T415="n/a",$D415*$Y415,$G415)+IFERROR(IF(AND($V415&lt;=AI$1,$W415&gt;=AI$1),INDEX(Reliability!N$23:N$50,MATCH($T415,Reliability!$C$23:$C$50,0)),0),0)*$H415*$X415*$Y415),$D415)*$R415</f>
        <v>0</v>
      </c>
      <c r="AJ415" s="168">
        <f>MIN((IFERROR(IF(AND($V415&lt;=AJ$1,$W415&gt;=AJ$1),INDEX(Reliability!O$23:O$50,MATCH($S415,Reliability!$C$23:$C$50,0)),0),0)*IF($T415="n/a",$D415*$Y415,$G415)+IFERROR(IF(AND($V415&lt;=AJ$1,$W415&gt;=AJ$1),INDEX(Reliability!O$23:O$50,MATCH($T415,Reliability!$C$23:$C$50,0)),0),0)*$H415*$X415*$Y415),$D415)*$R415</f>
        <v>0</v>
      </c>
      <c r="AK415" s="168">
        <f>MIN((IFERROR(IF(AND($V415&lt;=AK$1,$W415&gt;=AK$1),INDEX(Reliability!P$23:P$50,MATCH($S415,Reliability!$C$23:$C$50,0)),0),0)*IF($T415="n/a",$D415*$Y415,$G415)+IFERROR(IF(AND($V415&lt;=AK$1,$W415&gt;=AK$1),INDEX(Reliability!P$23:P$50,MATCH($T415,Reliability!$C$23:$C$50,0)),0),0)*$H415*$X415*$Y415),$D415)*$R415</f>
        <v>0</v>
      </c>
      <c r="AM415" s="167">
        <f t="shared" si="63"/>
        <v>0</v>
      </c>
      <c r="AN415">
        <f>unique_contracts!C415</f>
        <v>0</v>
      </c>
    </row>
    <row r="416" spans="2:40" x14ac:dyDescent="0.25">
      <c r="B416" s="121">
        <f>unique_contracts!B416</f>
        <v>0</v>
      </c>
      <c r="C416" s="103">
        <f>unique_contracts!D416</f>
        <v>0</v>
      </c>
      <c r="D416" s="120">
        <f>unique_contracts!J416</f>
        <v>0</v>
      </c>
      <c r="E416" s="103">
        <f>unique_contracts!M416</f>
        <v>0</v>
      </c>
      <c r="F416" s="103">
        <f>unique_contracts!N416</f>
        <v>0</v>
      </c>
      <c r="G416" s="103">
        <f>unique_contracts!P416</f>
        <v>0</v>
      </c>
      <c r="H416" s="103">
        <f>unique_contracts!R416</f>
        <v>0</v>
      </c>
      <c r="I416" s="103">
        <f>unique_contracts!V416</f>
        <v>0</v>
      </c>
      <c r="J416" s="121">
        <f>unique_contracts!AB416</f>
        <v>0</v>
      </c>
      <c r="K416" s="103">
        <f>unique_contracts!AM416</f>
        <v>0</v>
      </c>
      <c r="L416" s="103">
        <f>unique_contracts!AN416</f>
        <v>0</v>
      </c>
      <c r="M416" s="103">
        <f>unique_contracts!AO416</f>
        <v>0</v>
      </c>
      <c r="N416" s="103">
        <f>unique_contracts!AP416</f>
        <v>0</v>
      </c>
      <c r="O416" s="103">
        <f>unique_contracts!AQ416</f>
        <v>0</v>
      </c>
      <c r="P416" s="103">
        <f>unique_contracts!AR416</f>
        <v>0</v>
      </c>
      <c r="Q416" s="103">
        <f>unique_contracts!BP416</f>
        <v>0</v>
      </c>
      <c r="R416" s="103">
        <f t="shared" si="56"/>
        <v>0</v>
      </c>
      <c r="S416" s="103" t="str">
        <f>IFERROR(IF(AND(I416&gt;0,E416="NotHybrid"),_xlfn.CONCAT(MAX(MIN(ROUNDDOWN(I416/D416,0),8),4),INDEX(resources!$G:$G,MATCH(B416,resources!$A:$A,0))),INDEX(resources!$G:$G,MATCH(B416,resources!$A:$A,0))),"n/a")</f>
        <v>n/a</v>
      </c>
      <c r="T416" s="103" t="str">
        <f t="shared" si="57"/>
        <v>n/a</v>
      </c>
      <c r="U416" s="103" t="str">
        <f t="shared" si="58"/>
        <v>n/a</v>
      </c>
      <c r="V416" s="103">
        <f t="shared" si="59"/>
        <v>0</v>
      </c>
      <c r="W416" s="103">
        <f t="shared" si="60"/>
        <v>0</v>
      </c>
      <c r="X416" s="119">
        <f t="shared" si="61"/>
        <v>1</v>
      </c>
      <c r="Y416" s="119">
        <f t="shared" si="62"/>
        <v>1</v>
      </c>
      <c r="Z416" s="168">
        <f>MIN((IFERROR(IF(AND($V416&lt;=Z$1,$W416&gt;=Z$1),INDEX(Reliability!E$23:E$50,MATCH($S416,Reliability!$C$23:$C$50,0)),0),0)*IF($T416="n/a",$D416*$Y416,$G416)+IFERROR(IF(AND($V416&lt;=Z$1,$W416&gt;=Z$1),INDEX(Reliability!E$23:E$50,MATCH($T416,Reliability!$C$23:$C$50,0)),0),0)*$H416*$X416*$Y416),$D416)*$R416</f>
        <v>0</v>
      </c>
      <c r="AA416" s="168">
        <f>MIN((IFERROR(IF(AND($V416&lt;=AA$1,$W416&gt;=AA$1),INDEX(Reliability!F$23:F$50,MATCH($S416,Reliability!$C$23:$C$50,0)),0),0)*IF($T416="n/a",$D416*$Y416,$G416)+IFERROR(IF(AND($V416&lt;=AA$1,$W416&gt;=AA$1),INDEX(Reliability!F$23:F$50,MATCH($T416,Reliability!$C$23:$C$50,0)),0),0)*$H416*$X416*$Y416),$D416)*$R416</f>
        <v>0</v>
      </c>
      <c r="AB416" s="168">
        <f>MIN((IFERROR(IF(AND($V416&lt;=AB$1,$W416&gt;=AB$1),INDEX(Reliability!G$23:G$50,MATCH($S416,Reliability!$C$23:$C$50,0)),0),0)*IF($T416="n/a",$D416*$Y416,$G416)+IFERROR(IF(AND($V416&lt;=AB$1,$W416&gt;=AB$1),INDEX(Reliability!G$23:G$50,MATCH($T416,Reliability!$C$23:$C$50,0)),0),0)*$H416*$X416*$Y416),$D416)*$R416</f>
        <v>0</v>
      </c>
      <c r="AC416" s="168">
        <f>MIN((IFERROR(IF(AND($V416&lt;=AC$1,$W416&gt;=AC$1),INDEX(Reliability!H$23:H$50,MATCH($S416,Reliability!$C$23:$C$50,0)),0),0)*IF($T416="n/a",$D416*$Y416,$G416)+IFERROR(IF(AND($V416&lt;=AC$1,$W416&gt;=AC$1),INDEX(Reliability!H$23:H$50,MATCH($T416,Reliability!$C$23:$C$50,0)),0),0)*$H416*$X416*$Y416),$D416)*$R416</f>
        <v>0</v>
      </c>
      <c r="AD416" s="168">
        <f>MIN((IFERROR(IF(AND($V416&lt;=AD$1,$W416&gt;=AD$1),INDEX(Reliability!I$23:I$50,MATCH($S416,Reliability!$C$23:$C$50,0)),0),0)*IF($T416="n/a",$D416*$Y416,$G416)+IFERROR(IF(AND($V416&lt;=AD$1,$W416&gt;=AD$1),INDEX(Reliability!I$23:I$50,MATCH($T416,Reliability!$C$23:$C$50,0)),0),0)*$H416*$X416*$Y416),$D416)*$R416</f>
        <v>0</v>
      </c>
      <c r="AE416" s="168">
        <f>MIN((IFERROR(IF(AND($V416&lt;=AE$1,$W416&gt;=AE$1),INDEX(Reliability!J$23:J$50,MATCH($S416,Reliability!$C$23:$C$50,0)),0),0)*IF($T416="n/a",$D416*$Y416,$G416)+IFERROR(IF(AND($V416&lt;=AE$1,$W416&gt;=AE$1),INDEX(Reliability!J$23:J$50,MATCH($T416,Reliability!$C$23:$C$50,0)),0),0)*$H416*$X416*$Y416),$D416)*$R416</f>
        <v>0</v>
      </c>
      <c r="AF416" s="168">
        <f>MIN((IFERROR(IF(AND($V416&lt;=AF$1,$W416&gt;=AF$1),INDEX(Reliability!K$23:K$50,MATCH($S416,Reliability!$C$23:$C$50,0)),0),0)*IF($T416="n/a",$D416*$Y416,$G416)+IFERROR(IF(AND($V416&lt;=AF$1,$W416&gt;=AF$1),INDEX(Reliability!K$23:K$50,MATCH($T416,Reliability!$C$23:$C$50,0)),0),0)*$H416*$X416*$Y416),$D416)*$R416</f>
        <v>0</v>
      </c>
      <c r="AG416" s="168">
        <f>MIN((IFERROR(IF(AND($V416&lt;=AG$1,$W416&gt;=AG$1),INDEX(Reliability!L$23:L$50,MATCH($S416,Reliability!$C$23:$C$50,0)),0),0)*IF($T416="n/a",$D416*$Y416,$G416)+IFERROR(IF(AND($V416&lt;=AG$1,$W416&gt;=AG$1),INDEX(Reliability!L$23:L$50,MATCH($T416,Reliability!$C$23:$C$50,0)),0),0)*$H416*$X416*$Y416),$D416)*$R416</f>
        <v>0</v>
      </c>
      <c r="AH416" s="168">
        <f>MIN((IFERROR(IF(AND($V416&lt;=AH$1,$W416&gt;=AH$1),INDEX(Reliability!M$23:M$50,MATCH($S416,Reliability!$C$23:$C$50,0)),0),0)*IF($T416="n/a",$D416*$Y416,$G416)+IFERROR(IF(AND($V416&lt;=AH$1,$W416&gt;=AH$1),INDEX(Reliability!M$23:M$50,MATCH($T416,Reliability!$C$23:$C$50,0)),0),0)*$H416*$X416*$Y416),$D416)*$R416</f>
        <v>0</v>
      </c>
      <c r="AI416" s="168">
        <f>MIN((IFERROR(IF(AND($V416&lt;=AI$1,$W416&gt;=AI$1),INDEX(Reliability!N$23:N$50,MATCH($S416,Reliability!$C$23:$C$50,0)),0),0)*IF($T416="n/a",$D416*$Y416,$G416)+IFERROR(IF(AND($V416&lt;=AI$1,$W416&gt;=AI$1),INDEX(Reliability!N$23:N$50,MATCH($T416,Reliability!$C$23:$C$50,0)),0),0)*$H416*$X416*$Y416),$D416)*$R416</f>
        <v>0</v>
      </c>
      <c r="AJ416" s="168">
        <f>MIN((IFERROR(IF(AND($V416&lt;=AJ$1,$W416&gt;=AJ$1),INDEX(Reliability!O$23:O$50,MATCH($S416,Reliability!$C$23:$C$50,0)),0),0)*IF($T416="n/a",$D416*$Y416,$G416)+IFERROR(IF(AND($V416&lt;=AJ$1,$W416&gt;=AJ$1),INDEX(Reliability!O$23:O$50,MATCH($T416,Reliability!$C$23:$C$50,0)),0),0)*$H416*$X416*$Y416),$D416)*$R416</f>
        <v>0</v>
      </c>
      <c r="AK416" s="168">
        <f>MIN((IFERROR(IF(AND($V416&lt;=AK$1,$W416&gt;=AK$1),INDEX(Reliability!P$23:P$50,MATCH($S416,Reliability!$C$23:$C$50,0)),0),0)*IF($T416="n/a",$D416*$Y416,$G416)+IFERROR(IF(AND($V416&lt;=AK$1,$W416&gt;=AK$1),INDEX(Reliability!P$23:P$50,MATCH($T416,Reliability!$C$23:$C$50,0)),0),0)*$H416*$X416*$Y416),$D416)*$R416</f>
        <v>0</v>
      </c>
      <c r="AM416" s="167">
        <f t="shared" si="63"/>
        <v>0</v>
      </c>
      <c r="AN416">
        <f>unique_contracts!C416</f>
        <v>0</v>
      </c>
    </row>
    <row r="417" spans="2:40" x14ac:dyDescent="0.25">
      <c r="B417" s="121">
        <f>unique_contracts!B417</f>
        <v>0</v>
      </c>
      <c r="C417" s="103">
        <f>unique_contracts!D417</f>
        <v>0</v>
      </c>
      <c r="D417" s="120">
        <f>unique_contracts!J417</f>
        <v>0</v>
      </c>
      <c r="E417" s="103">
        <f>unique_contracts!M417</f>
        <v>0</v>
      </c>
      <c r="F417" s="103">
        <f>unique_contracts!N417</f>
        <v>0</v>
      </c>
      <c r="G417" s="103">
        <f>unique_contracts!P417</f>
        <v>0</v>
      </c>
      <c r="H417" s="103">
        <f>unique_contracts!R417</f>
        <v>0</v>
      </c>
      <c r="I417" s="103">
        <f>unique_contracts!V417</f>
        <v>0</v>
      </c>
      <c r="J417" s="121">
        <f>unique_contracts!AB417</f>
        <v>0</v>
      </c>
      <c r="K417" s="103">
        <f>unique_contracts!AM417</f>
        <v>0</v>
      </c>
      <c r="L417" s="103">
        <f>unique_contracts!AN417</f>
        <v>0</v>
      </c>
      <c r="M417" s="103">
        <f>unique_contracts!AO417</f>
        <v>0</v>
      </c>
      <c r="N417" s="103">
        <f>unique_contracts!AP417</f>
        <v>0</v>
      </c>
      <c r="O417" s="103">
        <f>unique_contracts!AQ417</f>
        <v>0</v>
      </c>
      <c r="P417" s="103">
        <f>unique_contracts!AR417</f>
        <v>0</v>
      </c>
      <c r="Q417" s="103">
        <f>unique_contracts!BP417</f>
        <v>0</v>
      </c>
      <c r="R417" s="103">
        <f t="shared" si="56"/>
        <v>0</v>
      </c>
      <c r="S417" s="103" t="str">
        <f>IFERROR(IF(AND(I417&gt;0,E417="NotHybrid"),_xlfn.CONCAT(MAX(MIN(ROUNDDOWN(I417/D417,0),8),4),INDEX(resources!$G:$G,MATCH(B417,resources!$A:$A,0))),INDEX(resources!$G:$G,MATCH(B417,resources!$A:$A,0))),"n/a")</f>
        <v>n/a</v>
      </c>
      <c r="T417" s="103" t="str">
        <f t="shared" si="57"/>
        <v>n/a</v>
      </c>
      <c r="U417" s="103" t="str">
        <f t="shared" si="58"/>
        <v>n/a</v>
      </c>
      <c r="V417" s="103">
        <f t="shared" si="59"/>
        <v>0</v>
      </c>
      <c r="W417" s="103">
        <f t="shared" si="60"/>
        <v>0</v>
      </c>
      <c r="X417" s="119">
        <f t="shared" si="61"/>
        <v>1</v>
      </c>
      <c r="Y417" s="119">
        <f t="shared" si="62"/>
        <v>1</v>
      </c>
      <c r="Z417" s="168">
        <f>MIN((IFERROR(IF(AND($V417&lt;=Z$1,$W417&gt;=Z$1),INDEX(Reliability!E$23:E$50,MATCH($S417,Reliability!$C$23:$C$50,0)),0),0)*IF($T417="n/a",$D417*$Y417,$G417)+IFERROR(IF(AND($V417&lt;=Z$1,$W417&gt;=Z$1),INDEX(Reliability!E$23:E$50,MATCH($T417,Reliability!$C$23:$C$50,0)),0),0)*$H417*$X417*$Y417),$D417)*$R417</f>
        <v>0</v>
      </c>
      <c r="AA417" s="168">
        <f>MIN((IFERROR(IF(AND($V417&lt;=AA$1,$W417&gt;=AA$1),INDEX(Reliability!F$23:F$50,MATCH($S417,Reliability!$C$23:$C$50,0)),0),0)*IF($T417="n/a",$D417*$Y417,$G417)+IFERROR(IF(AND($V417&lt;=AA$1,$W417&gt;=AA$1),INDEX(Reliability!F$23:F$50,MATCH($T417,Reliability!$C$23:$C$50,0)),0),0)*$H417*$X417*$Y417),$D417)*$R417</f>
        <v>0</v>
      </c>
      <c r="AB417" s="168">
        <f>MIN((IFERROR(IF(AND($V417&lt;=AB$1,$W417&gt;=AB$1),INDEX(Reliability!G$23:G$50,MATCH($S417,Reliability!$C$23:$C$50,0)),0),0)*IF($T417="n/a",$D417*$Y417,$G417)+IFERROR(IF(AND($V417&lt;=AB$1,$W417&gt;=AB$1),INDEX(Reliability!G$23:G$50,MATCH($T417,Reliability!$C$23:$C$50,0)),0),0)*$H417*$X417*$Y417),$D417)*$R417</f>
        <v>0</v>
      </c>
      <c r="AC417" s="168">
        <f>MIN((IFERROR(IF(AND($V417&lt;=AC$1,$W417&gt;=AC$1),INDEX(Reliability!H$23:H$50,MATCH($S417,Reliability!$C$23:$C$50,0)),0),0)*IF($T417="n/a",$D417*$Y417,$G417)+IFERROR(IF(AND($V417&lt;=AC$1,$W417&gt;=AC$1),INDEX(Reliability!H$23:H$50,MATCH($T417,Reliability!$C$23:$C$50,0)),0),0)*$H417*$X417*$Y417),$D417)*$R417</f>
        <v>0</v>
      </c>
      <c r="AD417" s="168">
        <f>MIN((IFERROR(IF(AND($V417&lt;=AD$1,$W417&gt;=AD$1),INDEX(Reliability!I$23:I$50,MATCH($S417,Reliability!$C$23:$C$50,0)),0),0)*IF($T417="n/a",$D417*$Y417,$G417)+IFERROR(IF(AND($V417&lt;=AD$1,$W417&gt;=AD$1),INDEX(Reliability!I$23:I$50,MATCH($T417,Reliability!$C$23:$C$50,0)),0),0)*$H417*$X417*$Y417),$D417)*$R417</f>
        <v>0</v>
      </c>
      <c r="AE417" s="168">
        <f>MIN((IFERROR(IF(AND($V417&lt;=AE$1,$W417&gt;=AE$1),INDEX(Reliability!J$23:J$50,MATCH($S417,Reliability!$C$23:$C$50,0)),0),0)*IF($T417="n/a",$D417*$Y417,$G417)+IFERROR(IF(AND($V417&lt;=AE$1,$W417&gt;=AE$1),INDEX(Reliability!J$23:J$50,MATCH($T417,Reliability!$C$23:$C$50,0)),0),0)*$H417*$X417*$Y417),$D417)*$R417</f>
        <v>0</v>
      </c>
      <c r="AF417" s="168">
        <f>MIN((IFERROR(IF(AND($V417&lt;=AF$1,$W417&gt;=AF$1),INDEX(Reliability!K$23:K$50,MATCH($S417,Reliability!$C$23:$C$50,0)),0),0)*IF($T417="n/a",$D417*$Y417,$G417)+IFERROR(IF(AND($V417&lt;=AF$1,$W417&gt;=AF$1),INDEX(Reliability!K$23:K$50,MATCH($T417,Reliability!$C$23:$C$50,0)),0),0)*$H417*$X417*$Y417),$D417)*$R417</f>
        <v>0</v>
      </c>
      <c r="AG417" s="168">
        <f>MIN((IFERROR(IF(AND($V417&lt;=AG$1,$W417&gt;=AG$1),INDEX(Reliability!L$23:L$50,MATCH($S417,Reliability!$C$23:$C$50,0)),0),0)*IF($T417="n/a",$D417*$Y417,$G417)+IFERROR(IF(AND($V417&lt;=AG$1,$W417&gt;=AG$1),INDEX(Reliability!L$23:L$50,MATCH($T417,Reliability!$C$23:$C$50,0)),0),0)*$H417*$X417*$Y417),$D417)*$R417</f>
        <v>0</v>
      </c>
      <c r="AH417" s="168">
        <f>MIN((IFERROR(IF(AND($V417&lt;=AH$1,$W417&gt;=AH$1),INDEX(Reliability!M$23:M$50,MATCH($S417,Reliability!$C$23:$C$50,0)),0),0)*IF($T417="n/a",$D417*$Y417,$G417)+IFERROR(IF(AND($V417&lt;=AH$1,$W417&gt;=AH$1),INDEX(Reliability!M$23:M$50,MATCH($T417,Reliability!$C$23:$C$50,0)),0),0)*$H417*$X417*$Y417),$D417)*$R417</f>
        <v>0</v>
      </c>
      <c r="AI417" s="168">
        <f>MIN((IFERROR(IF(AND($V417&lt;=AI$1,$W417&gt;=AI$1),INDEX(Reliability!N$23:N$50,MATCH($S417,Reliability!$C$23:$C$50,0)),0),0)*IF($T417="n/a",$D417*$Y417,$G417)+IFERROR(IF(AND($V417&lt;=AI$1,$W417&gt;=AI$1),INDEX(Reliability!N$23:N$50,MATCH($T417,Reliability!$C$23:$C$50,0)),0),0)*$H417*$X417*$Y417),$D417)*$R417</f>
        <v>0</v>
      </c>
      <c r="AJ417" s="168">
        <f>MIN((IFERROR(IF(AND($V417&lt;=AJ$1,$W417&gt;=AJ$1),INDEX(Reliability!O$23:O$50,MATCH($S417,Reliability!$C$23:$C$50,0)),0),0)*IF($T417="n/a",$D417*$Y417,$G417)+IFERROR(IF(AND($V417&lt;=AJ$1,$W417&gt;=AJ$1),INDEX(Reliability!O$23:O$50,MATCH($T417,Reliability!$C$23:$C$50,0)),0),0)*$H417*$X417*$Y417),$D417)*$R417</f>
        <v>0</v>
      </c>
      <c r="AK417" s="168">
        <f>MIN((IFERROR(IF(AND($V417&lt;=AK$1,$W417&gt;=AK$1),INDEX(Reliability!P$23:P$50,MATCH($S417,Reliability!$C$23:$C$50,0)),0),0)*IF($T417="n/a",$D417*$Y417,$G417)+IFERROR(IF(AND($V417&lt;=AK$1,$W417&gt;=AK$1),INDEX(Reliability!P$23:P$50,MATCH($T417,Reliability!$C$23:$C$50,0)),0),0)*$H417*$X417*$Y417),$D417)*$R417</f>
        <v>0</v>
      </c>
      <c r="AM417" s="167">
        <f t="shared" si="63"/>
        <v>0</v>
      </c>
      <c r="AN417">
        <f>unique_contracts!C417</f>
        <v>0</v>
      </c>
    </row>
    <row r="418" spans="2:40" x14ac:dyDescent="0.25">
      <c r="B418" s="121">
        <f>unique_contracts!B418</f>
        <v>0</v>
      </c>
      <c r="C418" s="103">
        <f>unique_contracts!D418</f>
        <v>0</v>
      </c>
      <c r="D418" s="120">
        <f>unique_contracts!J418</f>
        <v>0</v>
      </c>
      <c r="E418" s="103">
        <f>unique_contracts!M418</f>
        <v>0</v>
      </c>
      <c r="F418" s="103">
        <f>unique_contracts!N418</f>
        <v>0</v>
      </c>
      <c r="G418" s="103">
        <f>unique_contracts!P418</f>
        <v>0</v>
      </c>
      <c r="H418" s="103">
        <f>unique_contracts!R418</f>
        <v>0</v>
      </c>
      <c r="I418" s="103">
        <f>unique_contracts!V418</f>
        <v>0</v>
      </c>
      <c r="J418" s="121">
        <f>unique_contracts!AB418</f>
        <v>0</v>
      </c>
      <c r="K418" s="103">
        <f>unique_contracts!AM418</f>
        <v>0</v>
      </c>
      <c r="L418" s="103">
        <f>unique_contracts!AN418</f>
        <v>0</v>
      </c>
      <c r="M418" s="103">
        <f>unique_contracts!AO418</f>
        <v>0</v>
      </c>
      <c r="N418" s="103">
        <f>unique_contracts!AP418</f>
        <v>0</v>
      </c>
      <c r="O418" s="103">
        <f>unique_contracts!AQ418</f>
        <v>0</v>
      </c>
      <c r="P418" s="103">
        <f>unique_contracts!AR418</f>
        <v>0</v>
      </c>
      <c r="Q418" s="103">
        <f>unique_contracts!BP418</f>
        <v>0</v>
      </c>
      <c r="R418" s="103">
        <f t="shared" si="56"/>
        <v>0</v>
      </c>
      <c r="S418" s="103" t="str">
        <f>IFERROR(IF(AND(I418&gt;0,E418="NotHybrid"),_xlfn.CONCAT(MAX(MIN(ROUNDDOWN(I418/D418,0),8),4),INDEX(resources!$G:$G,MATCH(B418,resources!$A:$A,0))),INDEX(resources!$G:$G,MATCH(B418,resources!$A:$A,0))),"n/a")</f>
        <v>n/a</v>
      </c>
      <c r="T418" s="103" t="str">
        <f t="shared" si="57"/>
        <v>n/a</v>
      </c>
      <c r="U418" s="103" t="str">
        <f t="shared" si="58"/>
        <v>n/a</v>
      </c>
      <c r="V418" s="103">
        <f t="shared" si="59"/>
        <v>0</v>
      </c>
      <c r="W418" s="103">
        <f t="shared" si="60"/>
        <v>0</v>
      </c>
      <c r="X418" s="119">
        <f t="shared" si="61"/>
        <v>1</v>
      </c>
      <c r="Y418" s="119">
        <f t="shared" si="62"/>
        <v>1</v>
      </c>
      <c r="Z418" s="168">
        <f>MIN((IFERROR(IF(AND($V418&lt;=Z$1,$W418&gt;=Z$1),INDEX(Reliability!E$23:E$50,MATCH($S418,Reliability!$C$23:$C$50,0)),0),0)*IF($T418="n/a",$D418*$Y418,$G418)+IFERROR(IF(AND($V418&lt;=Z$1,$W418&gt;=Z$1),INDEX(Reliability!E$23:E$50,MATCH($T418,Reliability!$C$23:$C$50,0)),0),0)*$H418*$X418*$Y418),$D418)*$R418</f>
        <v>0</v>
      </c>
      <c r="AA418" s="168">
        <f>MIN((IFERROR(IF(AND($V418&lt;=AA$1,$W418&gt;=AA$1),INDEX(Reliability!F$23:F$50,MATCH($S418,Reliability!$C$23:$C$50,0)),0),0)*IF($T418="n/a",$D418*$Y418,$G418)+IFERROR(IF(AND($V418&lt;=AA$1,$W418&gt;=AA$1),INDEX(Reliability!F$23:F$50,MATCH($T418,Reliability!$C$23:$C$50,0)),0),0)*$H418*$X418*$Y418),$D418)*$R418</f>
        <v>0</v>
      </c>
      <c r="AB418" s="168">
        <f>MIN((IFERROR(IF(AND($V418&lt;=AB$1,$W418&gt;=AB$1),INDEX(Reliability!G$23:G$50,MATCH($S418,Reliability!$C$23:$C$50,0)),0),0)*IF($T418="n/a",$D418*$Y418,$G418)+IFERROR(IF(AND($V418&lt;=AB$1,$W418&gt;=AB$1),INDEX(Reliability!G$23:G$50,MATCH($T418,Reliability!$C$23:$C$50,0)),0),0)*$H418*$X418*$Y418),$D418)*$R418</f>
        <v>0</v>
      </c>
      <c r="AC418" s="168">
        <f>MIN((IFERROR(IF(AND($V418&lt;=AC$1,$W418&gt;=AC$1),INDEX(Reliability!H$23:H$50,MATCH($S418,Reliability!$C$23:$C$50,0)),0),0)*IF($T418="n/a",$D418*$Y418,$G418)+IFERROR(IF(AND($V418&lt;=AC$1,$W418&gt;=AC$1),INDEX(Reliability!H$23:H$50,MATCH($T418,Reliability!$C$23:$C$50,0)),0),0)*$H418*$X418*$Y418),$D418)*$R418</f>
        <v>0</v>
      </c>
      <c r="AD418" s="168">
        <f>MIN((IFERROR(IF(AND($V418&lt;=AD$1,$W418&gt;=AD$1),INDEX(Reliability!I$23:I$50,MATCH($S418,Reliability!$C$23:$C$50,0)),0),0)*IF($T418="n/a",$D418*$Y418,$G418)+IFERROR(IF(AND($V418&lt;=AD$1,$W418&gt;=AD$1),INDEX(Reliability!I$23:I$50,MATCH($T418,Reliability!$C$23:$C$50,0)),0),0)*$H418*$X418*$Y418),$D418)*$R418</f>
        <v>0</v>
      </c>
      <c r="AE418" s="168">
        <f>MIN((IFERROR(IF(AND($V418&lt;=AE$1,$W418&gt;=AE$1),INDEX(Reliability!J$23:J$50,MATCH($S418,Reliability!$C$23:$C$50,0)),0),0)*IF($T418="n/a",$D418*$Y418,$G418)+IFERROR(IF(AND($V418&lt;=AE$1,$W418&gt;=AE$1),INDEX(Reliability!J$23:J$50,MATCH($T418,Reliability!$C$23:$C$50,0)),0),0)*$H418*$X418*$Y418),$D418)*$R418</f>
        <v>0</v>
      </c>
      <c r="AF418" s="168">
        <f>MIN((IFERROR(IF(AND($V418&lt;=AF$1,$W418&gt;=AF$1),INDEX(Reliability!K$23:K$50,MATCH($S418,Reliability!$C$23:$C$50,0)),0),0)*IF($T418="n/a",$D418*$Y418,$G418)+IFERROR(IF(AND($V418&lt;=AF$1,$W418&gt;=AF$1),INDEX(Reliability!K$23:K$50,MATCH($T418,Reliability!$C$23:$C$50,0)),0),0)*$H418*$X418*$Y418),$D418)*$R418</f>
        <v>0</v>
      </c>
      <c r="AG418" s="168">
        <f>MIN((IFERROR(IF(AND($V418&lt;=AG$1,$W418&gt;=AG$1),INDEX(Reliability!L$23:L$50,MATCH($S418,Reliability!$C$23:$C$50,0)),0),0)*IF($T418="n/a",$D418*$Y418,$G418)+IFERROR(IF(AND($V418&lt;=AG$1,$W418&gt;=AG$1),INDEX(Reliability!L$23:L$50,MATCH($T418,Reliability!$C$23:$C$50,0)),0),0)*$H418*$X418*$Y418),$D418)*$R418</f>
        <v>0</v>
      </c>
      <c r="AH418" s="168">
        <f>MIN((IFERROR(IF(AND($V418&lt;=AH$1,$W418&gt;=AH$1),INDEX(Reliability!M$23:M$50,MATCH($S418,Reliability!$C$23:$C$50,0)),0),0)*IF($T418="n/a",$D418*$Y418,$G418)+IFERROR(IF(AND($V418&lt;=AH$1,$W418&gt;=AH$1),INDEX(Reliability!M$23:M$50,MATCH($T418,Reliability!$C$23:$C$50,0)),0),0)*$H418*$X418*$Y418),$D418)*$R418</f>
        <v>0</v>
      </c>
      <c r="AI418" s="168">
        <f>MIN((IFERROR(IF(AND($V418&lt;=AI$1,$W418&gt;=AI$1),INDEX(Reliability!N$23:N$50,MATCH($S418,Reliability!$C$23:$C$50,0)),0),0)*IF($T418="n/a",$D418*$Y418,$G418)+IFERROR(IF(AND($V418&lt;=AI$1,$W418&gt;=AI$1),INDEX(Reliability!N$23:N$50,MATCH($T418,Reliability!$C$23:$C$50,0)),0),0)*$H418*$X418*$Y418),$D418)*$R418</f>
        <v>0</v>
      </c>
      <c r="AJ418" s="168">
        <f>MIN((IFERROR(IF(AND($V418&lt;=AJ$1,$W418&gt;=AJ$1),INDEX(Reliability!O$23:O$50,MATCH($S418,Reliability!$C$23:$C$50,0)),0),0)*IF($T418="n/a",$D418*$Y418,$G418)+IFERROR(IF(AND($V418&lt;=AJ$1,$W418&gt;=AJ$1),INDEX(Reliability!O$23:O$50,MATCH($T418,Reliability!$C$23:$C$50,0)),0),0)*$H418*$X418*$Y418),$D418)*$R418</f>
        <v>0</v>
      </c>
      <c r="AK418" s="168">
        <f>MIN((IFERROR(IF(AND($V418&lt;=AK$1,$W418&gt;=AK$1),INDEX(Reliability!P$23:P$50,MATCH($S418,Reliability!$C$23:$C$50,0)),0),0)*IF($T418="n/a",$D418*$Y418,$G418)+IFERROR(IF(AND($V418&lt;=AK$1,$W418&gt;=AK$1),INDEX(Reliability!P$23:P$50,MATCH($T418,Reliability!$C$23:$C$50,0)),0),0)*$H418*$X418*$Y418),$D418)*$R418</f>
        <v>0</v>
      </c>
      <c r="AM418" s="167">
        <f t="shared" si="63"/>
        <v>0</v>
      </c>
      <c r="AN418">
        <f>unique_contracts!C418</f>
        <v>0</v>
      </c>
    </row>
    <row r="419" spans="2:40" x14ac:dyDescent="0.25">
      <c r="B419" s="121">
        <f>unique_contracts!B419</f>
        <v>0</v>
      </c>
      <c r="C419" s="103">
        <f>unique_contracts!D419</f>
        <v>0</v>
      </c>
      <c r="D419" s="120">
        <f>unique_contracts!J419</f>
        <v>0</v>
      </c>
      <c r="E419" s="103">
        <f>unique_contracts!M419</f>
        <v>0</v>
      </c>
      <c r="F419" s="103">
        <f>unique_contracts!N419</f>
        <v>0</v>
      </c>
      <c r="G419" s="103">
        <f>unique_contracts!P419</f>
        <v>0</v>
      </c>
      <c r="H419" s="103">
        <f>unique_contracts!R419</f>
        <v>0</v>
      </c>
      <c r="I419" s="103">
        <f>unique_contracts!V419</f>
        <v>0</v>
      </c>
      <c r="J419" s="121">
        <f>unique_contracts!AB419</f>
        <v>0</v>
      </c>
      <c r="K419" s="103">
        <f>unique_contracts!AM419</f>
        <v>0</v>
      </c>
      <c r="L419" s="103">
        <f>unique_contracts!AN419</f>
        <v>0</v>
      </c>
      <c r="M419" s="103">
        <f>unique_contracts!AO419</f>
        <v>0</v>
      </c>
      <c r="N419" s="103">
        <f>unique_contracts!AP419</f>
        <v>0</v>
      </c>
      <c r="O419" s="103">
        <f>unique_contracts!AQ419</f>
        <v>0</v>
      </c>
      <c r="P419" s="103">
        <f>unique_contracts!AR419</f>
        <v>0</v>
      </c>
      <c r="Q419" s="103">
        <f>unique_contracts!BP419</f>
        <v>0</v>
      </c>
      <c r="R419" s="103">
        <f t="shared" si="56"/>
        <v>0</v>
      </c>
      <c r="S419" s="103" t="str">
        <f>IFERROR(IF(AND(I419&gt;0,E419="NotHybrid"),_xlfn.CONCAT(MAX(MIN(ROUNDDOWN(I419/D419,0),8),4),INDEX(resources!$G:$G,MATCH(B419,resources!$A:$A,0))),INDEX(resources!$G:$G,MATCH(B419,resources!$A:$A,0))),"n/a")</f>
        <v>n/a</v>
      </c>
      <c r="T419" s="103" t="str">
        <f t="shared" si="57"/>
        <v>n/a</v>
      </c>
      <c r="U419" s="103" t="str">
        <f t="shared" si="58"/>
        <v>n/a</v>
      </c>
      <c r="V419" s="103">
        <f t="shared" si="59"/>
        <v>0</v>
      </c>
      <c r="W419" s="103">
        <f t="shared" si="60"/>
        <v>0</v>
      </c>
      <c r="X419" s="119">
        <f t="shared" si="61"/>
        <v>1</v>
      </c>
      <c r="Y419" s="119">
        <f t="shared" si="62"/>
        <v>1</v>
      </c>
      <c r="Z419" s="168">
        <f>MIN((IFERROR(IF(AND($V419&lt;=Z$1,$W419&gt;=Z$1),INDEX(Reliability!E$23:E$50,MATCH($S419,Reliability!$C$23:$C$50,0)),0),0)*IF($T419="n/a",$D419*$Y419,$G419)+IFERROR(IF(AND($V419&lt;=Z$1,$W419&gt;=Z$1),INDEX(Reliability!E$23:E$50,MATCH($T419,Reliability!$C$23:$C$50,0)),0),0)*$H419*$X419*$Y419),$D419)*$R419</f>
        <v>0</v>
      </c>
      <c r="AA419" s="168">
        <f>MIN((IFERROR(IF(AND($V419&lt;=AA$1,$W419&gt;=AA$1),INDEX(Reliability!F$23:F$50,MATCH($S419,Reliability!$C$23:$C$50,0)),0),0)*IF($T419="n/a",$D419*$Y419,$G419)+IFERROR(IF(AND($V419&lt;=AA$1,$W419&gt;=AA$1),INDEX(Reliability!F$23:F$50,MATCH($T419,Reliability!$C$23:$C$50,0)),0),0)*$H419*$X419*$Y419),$D419)*$R419</f>
        <v>0</v>
      </c>
      <c r="AB419" s="168">
        <f>MIN((IFERROR(IF(AND($V419&lt;=AB$1,$W419&gt;=AB$1),INDEX(Reliability!G$23:G$50,MATCH($S419,Reliability!$C$23:$C$50,0)),0),0)*IF($T419="n/a",$D419*$Y419,$G419)+IFERROR(IF(AND($V419&lt;=AB$1,$W419&gt;=AB$1),INDEX(Reliability!G$23:G$50,MATCH($T419,Reliability!$C$23:$C$50,0)),0),0)*$H419*$X419*$Y419),$D419)*$R419</f>
        <v>0</v>
      </c>
      <c r="AC419" s="168">
        <f>MIN((IFERROR(IF(AND($V419&lt;=AC$1,$W419&gt;=AC$1),INDEX(Reliability!H$23:H$50,MATCH($S419,Reliability!$C$23:$C$50,0)),0),0)*IF($T419="n/a",$D419*$Y419,$G419)+IFERROR(IF(AND($V419&lt;=AC$1,$W419&gt;=AC$1),INDEX(Reliability!H$23:H$50,MATCH($T419,Reliability!$C$23:$C$50,0)),0),0)*$H419*$X419*$Y419),$D419)*$R419</f>
        <v>0</v>
      </c>
      <c r="AD419" s="168">
        <f>MIN((IFERROR(IF(AND($V419&lt;=AD$1,$W419&gt;=AD$1),INDEX(Reliability!I$23:I$50,MATCH($S419,Reliability!$C$23:$C$50,0)),0),0)*IF($T419="n/a",$D419*$Y419,$G419)+IFERROR(IF(AND($V419&lt;=AD$1,$W419&gt;=AD$1),INDEX(Reliability!I$23:I$50,MATCH($T419,Reliability!$C$23:$C$50,0)),0),0)*$H419*$X419*$Y419),$D419)*$R419</f>
        <v>0</v>
      </c>
      <c r="AE419" s="168">
        <f>MIN((IFERROR(IF(AND($V419&lt;=AE$1,$W419&gt;=AE$1),INDEX(Reliability!J$23:J$50,MATCH($S419,Reliability!$C$23:$C$50,0)),0),0)*IF($T419="n/a",$D419*$Y419,$G419)+IFERROR(IF(AND($V419&lt;=AE$1,$W419&gt;=AE$1),INDEX(Reliability!J$23:J$50,MATCH($T419,Reliability!$C$23:$C$50,0)),0),0)*$H419*$X419*$Y419),$D419)*$R419</f>
        <v>0</v>
      </c>
      <c r="AF419" s="168">
        <f>MIN((IFERROR(IF(AND($V419&lt;=AF$1,$W419&gt;=AF$1),INDEX(Reliability!K$23:K$50,MATCH($S419,Reliability!$C$23:$C$50,0)),0),0)*IF($T419="n/a",$D419*$Y419,$G419)+IFERROR(IF(AND($V419&lt;=AF$1,$W419&gt;=AF$1),INDEX(Reliability!K$23:K$50,MATCH($T419,Reliability!$C$23:$C$50,0)),0),0)*$H419*$X419*$Y419),$D419)*$R419</f>
        <v>0</v>
      </c>
      <c r="AG419" s="168">
        <f>MIN((IFERROR(IF(AND($V419&lt;=AG$1,$W419&gt;=AG$1),INDEX(Reliability!L$23:L$50,MATCH($S419,Reliability!$C$23:$C$50,0)),0),0)*IF($T419="n/a",$D419*$Y419,$G419)+IFERROR(IF(AND($V419&lt;=AG$1,$W419&gt;=AG$1),INDEX(Reliability!L$23:L$50,MATCH($T419,Reliability!$C$23:$C$50,0)),0),0)*$H419*$X419*$Y419),$D419)*$R419</f>
        <v>0</v>
      </c>
      <c r="AH419" s="168">
        <f>MIN((IFERROR(IF(AND($V419&lt;=AH$1,$W419&gt;=AH$1),INDEX(Reliability!M$23:M$50,MATCH($S419,Reliability!$C$23:$C$50,0)),0),0)*IF($T419="n/a",$D419*$Y419,$G419)+IFERROR(IF(AND($V419&lt;=AH$1,$W419&gt;=AH$1),INDEX(Reliability!M$23:M$50,MATCH($T419,Reliability!$C$23:$C$50,0)),0),0)*$H419*$X419*$Y419),$D419)*$R419</f>
        <v>0</v>
      </c>
      <c r="AI419" s="168">
        <f>MIN((IFERROR(IF(AND($V419&lt;=AI$1,$W419&gt;=AI$1),INDEX(Reliability!N$23:N$50,MATCH($S419,Reliability!$C$23:$C$50,0)),0),0)*IF($T419="n/a",$D419*$Y419,$G419)+IFERROR(IF(AND($V419&lt;=AI$1,$W419&gt;=AI$1),INDEX(Reliability!N$23:N$50,MATCH($T419,Reliability!$C$23:$C$50,0)),0),0)*$H419*$X419*$Y419),$D419)*$R419</f>
        <v>0</v>
      </c>
      <c r="AJ419" s="168">
        <f>MIN((IFERROR(IF(AND($V419&lt;=AJ$1,$W419&gt;=AJ$1),INDEX(Reliability!O$23:O$50,MATCH($S419,Reliability!$C$23:$C$50,0)),0),0)*IF($T419="n/a",$D419*$Y419,$G419)+IFERROR(IF(AND($V419&lt;=AJ$1,$W419&gt;=AJ$1),INDEX(Reliability!O$23:O$50,MATCH($T419,Reliability!$C$23:$C$50,0)),0),0)*$H419*$X419*$Y419),$D419)*$R419</f>
        <v>0</v>
      </c>
      <c r="AK419" s="168">
        <f>MIN((IFERROR(IF(AND($V419&lt;=AK$1,$W419&gt;=AK$1),INDEX(Reliability!P$23:P$50,MATCH($S419,Reliability!$C$23:$C$50,0)),0),0)*IF($T419="n/a",$D419*$Y419,$G419)+IFERROR(IF(AND($V419&lt;=AK$1,$W419&gt;=AK$1),INDEX(Reliability!P$23:P$50,MATCH($T419,Reliability!$C$23:$C$50,0)),0),0)*$H419*$X419*$Y419),$D419)*$R419</f>
        <v>0</v>
      </c>
      <c r="AM419" s="167">
        <f t="shared" si="63"/>
        <v>0</v>
      </c>
      <c r="AN419">
        <f>unique_contracts!C419</f>
        <v>0</v>
      </c>
    </row>
    <row r="420" spans="2:40" x14ac:dyDescent="0.25">
      <c r="B420" s="121">
        <f>unique_contracts!B420</f>
        <v>0</v>
      </c>
      <c r="C420" s="103">
        <f>unique_contracts!D420</f>
        <v>0</v>
      </c>
      <c r="D420" s="120">
        <f>unique_contracts!J420</f>
        <v>0</v>
      </c>
      <c r="E420" s="103">
        <f>unique_contracts!M420</f>
        <v>0</v>
      </c>
      <c r="F420" s="103">
        <f>unique_contracts!N420</f>
        <v>0</v>
      </c>
      <c r="G420" s="103">
        <f>unique_contracts!P420</f>
        <v>0</v>
      </c>
      <c r="H420" s="103">
        <f>unique_contracts!R420</f>
        <v>0</v>
      </c>
      <c r="I420" s="103">
        <f>unique_contracts!V420</f>
        <v>0</v>
      </c>
      <c r="J420" s="121">
        <f>unique_contracts!AB420</f>
        <v>0</v>
      </c>
      <c r="K420" s="103">
        <f>unique_contracts!AM420</f>
        <v>0</v>
      </c>
      <c r="L420" s="103">
        <f>unique_contracts!AN420</f>
        <v>0</v>
      </c>
      <c r="M420" s="103">
        <f>unique_contracts!AO420</f>
        <v>0</v>
      </c>
      <c r="N420" s="103">
        <f>unique_contracts!AP420</f>
        <v>0</v>
      </c>
      <c r="O420" s="103">
        <f>unique_contracts!AQ420</f>
        <v>0</v>
      </c>
      <c r="P420" s="103">
        <f>unique_contracts!AR420</f>
        <v>0</v>
      </c>
      <c r="Q420" s="103">
        <f>unique_contracts!BP420</f>
        <v>0</v>
      </c>
      <c r="R420" s="103">
        <f t="shared" si="56"/>
        <v>0</v>
      </c>
      <c r="S420" s="103" t="str">
        <f>IFERROR(IF(AND(I420&gt;0,E420="NotHybrid"),_xlfn.CONCAT(MAX(MIN(ROUNDDOWN(I420/D420,0),8),4),INDEX(resources!$G:$G,MATCH(B420,resources!$A:$A,0))),INDEX(resources!$G:$G,MATCH(B420,resources!$A:$A,0))),"n/a")</f>
        <v>n/a</v>
      </c>
      <c r="T420" s="103" t="str">
        <f t="shared" si="57"/>
        <v>n/a</v>
      </c>
      <c r="U420" s="103" t="str">
        <f t="shared" si="58"/>
        <v>n/a</v>
      </c>
      <c r="V420" s="103">
        <f t="shared" si="59"/>
        <v>0</v>
      </c>
      <c r="W420" s="103">
        <f t="shared" si="60"/>
        <v>0</v>
      </c>
      <c r="X420" s="119">
        <f t="shared" si="61"/>
        <v>1</v>
      </c>
      <c r="Y420" s="119">
        <f t="shared" si="62"/>
        <v>1</v>
      </c>
      <c r="Z420" s="168">
        <f>MIN((IFERROR(IF(AND($V420&lt;=Z$1,$W420&gt;=Z$1),INDEX(Reliability!E$23:E$50,MATCH($S420,Reliability!$C$23:$C$50,0)),0),0)*IF($T420="n/a",$D420*$Y420,$G420)+IFERROR(IF(AND($V420&lt;=Z$1,$W420&gt;=Z$1),INDEX(Reliability!E$23:E$50,MATCH($T420,Reliability!$C$23:$C$50,0)),0),0)*$H420*$X420*$Y420),$D420)*$R420</f>
        <v>0</v>
      </c>
      <c r="AA420" s="168">
        <f>MIN((IFERROR(IF(AND($V420&lt;=AA$1,$W420&gt;=AA$1),INDEX(Reliability!F$23:F$50,MATCH($S420,Reliability!$C$23:$C$50,0)),0),0)*IF($T420="n/a",$D420*$Y420,$G420)+IFERROR(IF(AND($V420&lt;=AA$1,$W420&gt;=AA$1),INDEX(Reliability!F$23:F$50,MATCH($T420,Reliability!$C$23:$C$50,0)),0),0)*$H420*$X420*$Y420),$D420)*$R420</f>
        <v>0</v>
      </c>
      <c r="AB420" s="168">
        <f>MIN((IFERROR(IF(AND($V420&lt;=AB$1,$W420&gt;=AB$1),INDEX(Reliability!G$23:G$50,MATCH($S420,Reliability!$C$23:$C$50,0)),0),0)*IF($T420="n/a",$D420*$Y420,$G420)+IFERROR(IF(AND($V420&lt;=AB$1,$W420&gt;=AB$1),INDEX(Reliability!G$23:G$50,MATCH($T420,Reliability!$C$23:$C$50,0)),0),0)*$H420*$X420*$Y420),$D420)*$R420</f>
        <v>0</v>
      </c>
      <c r="AC420" s="168">
        <f>MIN((IFERROR(IF(AND($V420&lt;=AC$1,$W420&gt;=AC$1),INDEX(Reliability!H$23:H$50,MATCH($S420,Reliability!$C$23:$C$50,0)),0),0)*IF($T420="n/a",$D420*$Y420,$G420)+IFERROR(IF(AND($V420&lt;=AC$1,$W420&gt;=AC$1),INDEX(Reliability!H$23:H$50,MATCH($T420,Reliability!$C$23:$C$50,0)),0),0)*$H420*$X420*$Y420),$D420)*$R420</f>
        <v>0</v>
      </c>
      <c r="AD420" s="168">
        <f>MIN((IFERROR(IF(AND($V420&lt;=AD$1,$W420&gt;=AD$1),INDEX(Reliability!I$23:I$50,MATCH($S420,Reliability!$C$23:$C$50,0)),0),0)*IF($T420="n/a",$D420*$Y420,$G420)+IFERROR(IF(AND($V420&lt;=AD$1,$W420&gt;=AD$1),INDEX(Reliability!I$23:I$50,MATCH($T420,Reliability!$C$23:$C$50,0)),0),0)*$H420*$X420*$Y420),$D420)*$R420</f>
        <v>0</v>
      </c>
      <c r="AE420" s="168">
        <f>MIN((IFERROR(IF(AND($V420&lt;=AE$1,$W420&gt;=AE$1),INDEX(Reliability!J$23:J$50,MATCH($S420,Reliability!$C$23:$C$50,0)),0),0)*IF($T420="n/a",$D420*$Y420,$G420)+IFERROR(IF(AND($V420&lt;=AE$1,$W420&gt;=AE$1),INDEX(Reliability!J$23:J$50,MATCH($T420,Reliability!$C$23:$C$50,0)),0),0)*$H420*$X420*$Y420),$D420)*$R420</f>
        <v>0</v>
      </c>
      <c r="AF420" s="168">
        <f>MIN((IFERROR(IF(AND($V420&lt;=AF$1,$W420&gt;=AF$1),INDEX(Reliability!K$23:K$50,MATCH($S420,Reliability!$C$23:$C$50,0)),0),0)*IF($T420="n/a",$D420*$Y420,$G420)+IFERROR(IF(AND($V420&lt;=AF$1,$W420&gt;=AF$1),INDEX(Reliability!K$23:K$50,MATCH($T420,Reliability!$C$23:$C$50,0)),0),0)*$H420*$X420*$Y420),$D420)*$R420</f>
        <v>0</v>
      </c>
      <c r="AG420" s="168">
        <f>MIN((IFERROR(IF(AND($V420&lt;=AG$1,$W420&gt;=AG$1),INDEX(Reliability!L$23:L$50,MATCH($S420,Reliability!$C$23:$C$50,0)),0),0)*IF($T420="n/a",$D420*$Y420,$G420)+IFERROR(IF(AND($V420&lt;=AG$1,$W420&gt;=AG$1),INDEX(Reliability!L$23:L$50,MATCH($T420,Reliability!$C$23:$C$50,0)),0),0)*$H420*$X420*$Y420),$D420)*$R420</f>
        <v>0</v>
      </c>
      <c r="AH420" s="168">
        <f>MIN((IFERROR(IF(AND($V420&lt;=AH$1,$W420&gt;=AH$1),INDEX(Reliability!M$23:M$50,MATCH($S420,Reliability!$C$23:$C$50,0)),0),0)*IF($T420="n/a",$D420*$Y420,$G420)+IFERROR(IF(AND($V420&lt;=AH$1,$W420&gt;=AH$1),INDEX(Reliability!M$23:M$50,MATCH($T420,Reliability!$C$23:$C$50,0)),0),0)*$H420*$X420*$Y420),$D420)*$R420</f>
        <v>0</v>
      </c>
      <c r="AI420" s="168">
        <f>MIN((IFERROR(IF(AND($V420&lt;=AI$1,$W420&gt;=AI$1),INDEX(Reliability!N$23:N$50,MATCH($S420,Reliability!$C$23:$C$50,0)),0),0)*IF($T420="n/a",$D420*$Y420,$G420)+IFERROR(IF(AND($V420&lt;=AI$1,$W420&gt;=AI$1),INDEX(Reliability!N$23:N$50,MATCH($T420,Reliability!$C$23:$C$50,0)),0),0)*$H420*$X420*$Y420),$D420)*$R420</f>
        <v>0</v>
      </c>
      <c r="AJ420" s="168">
        <f>MIN((IFERROR(IF(AND($V420&lt;=AJ$1,$W420&gt;=AJ$1),INDEX(Reliability!O$23:O$50,MATCH($S420,Reliability!$C$23:$C$50,0)),0),0)*IF($T420="n/a",$D420*$Y420,$G420)+IFERROR(IF(AND($V420&lt;=AJ$1,$W420&gt;=AJ$1),INDEX(Reliability!O$23:O$50,MATCH($T420,Reliability!$C$23:$C$50,0)),0),0)*$H420*$X420*$Y420),$D420)*$R420</f>
        <v>0</v>
      </c>
      <c r="AK420" s="168">
        <f>MIN((IFERROR(IF(AND($V420&lt;=AK$1,$W420&gt;=AK$1),INDEX(Reliability!P$23:P$50,MATCH($S420,Reliability!$C$23:$C$50,0)),0),0)*IF($T420="n/a",$D420*$Y420,$G420)+IFERROR(IF(AND($V420&lt;=AK$1,$W420&gt;=AK$1),INDEX(Reliability!P$23:P$50,MATCH($T420,Reliability!$C$23:$C$50,0)),0),0)*$H420*$X420*$Y420),$D420)*$R420</f>
        <v>0</v>
      </c>
      <c r="AM420" s="167">
        <f t="shared" si="63"/>
        <v>0</v>
      </c>
      <c r="AN420">
        <f>unique_contracts!C420</f>
        <v>0</v>
      </c>
    </row>
    <row r="421" spans="2:40" x14ac:dyDescent="0.25">
      <c r="B421" s="121">
        <f>unique_contracts!B421</f>
        <v>0</v>
      </c>
      <c r="C421" s="103">
        <f>unique_contracts!D421</f>
        <v>0</v>
      </c>
      <c r="D421" s="120">
        <f>unique_contracts!J421</f>
        <v>0</v>
      </c>
      <c r="E421" s="103">
        <f>unique_contracts!M421</f>
        <v>0</v>
      </c>
      <c r="F421" s="103">
        <f>unique_contracts!N421</f>
        <v>0</v>
      </c>
      <c r="G421" s="103">
        <f>unique_contracts!P421</f>
        <v>0</v>
      </c>
      <c r="H421" s="103">
        <f>unique_contracts!R421</f>
        <v>0</v>
      </c>
      <c r="I421" s="103">
        <f>unique_contracts!V421</f>
        <v>0</v>
      </c>
      <c r="J421" s="121">
        <f>unique_contracts!AB421</f>
        <v>0</v>
      </c>
      <c r="K421" s="103">
        <f>unique_contracts!AM421</f>
        <v>0</v>
      </c>
      <c r="L421" s="103">
        <f>unique_contracts!AN421</f>
        <v>0</v>
      </c>
      <c r="M421" s="103">
        <f>unique_contracts!AO421</f>
        <v>0</v>
      </c>
      <c r="N421" s="103">
        <f>unique_contracts!AP421</f>
        <v>0</v>
      </c>
      <c r="O421" s="103">
        <f>unique_contracts!AQ421</f>
        <v>0</v>
      </c>
      <c r="P421" s="103">
        <f>unique_contracts!AR421</f>
        <v>0</v>
      </c>
      <c r="Q421" s="103">
        <f>unique_contracts!BP421</f>
        <v>0</v>
      </c>
      <c r="R421" s="103">
        <f t="shared" si="56"/>
        <v>0</v>
      </c>
      <c r="S421" s="103" t="str">
        <f>IFERROR(IF(AND(I421&gt;0,E421="NotHybrid"),_xlfn.CONCAT(MAX(MIN(ROUNDDOWN(I421/D421,0),8),4),INDEX(resources!$G:$G,MATCH(B421,resources!$A:$A,0))),INDEX(resources!$G:$G,MATCH(B421,resources!$A:$A,0))),"n/a")</f>
        <v>n/a</v>
      </c>
      <c r="T421" s="103" t="str">
        <f t="shared" si="57"/>
        <v>n/a</v>
      </c>
      <c r="U421" s="103" t="str">
        <f t="shared" si="58"/>
        <v>n/a</v>
      </c>
      <c r="V421" s="103">
        <f t="shared" si="59"/>
        <v>0</v>
      </c>
      <c r="W421" s="103">
        <f t="shared" si="60"/>
        <v>0</v>
      </c>
      <c r="X421" s="119">
        <f t="shared" si="61"/>
        <v>1</v>
      </c>
      <c r="Y421" s="119">
        <f t="shared" si="62"/>
        <v>1</v>
      </c>
      <c r="Z421" s="168">
        <f>MIN((IFERROR(IF(AND($V421&lt;=Z$1,$W421&gt;=Z$1),INDEX(Reliability!E$23:E$50,MATCH($S421,Reliability!$C$23:$C$50,0)),0),0)*IF($T421="n/a",$D421*$Y421,$G421)+IFERROR(IF(AND($V421&lt;=Z$1,$W421&gt;=Z$1),INDEX(Reliability!E$23:E$50,MATCH($T421,Reliability!$C$23:$C$50,0)),0),0)*$H421*$X421*$Y421),$D421)*$R421</f>
        <v>0</v>
      </c>
      <c r="AA421" s="168">
        <f>MIN((IFERROR(IF(AND($V421&lt;=AA$1,$W421&gt;=AA$1),INDEX(Reliability!F$23:F$50,MATCH($S421,Reliability!$C$23:$C$50,0)),0),0)*IF($T421="n/a",$D421*$Y421,$G421)+IFERROR(IF(AND($V421&lt;=AA$1,$W421&gt;=AA$1),INDEX(Reliability!F$23:F$50,MATCH($T421,Reliability!$C$23:$C$50,0)),0),0)*$H421*$X421*$Y421),$D421)*$R421</f>
        <v>0</v>
      </c>
      <c r="AB421" s="168">
        <f>MIN((IFERROR(IF(AND($V421&lt;=AB$1,$W421&gt;=AB$1),INDEX(Reliability!G$23:G$50,MATCH($S421,Reliability!$C$23:$C$50,0)),0),0)*IF($T421="n/a",$D421*$Y421,$G421)+IFERROR(IF(AND($V421&lt;=AB$1,$W421&gt;=AB$1),INDEX(Reliability!G$23:G$50,MATCH($T421,Reliability!$C$23:$C$50,0)),0),0)*$H421*$X421*$Y421),$D421)*$R421</f>
        <v>0</v>
      </c>
      <c r="AC421" s="168">
        <f>MIN((IFERROR(IF(AND($V421&lt;=AC$1,$W421&gt;=AC$1),INDEX(Reliability!H$23:H$50,MATCH($S421,Reliability!$C$23:$C$50,0)),0),0)*IF($T421="n/a",$D421*$Y421,$G421)+IFERROR(IF(AND($V421&lt;=AC$1,$W421&gt;=AC$1),INDEX(Reliability!H$23:H$50,MATCH($T421,Reliability!$C$23:$C$50,0)),0),0)*$H421*$X421*$Y421),$D421)*$R421</f>
        <v>0</v>
      </c>
      <c r="AD421" s="168">
        <f>MIN((IFERROR(IF(AND($V421&lt;=AD$1,$W421&gt;=AD$1),INDEX(Reliability!I$23:I$50,MATCH($S421,Reliability!$C$23:$C$50,0)),0),0)*IF($T421="n/a",$D421*$Y421,$G421)+IFERROR(IF(AND($V421&lt;=AD$1,$W421&gt;=AD$1),INDEX(Reliability!I$23:I$50,MATCH($T421,Reliability!$C$23:$C$50,0)),0),0)*$H421*$X421*$Y421),$D421)*$R421</f>
        <v>0</v>
      </c>
      <c r="AE421" s="168">
        <f>MIN((IFERROR(IF(AND($V421&lt;=AE$1,$W421&gt;=AE$1),INDEX(Reliability!J$23:J$50,MATCH($S421,Reliability!$C$23:$C$50,0)),0),0)*IF($T421="n/a",$D421*$Y421,$G421)+IFERROR(IF(AND($V421&lt;=AE$1,$W421&gt;=AE$1),INDEX(Reliability!J$23:J$50,MATCH($T421,Reliability!$C$23:$C$50,0)),0),0)*$H421*$X421*$Y421),$D421)*$R421</f>
        <v>0</v>
      </c>
      <c r="AF421" s="168">
        <f>MIN((IFERROR(IF(AND($V421&lt;=AF$1,$W421&gt;=AF$1),INDEX(Reliability!K$23:K$50,MATCH($S421,Reliability!$C$23:$C$50,0)),0),0)*IF($T421="n/a",$D421*$Y421,$G421)+IFERROR(IF(AND($V421&lt;=AF$1,$W421&gt;=AF$1),INDEX(Reliability!K$23:K$50,MATCH($T421,Reliability!$C$23:$C$50,0)),0),0)*$H421*$X421*$Y421),$D421)*$R421</f>
        <v>0</v>
      </c>
      <c r="AG421" s="168">
        <f>MIN((IFERROR(IF(AND($V421&lt;=AG$1,$W421&gt;=AG$1),INDEX(Reliability!L$23:L$50,MATCH($S421,Reliability!$C$23:$C$50,0)),0),0)*IF($T421="n/a",$D421*$Y421,$G421)+IFERROR(IF(AND($V421&lt;=AG$1,$W421&gt;=AG$1),INDEX(Reliability!L$23:L$50,MATCH($T421,Reliability!$C$23:$C$50,0)),0),0)*$H421*$X421*$Y421),$D421)*$R421</f>
        <v>0</v>
      </c>
      <c r="AH421" s="168">
        <f>MIN((IFERROR(IF(AND($V421&lt;=AH$1,$W421&gt;=AH$1),INDEX(Reliability!M$23:M$50,MATCH($S421,Reliability!$C$23:$C$50,0)),0),0)*IF($T421="n/a",$D421*$Y421,$G421)+IFERROR(IF(AND($V421&lt;=AH$1,$W421&gt;=AH$1),INDEX(Reliability!M$23:M$50,MATCH($T421,Reliability!$C$23:$C$50,0)),0),0)*$H421*$X421*$Y421),$D421)*$R421</f>
        <v>0</v>
      </c>
      <c r="AI421" s="168">
        <f>MIN((IFERROR(IF(AND($V421&lt;=AI$1,$W421&gt;=AI$1),INDEX(Reliability!N$23:N$50,MATCH($S421,Reliability!$C$23:$C$50,0)),0),0)*IF($T421="n/a",$D421*$Y421,$G421)+IFERROR(IF(AND($V421&lt;=AI$1,$W421&gt;=AI$1),INDEX(Reliability!N$23:N$50,MATCH($T421,Reliability!$C$23:$C$50,0)),0),0)*$H421*$X421*$Y421),$D421)*$R421</f>
        <v>0</v>
      </c>
      <c r="AJ421" s="168">
        <f>MIN((IFERROR(IF(AND($V421&lt;=AJ$1,$W421&gt;=AJ$1),INDEX(Reliability!O$23:O$50,MATCH($S421,Reliability!$C$23:$C$50,0)),0),0)*IF($T421="n/a",$D421*$Y421,$G421)+IFERROR(IF(AND($V421&lt;=AJ$1,$W421&gt;=AJ$1),INDEX(Reliability!O$23:O$50,MATCH($T421,Reliability!$C$23:$C$50,0)),0),0)*$H421*$X421*$Y421),$D421)*$R421</f>
        <v>0</v>
      </c>
      <c r="AK421" s="168">
        <f>MIN((IFERROR(IF(AND($V421&lt;=AK$1,$W421&gt;=AK$1),INDEX(Reliability!P$23:P$50,MATCH($S421,Reliability!$C$23:$C$50,0)),0),0)*IF($T421="n/a",$D421*$Y421,$G421)+IFERROR(IF(AND($V421&lt;=AK$1,$W421&gt;=AK$1),INDEX(Reliability!P$23:P$50,MATCH($T421,Reliability!$C$23:$C$50,0)),0),0)*$H421*$X421*$Y421),$D421)*$R421</f>
        <v>0</v>
      </c>
      <c r="AM421" s="167">
        <f t="shared" si="63"/>
        <v>0</v>
      </c>
      <c r="AN421">
        <f>unique_contracts!C421</f>
        <v>0</v>
      </c>
    </row>
    <row r="422" spans="2:40" x14ac:dyDescent="0.25">
      <c r="B422" s="121">
        <f>unique_contracts!B422</f>
        <v>0</v>
      </c>
      <c r="C422" s="103">
        <f>unique_contracts!D422</f>
        <v>0</v>
      </c>
      <c r="D422" s="120">
        <f>unique_contracts!J422</f>
        <v>0</v>
      </c>
      <c r="E422" s="103">
        <f>unique_contracts!M422</f>
        <v>0</v>
      </c>
      <c r="F422" s="103">
        <f>unique_contracts!N422</f>
        <v>0</v>
      </c>
      <c r="G422" s="103">
        <f>unique_contracts!P422</f>
        <v>0</v>
      </c>
      <c r="H422" s="103">
        <f>unique_contracts!R422</f>
        <v>0</v>
      </c>
      <c r="I422" s="103">
        <f>unique_contracts!V422</f>
        <v>0</v>
      </c>
      <c r="J422" s="121">
        <f>unique_contracts!AB422</f>
        <v>0</v>
      </c>
      <c r="K422" s="103">
        <f>unique_contracts!AM422</f>
        <v>0</v>
      </c>
      <c r="L422" s="103">
        <f>unique_contracts!AN422</f>
        <v>0</v>
      </c>
      <c r="M422" s="103">
        <f>unique_contracts!AO422</f>
        <v>0</v>
      </c>
      <c r="N422" s="103">
        <f>unique_contracts!AP422</f>
        <v>0</v>
      </c>
      <c r="O422" s="103">
        <f>unique_contracts!AQ422</f>
        <v>0</v>
      </c>
      <c r="P422" s="103">
        <f>unique_contracts!AR422</f>
        <v>0</v>
      </c>
      <c r="Q422" s="103">
        <f>unique_contracts!BP422</f>
        <v>0</v>
      </c>
      <c r="R422" s="103">
        <f t="shared" si="56"/>
        <v>0</v>
      </c>
      <c r="S422" s="103" t="str">
        <f>IFERROR(IF(AND(I422&gt;0,E422="NotHybrid"),_xlfn.CONCAT(MAX(MIN(ROUNDDOWN(I422/D422,0),8),4),INDEX(resources!$G:$G,MATCH(B422,resources!$A:$A,0))),INDEX(resources!$G:$G,MATCH(B422,resources!$A:$A,0))),"n/a")</f>
        <v>n/a</v>
      </c>
      <c r="T422" s="103" t="str">
        <f t="shared" si="57"/>
        <v>n/a</v>
      </c>
      <c r="U422" s="103" t="str">
        <f t="shared" si="58"/>
        <v>n/a</v>
      </c>
      <c r="V422" s="103">
        <f t="shared" si="59"/>
        <v>0</v>
      </c>
      <c r="W422" s="103">
        <f t="shared" si="60"/>
        <v>0</v>
      </c>
      <c r="X422" s="119">
        <f t="shared" si="61"/>
        <v>1</v>
      </c>
      <c r="Y422" s="119">
        <f t="shared" si="62"/>
        <v>1</v>
      </c>
      <c r="Z422" s="168">
        <f>MIN((IFERROR(IF(AND($V422&lt;=Z$1,$W422&gt;=Z$1),INDEX(Reliability!E$23:E$50,MATCH($S422,Reliability!$C$23:$C$50,0)),0),0)*IF($T422="n/a",$D422*$Y422,$G422)+IFERROR(IF(AND($V422&lt;=Z$1,$W422&gt;=Z$1),INDEX(Reliability!E$23:E$50,MATCH($T422,Reliability!$C$23:$C$50,0)),0),0)*$H422*$X422*$Y422),$D422)*$R422</f>
        <v>0</v>
      </c>
      <c r="AA422" s="168">
        <f>MIN((IFERROR(IF(AND($V422&lt;=AA$1,$W422&gt;=AA$1),INDEX(Reliability!F$23:F$50,MATCH($S422,Reliability!$C$23:$C$50,0)),0),0)*IF($T422="n/a",$D422*$Y422,$G422)+IFERROR(IF(AND($V422&lt;=AA$1,$W422&gt;=AA$1),INDEX(Reliability!F$23:F$50,MATCH($T422,Reliability!$C$23:$C$50,0)),0),0)*$H422*$X422*$Y422),$D422)*$R422</f>
        <v>0</v>
      </c>
      <c r="AB422" s="168">
        <f>MIN((IFERROR(IF(AND($V422&lt;=AB$1,$W422&gt;=AB$1),INDEX(Reliability!G$23:G$50,MATCH($S422,Reliability!$C$23:$C$50,0)),0),0)*IF($T422="n/a",$D422*$Y422,$G422)+IFERROR(IF(AND($V422&lt;=AB$1,$W422&gt;=AB$1),INDEX(Reliability!G$23:G$50,MATCH($T422,Reliability!$C$23:$C$50,0)),0),0)*$H422*$X422*$Y422),$D422)*$R422</f>
        <v>0</v>
      </c>
      <c r="AC422" s="168">
        <f>MIN((IFERROR(IF(AND($V422&lt;=AC$1,$W422&gt;=AC$1),INDEX(Reliability!H$23:H$50,MATCH($S422,Reliability!$C$23:$C$50,0)),0),0)*IF($T422="n/a",$D422*$Y422,$G422)+IFERROR(IF(AND($V422&lt;=AC$1,$W422&gt;=AC$1),INDEX(Reliability!H$23:H$50,MATCH($T422,Reliability!$C$23:$C$50,0)),0),0)*$H422*$X422*$Y422),$D422)*$R422</f>
        <v>0</v>
      </c>
      <c r="AD422" s="168">
        <f>MIN((IFERROR(IF(AND($V422&lt;=AD$1,$W422&gt;=AD$1),INDEX(Reliability!I$23:I$50,MATCH($S422,Reliability!$C$23:$C$50,0)),0),0)*IF($T422="n/a",$D422*$Y422,$G422)+IFERROR(IF(AND($V422&lt;=AD$1,$W422&gt;=AD$1),INDEX(Reliability!I$23:I$50,MATCH($T422,Reliability!$C$23:$C$50,0)),0),0)*$H422*$X422*$Y422),$D422)*$R422</f>
        <v>0</v>
      </c>
      <c r="AE422" s="168">
        <f>MIN((IFERROR(IF(AND($V422&lt;=AE$1,$W422&gt;=AE$1),INDEX(Reliability!J$23:J$50,MATCH($S422,Reliability!$C$23:$C$50,0)),0),0)*IF($T422="n/a",$D422*$Y422,$G422)+IFERROR(IF(AND($V422&lt;=AE$1,$W422&gt;=AE$1),INDEX(Reliability!J$23:J$50,MATCH($T422,Reliability!$C$23:$C$50,0)),0),0)*$H422*$X422*$Y422),$D422)*$R422</f>
        <v>0</v>
      </c>
      <c r="AF422" s="168">
        <f>MIN((IFERROR(IF(AND($V422&lt;=AF$1,$W422&gt;=AF$1),INDEX(Reliability!K$23:K$50,MATCH($S422,Reliability!$C$23:$C$50,0)),0),0)*IF($T422="n/a",$D422*$Y422,$G422)+IFERROR(IF(AND($V422&lt;=AF$1,$W422&gt;=AF$1),INDEX(Reliability!K$23:K$50,MATCH($T422,Reliability!$C$23:$C$50,0)),0),0)*$H422*$X422*$Y422),$D422)*$R422</f>
        <v>0</v>
      </c>
      <c r="AG422" s="168">
        <f>MIN((IFERROR(IF(AND($V422&lt;=AG$1,$W422&gt;=AG$1),INDEX(Reliability!L$23:L$50,MATCH($S422,Reliability!$C$23:$C$50,0)),0),0)*IF($T422="n/a",$D422*$Y422,$G422)+IFERROR(IF(AND($V422&lt;=AG$1,$W422&gt;=AG$1),INDEX(Reliability!L$23:L$50,MATCH($T422,Reliability!$C$23:$C$50,0)),0),0)*$H422*$X422*$Y422),$D422)*$R422</f>
        <v>0</v>
      </c>
      <c r="AH422" s="168">
        <f>MIN((IFERROR(IF(AND($V422&lt;=AH$1,$W422&gt;=AH$1),INDEX(Reliability!M$23:M$50,MATCH($S422,Reliability!$C$23:$C$50,0)),0),0)*IF($T422="n/a",$D422*$Y422,$G422)+IFERROR(IF(AND($V422&lt;=AH$1,$W422&gt;=AH$1),INDEX(Reliability!M$23:M$50,MATCH($T422,Reliability!$C$23:$C$50,0)),0),0)*$H422*$X422*$Y422),$D422)*$R422</f>
        <v>0</v>
      </c>
      <c r="AI422" s="168">
        <f>MIN((IFERROR(IF(AND($V422&lt;=AI$1,$W422&gt;=AI$1),INDEX(Reliability!N$23:N$50,MATCH($S422,Reliability!$C$23:$C$50,0)),0),0)*IF($T422="n/a",$D422*$Y422,$G422)+IFERROR(IF(AND($V422&lt;=AI$1,$W422&gt;=AI$1),INDEX(Reliability!N$23:N$50,MATCH($T422,Reliability!$C$23:$C$50,0)),0),0)*$H422*$X422*$Y422),$D422)*$R422</f>
        <v>0</v>
      </c>
      <c r="AJ422" s="168">
        <f>MIN((IFERROR(IF(AND($V422&lt;=AJ$1,$W422&gt;=AJ$1),INDEX(Reliability!O$23:O$50,MATCH($S422,Reliability!$C$23:$C$50,0)),0),0)*IF($T422="n/a",$D422*$Y422,$G422)+IFERROR(IF(AND($V422&lt;=AJ$1,$W422&gt;=AJ$1),INDEX(Reliability!O$23:O$50,MATCH($T422,Reliability!$C$23:$C$50,0)),0),0)*$H422*$X422*$Y422),$D422)*$R422</f>
        <v>0</v>
      </c>
      <c r="AK422" s="168">
        <f>MIN((IFERROR(IF(AND($V422&lt;=AK$1,$W422&gt;=AK$1),INDEX(Reliability!P$23:P$50,MATCH($S422,Reliability!$C$23:$C$50,0)),0),0)*IF($T422="n/a",$D422*$Y422,$G422)+IFERROR(IF(AND($V422&lt;=AK$1,$W422&gt;=AK$1),INDEX(Reliability!P$23:P$50,MATCH($T422,Reliability!$C$23:$C$50,0)),0),0)*$H422*$X422*$Y422),$D422)*$R422</f>
        <v>0</v>
      </c>
      <c r="AM422" s="167">
        <f t="shared" si="63"/>
        <v>0</v>
      </c>
      <c r="AN422">
        <f>unique_contracts!C422</f>
        <v>0</v>
      </c>
    </row>
    <row r="423" spans="2:40" x14ac:dyDescent="0.25">
      <c r="B423" s="121">
        <f>unique_contracts!B423</f>
        <v>0</v>
      </c>
      <c r="C423" s="103">
        <f>unique_contracts!D423</f>
        <v>0</v>
      </c>
      <c r="D423" s="120">
        <f>unique_contracts!J423</f>
        <v>0</v>
      </c>
      <c r="E423" s="103">
        <f>unique_contracts!M423</f>
        <v>0</v>
      </c>
      <c r="F423" s="103">
        <f>unique_contracts!N423</f>
        <v>0</v>
      </c>
      <c r="G423" s="103">
        <f>unique_contracts!P423</f>
        <v>0</v>
      </c>
      <c r="H423" s="103">
        <f>unique_contracts!R423</f>
        <v>0</v>
      </c>
      <c r="I423" s="103">
        <f>unique_contracts!V423</f>
        <v>0</v>
      </c>
      <c r="J423" s="121">
        <f>unique_contracts!AB423</f>
        <v>0</v>
      </c>
      <c r="K423" s="103">
        <f>unique_contracts!AM423</f>
        <v>0</v>
      </c>
      <c r="L423" s="103">
        <f>unique_contracts!AN423</f>
        <v>0</v>
      </c>
      <c r="M423" s="103">
        <f>unique_contracts!AO423</f>
        <v>0</v>
      </c>
      <c r="N423" s="103">
        <f>unique_contracts!AP423</f>
        <v>0</v>
      </c>
      <c r="O423" s="103">
        <f>unique_contracts!AQ423</f>
        <v>0</v>
      </c>
      <c r="P423" s="103">
        <f>unique_contracts!AR423</f>
        <v>0</v>
      </c>
      <c r="Q423" s="103">
        <f>unique_contracts!BP423</f>
        <v>0</v>
      </c>
      <c r="R423" s="103">
        <f t="shared" si="56"/>
        <v>0</v>
      </c>
      <c r="S423" s="103" t="str">
        <f>IFERROR(IF(AND(I423&gt;0,E423="NotHybrid"),_xlfn.CONCAT(MAX(MIN(ROUNDDOWN(I423/D423,0),8),4),INDEX(resources!$G:$G,MATCH(B423,resources!$A:$A,0))),INDEX(resources!$G:$G,MATCH(B423,resources!$A:$A,0))),"n/a")</f>
        <v>n/a</v>
      </c>
      <c r="T423" s="103" t="str">
        <f t="shared" si="57"/>
        <v>n/a</v>
      </c>
      <c r="U423" s="103" t="str">
        <f t="shared" si="58"/>
        <v>n/a</v>
      </c>
      <c r="V423" s="103">
        <f t="shared" si="59"/>
        <v>0</v>
      </c>
      <c r="W423" s="103">
        <f t="shared" si="60"/>
        <v>0</v>
      </c>
      <c r="X423" s="119">
        <f t="shared" si="61"/>
        <v>1</v>
      </c>
      <c r="Y423" s="119">
        <f t="shared" si="62"/>
        <v>1</v>
      </c>
      <c r="Z423" s="168">
        <f>MIN((IFERROR(IF(AND($V423&lt;=Z$1,$W423&gt;=Z$1),INDEX(Reliability!E$23:E$50,MATCH($S423,Reliability!$C$23:$C$50,0)),0),0)*IF($T423="n/a",$D423*$Y423,$G423)+IFERROR(IF(AND($V423&lt;=Z$1,$W423&gt;=Z$1),INDEX(Reliability!E$23:E$50,MATCH($T423,Reliability!$C$23:$C$50,0)),0),0)*$H423*$X423*$Y423),$D423)*$R423</f>
        <v>0</v>
      </c>
      <c r="AA423" s="168">
        <f>MIN((IFERROR(IF(AND($V423&lt;=AA$1,$W423&gt;=AA$1),INDEX(Reliability!F$23:F$50,MATCH($S423,Reliability!$C$23:$C$50,0)),0),0)*IF($T423="n/a",$D423*$Y423,$G423)+IFERROR(IF(AND($V423&lt;=AA$1,$W423&gt;=AA$1),INDEX(Reliability!F$23:F$50,MATCH($T423,Reliability!$C$23:$C$50,0)),0),0)*$H423*$X423*$Y423),$D423)*$R423</f>
        <v>0</v>
      </c>
      <c r="AB423" s="168">
        <f>MIN((IFERROR(IF(AND($V423&lt;=AB$1,$W423&gt;=AB$1),INDEX(Reliability!G$23:G$50,MATCH($S423,Reliability!$C$23:$C$50,0)),0),0)*IF($T423="n/a",$D423*$Y423,$G423)+IFERROR(IF(AND($V423&lt;=AB$1,$W423&gt;=AB$1),INDEX(Reliability!G$23:G$50,MATCH($T423,Reliability!$C$23:$C$50,0)),0),0)*$H423*$X423*$Y423),$D423)*$R423</f>
        <v>0</v>
      </c>
      <c r="AC423" s="168">
        <f>MIN((IFERROR(IF(AND($V423&lt;=AC$1,$W423&gt;=AC$1),INDEX(Reliability!H$23:H$50,MATCH($S423,Reliability!$C$23:$C$50,0)),0),0)*IF($T423="n/a",$D423*$Y423,$G423)+IFERROR(IF(AND($V423&lt;=AC$1,$W423&gt;=AC$1),INDEX(Reliability!H$23:H$50,MATCH($T423,Reliability!$C$23:$C$50,0)),0),0)*$H423*$X423*$Y423),$D423)*$R423</f>
        <v>0</v>
      </c>
      <c r="AD423" s="168">
        <f>MIN((IFERROR(IF(AND($V423&lt;=AD$1,$W423&gt;=AD$1),INDEX(Reliability!I$23:I$50,MATCH($S423,Reliability!$C$23:$C$50,0)),0),0)*IF($T423="n/a",$D423*$Y423,$G423)+IFERROR(IF(AND($V423&lt;=AD$1,$W423&gt;=AD$1),INDEX(Reliability!I$23:I$50,MATCH($T423,Reliability!$C$23:$C$50,0)),0),0)*$H423*$X423*$Y423),$D423)*$R423</f>
        <v>0</v>
      </c>
      <c r="AE423" s="168">
        <f>MIN((IFERROR(IF(AND($V423&lt;=AE$1,$W423&gt;=AE$1),INDEX(Reliability!J$23:J$50,MATCH($S423,Reliability!$C$23:$C$50,0)),0),0)*IF($T423="n/a",$D423*$Y423,$G423)+IFERROR(IF(AND($V423&lt;=AE$1,$W423&gt;=AE$1),INDEX(Reliability!J$23:J$50,MATCH($T423,Reliability!$C$23:$C$50,0)),0),0)*$H423*$X423*$Y423),$D423)*$R423</f>
        <v>0</v>
      </c>
      <c r="AF423" s="168">
        <f>MIN((IFERROR(IF(AND($V423&lt;=AF$1,$W423&gt;=AF$1),INDEX(Reliability!K$23:K$50,MATCH($S423,Reliability!$C$23:$C$50,0)),0),0)*IF($T423="n/a",$D423*$Y423,$G423)+IFERROR(IF(AND($V423&lt;=AF$1,$W423&gt;=AF$1),INDEX(Reliability!K$23:K$50,MATCH($T423,Reliability!$C$23:$C$50,0)),0),0)*$H423*$X423*$Y423),$D423)*$R423</f>
        <v>0</v>
      </c>
      <c r="AG423" s="168">
        <f>MIN((IFERROR(IF(AND($V423&lt;=AG$1,$W423&gt;=AG$1),INDEX(Reliability!L$23:L$50,MATCH($S423,Reliability!$C$23:$C$50,0)),0),0)*IF($T423="n/a",$D423*$Y423,$G423)+IFERROR(IF(AND($V423&lt;=AG$1,$W423&gt;=AG$1),INDEX(Reliability!L$23:L$50,MATCH($T423,Reliability!$C$23:$C$50,0)),0),0)*$H423*$X423*$Y423),$D423)*$R423</f>
        <v>0</v>
      </c>
      <c r="AH423" s="168">
        <f>MIN((IFERROR(IF(AND($V423&lt;=AH$1,$W423&gt;=AH$1),INDEX(Reliability!M$23:M$50,MATCH($S423,Reliability!$C$23:$C$50,0)),0),0)*IF($T423="n/a",$D423*$Y423,$G423)+IFERROR(IF(AND($V423&lt;=AH$1,$W423&gt;=AH$1),INDEX(Reliability!M$23:M$50,MATCH($T423,Reliability!$C$23:$C$50,0)),0),0)*$H423*$X423*$Y423),$D423)*$R423</f>
        <v>0</v>
      </c>
      <c r="AI423" s="168">
        <f>MIN((IFERROR(IF(AND($V423&lt;=AI$1,$W423&gt;=AI$1),INDEX(Reliability!N$23:N$50,MATCH($S423,Reliability!$C$23:$C$50,0)),0),0)*IF($T423="n/a",$D423*$Y423,$G423)+IFERROR(IF(AND($V423&lt;=AI$1,$W423&gt;=AI$1),INDEX(Reliability!N$23:N$50,MATCH($T423,Reliability!$C$23:$C$50,0)),0),0)*$H423*$X423*$Y423),$D423)*$R423</f>
        <v>0</v>
      </c>
      <c r="AJ423" s="168">
        <f>MIN((IFERROR(IF(AND($V423&lt;=AJ$1,$W423&gt;=AJ$1),INDEX(Reliability!O$23:O$50,MATCH($S423,Reliability!$C$23:$C$50,0)),0),0)*IF($T423="n/a",$D423*$Y423,$G423)+IFERROR(IF(AND($V423&lt;=AJ$1,$W423&gt;=AJ$1),INDEX(Reliability!O$23:O$50,MATCH($T423,Reliability!$C$23:$C$50,0)),0),0)*$H423*$X423*$Y423),$D423)*$R423</f>
        <v>0</v>
      </c>
      <c r="AK423" s="168">
        <f>MIN((IFERROR(IF(AND($V423&lt;=AK$1,$W423&gt;=AK$1),INDEX(Reliability!P$23:P$50,MATCH($S423,Reliability!$C$23:$C$50,0)),0),0)*IF($T423="n/a",$D423*$Y423,$G423)+IFERROR(IF(AND($V423&lt;=AK$1,$W423&gt;=AK$1),INDEX(Reliability!P$23:P$50,MATCH($T423,Reliability!$C$23:$C$50,0)),0),0)*$H423*$X423*$Y423),$D423)*$R423</f>
        <v>0</v>
      </c>
      <c r="AM423" s="167">
        <f t="shared" si="63"/>
        <v>0</v>
      </c>
      <c r="AN423">
        <f>unique_contracts!C423</f>
        <v>0</v>
      </c>
    </row>
    <row r="424" spans="2:40" x14ac:dyDescent="0.25">
      <c r="B424" s="121">
        <f>unique_contracts!B424</f>
        <v>0</v>
      </c>
      <c r="C424" s="103">
        <f>unique_contracts!D424</f>
        <v>0</v>
      </c>
      <c r="D424" s="120">
        <f>unique_contracts!J424</f>
        <v>0</v>
      </c>
      <c r="E424" s="103">
        <f>unique_contracts!M424</f>
        <v>0</v>
      </c>
      <c r="F424" s="103">
        <f>unique_contracts!N424</f>
        <v>0</v>
      </c>
      <c r="G424" s="103">
        <f>unique_contracts!P424</f>
        <v>0</v>
      </c>
      <c r="H424" s="103">
        <f>unique_contracts!R424</f>
        <v>0</v>
      </c>
      <c r="I424" s="103">
        <f>unique_contracts!V424</f>
        <v>0</v>
      </c>
      <c r="J424" s="121">
        <f>unique_contracts!AB424</f>
        <v>0</v>
      </c>
      <c r="K424" s="103">
        <f>unique_contracts!AM424</f>
        <v>0</v>
      </c>
      <c r="L424" s="103">
        <f>unique_contracts!AN424</f>
        <v>0</v>
      </c>
      <c r="M424" s="103">
        <f>unique_contracts!AO424</f>
        <v>0</v>
      </c>
      <c r="N424" s="103">
        <f>unique_contracts!AP424</f>
        <v>0</v>
      </c>
      <c r="O424" s="103">
        <f>unique_contracts!AQ424</f>
        <v>0</v>
      </c>
      <c r="P424" s="103">
        <f>unique_contracts!AR424</f>
        <v>0</v>
      </c>
      <c r="Q424" s="103">
        <f>unique_contracts!BP424</f>
        <v>0</v>
      </c>
      <c r="R424" s="103">
        <f t="shared" si="56"/>
        <v>0</v>
      </c>
      <c r="S424" s="103" t="str">
        <f>IFERROR(IF(AND(I424&gt;0,E424="NotHybrid"),_xlfn.CONCAT(MAX(MIN(ROUNDDOWN(I424/D424,0),8),4),INDEX(resources!$G:$G,MATCH(B424,resources!$A:$A,0))),INDEX(resources!$G:$G,MATCH(B424,resources!$A:$A,0))),"n/a")</f>
        <v>n/a</v>
      </c>
      <c r="T424" s="103" t="str">
        <f t="shared" si="57"/>
        <v>n/a</v>
      </c>
      <c r="U424" s="103" t="str">
        <f t="shared" si="58"/>
        <v>n/a</v>
      </c>
      <c r="V424" s="103">
        <f t="shared" si="59"/>
        <v>0</v>
      </c>
      <c r="W424" s="103">
        <f t="shared" si="60"/>
        <v>0</v>
      </c>
      <c r="X424" s="119">
        <f t="shared" si="61"/>
        <v>1</v>
      </c>
      <c r="Y424" s="119">
        <f t="shared" si="62"/>
        <v>1</v>
      </c>
      <c r="Z424" s="168">
        <f>MIN((IFERROR(IF(AND($V424&lt;=Z$1,$W424&gt;=Z$1),INDEX(Reliability!E$23:E$50,MATCH($S424,Reliability!$C$23:$C$50,0)),0),0)*IF($T424="n/a",$D424*$Y424,$G424)+IFERROR(IF(AND($V424&lt;=Z$1,$W424&gt;=Z$1),INDEX(Reliability!E$23:E$50,MATCH($T424,Reliability!$C$23:$C$50,0)),0),0)*$H424*$X424*$Y424),$D424)*$R424</f>
        <v>0</v>
      </c>
      <c r="AA424" s="168">
        <f>MIN((IFERROR(IF(AND($V424&lt;=AA$1,$W424&gt;=AA$1),INDEX(Reliability!F$23:F$50,MATCH($S424,Reliability!$C$23:$C$50,0)),0),0)*IF($T424="n/a",$D424*$Y424,$G424)+IFERROR(IF(AND($V424&lt;=AA$1,$W424&gt;=AA$1),INDEX(Reliability!F$23:F$50,MATCH($T424,Reliability!$C$23:$C$50,0)),0),0)*$H424*$X424*$Y424),$D424)*$R424</f>
        <v>0</v>
      </c>
      <c r="AB424" s="168">
        <f>MIN((IFERROR(IF(AND($V424&lt;=AB$1,$W424&gt;=AB$1),INDEX(Reliability!G$23:G$50,MATCH($S424,Reliability!$C$23:$C$50,0)),0),0)*IF($T424="n/a",$D424*$Y424,$G424)+IFERROR(IF(AND($V424&lt;=AB$1,$W424&gt;=AB$1),INDEX(Reliability!G$23:G$50,MATCH($T424,Reliability!$C$23:$C$50,0)),0),0)*$H424*$X424*$Y424),$D424)*$R424</f>
        <v>0</v>
      </c>
      <c r="AC424" s="168">
        <f>MIN((IFERROR(IF(AND($V424&lt;=AC$1,$W424&gt;=AC$1),INDEX(Reliability!H$23:H$50,MATCH($S424,Reliability!$C$23:$C$50,0)),0),0)*IF($T424="n/a",$D424*$Y424,$G424)+IFERROR(IF(AND($V424&lt;=AC$1,$W424&gt;=AC$1),INDEX(Reliability!H$23:H$50,MATCH($T424,Reliability!$C$23:$C$50,0)),0),0)*$H424*$X424*$Y424),$D424)*$R424</f>
        <v>0</v>
      </c>
      <c r="AD424" s="168">
        <f>MIN((IFERROR(IF(AND($V424&lt;=AD$1,$W424&gt;=AD$1),INDEX(Reliability!I$23:I$50,MATCH($S424,Reliability!$C$23:$C$50,0)),0),0)*IF($T424="n/a",$D424*$Y424,$G424)+IFERROR(IF(AND($V424&lt;=AD$1,$W424&gt;=AD$1),INDEX(Reliability!I$23:I$50,MATCH($T424,Reliability!$C$23:$C$50,0)),0),0)*$H424*$X424*$Y424),$D424)*$R424</f>
        <v>0</v>
      </c>
      <c r="AE424" s="168">
        <f>MIN((IFERROR(IF(AND($V424&lt;=AE$1,$W424&gt;=AE$1),INDEX(Reliability!J$23:J$50,MATCH($S424,Reliability!$C$23:$C$50,0)),0),0)*IF($T424="n/a",$D424*$Y424,$G424)+IFERROR(IF(AND($V424&lt;=AE$1,$W424&gt;=AE$1),INDEX(Reliability!J$23:J$50,MATCH($T424,Reliability!$C$23:$C$50,0)),0),0)*$H424*$X424*$Y424),$D424)*$R424</f>
        <v>0</v>
      </c>
      <c r="AF424" s="168">
        <f>MIN((IFERROR(IF(AND($V424&lt;=AF$1,$W424&gt;=AF$1),INDEX(Reliability!K$23:K$50,MATCH($S424,Reliability!$C$23:$C$50,0)),0),0)*IF($T424="n/a",$D424*$Y424,$G424)+IFERROR(IF(AND($V424&lt;=AF$1,$W424&gt;=AF$1),INDEX(Reliability!K$23:K$50,MATCH($T424,Reliability!$C$23:$C$50,0)),0),0)*$H424*$X424*$Y424),$D424)*$R424</f>
        <v>0</v>
      </c>
      <c r="AG424" s="168">
        <f>MIN((IFERROR(IF(AND($V424&lt;=AG$1,$W424&gt;=AG$1),INDEX(Reliability!L$23:L$50,MATCH($S424,Reliability!$C$23:$C$50,0)),0),0)*IF($T424="n/a",$D424*$Y424,$G424)+IFERROR(IF(AND($V424&lt;=AG$1,$W424&gt;=AG$1),INDEX(Reliability!L$23:L$50,MATCH($T424,Reliability!$C$23:$C$50,0)),0),0)*$H424*$X424*$Y424),$D424)*$R424</f>
        <v>0</v>
      </c>
      <c r="AH424" s="168">
        <f>MIN((IFERROR(IF(AND($V424&lt;=AH$1,$W424&gt;=AH$1),INDEX(Reliability!M$23:M$50,MATCH($S424,Reliability!$C$23:$C$50,0)),0),0)*IF($T424="n/a",$D424*$Y424,$G424)+IFERROR(IF(AND($V424&lt;=AH$1,$W424&gt;=AH$1),INDEX(Reliability!M$23:M$50,MATCH($T424,Reliability!$C$23:$C$50,0)),0),0)*$H424*$X424*$Y424),$D424)*$R424</f>
        <v>0</v>
      </c>
      <c r="AI424" s="168">
        <f>MIN((IFERROR(IF(AND($V424&lt;=AI$1,$W424&gt;=AI$1),INDEX(Reliability!N$23:N$50,MATCH($S424,Reliability!$C$23:$C$50,0)),0),0)*IF($T424="n/a",$D424*$Y424,$G424)+IFERROR(IF(AND($V424&lt;=AI$1,$W424&gt;=AI$1),INDEX(Reliability!N$23:N$50,MATCH($T424,Reliability!$C$23:$C$50,0)),0),0)*$H424*$X424*$Y424),$D424)*$R424</f>
        <v>0</v>
      </c>
      <c r="AJ424" s="168">
        <f>MIN((IFERROR(IF(AND($V424&lt;=AJ$1,$W424&gt;=AJ$1),INDEX(Reliability!O$23:O$50,MATCH($S424,Reliability!$C$23:$C$50,0)),0),0)*IF($T424="n/a",$D424*$Y424,$G424)+IFERROR(IF(AND($V424&lt;=AJ$1,$W424&gt;=AJ$1),INDEX(Reliability!O$23:O$50,MATCH($T424,Reliability!$C$23:$C$50,0)),0),0)*$H424*$X424*$Y424),$D424)*$R424</f>
        <v>0</v>
      </c>
      <c r="AK424" s="168">
        <f>MIN((IFERROR(IF(AND($V424&lt;=AK$1,$W424&gt;=AK$1),INDEX(Reliability!P$23:P$50,MATCH($S424,Reliability!$C$23:$C$50,0)),0),0)*IF($T424="n/a",$D424*$Y424,$G424)+IFERROR(IF(AND($V424&lt;=AK$1,$W424&gt;=AK$1),INDEX(Reliability!P$23:P$50,MATCH($T424,Reliability!$C$23:$C$50,0)),0),0)*$H424*$X424*$Y424),$D424)*$R424</f>
        <v>0</v>
      </c>
      <c r="AM424" s="167">
        <f t="shared" si="63"/>
        <v>0</v>
      </c>
      <c r="AN424">
        <f>unique_contracts!C424</f>
        <v>0</v>
      </c>
    </row>
    <row r="425" spans="2:40" x14ac:dyDescent="0.25">
      <c r="B425" s="121">
        <f>unique_contracts!B425</f>
        <v>0</v>
      </c>
      <c r="C425" s="103">
        <f>unique_contracts!D425</f>
        <v>0</v>
      </c>
      <c r="D425" s="120">
        <f>unique_contracts!J425</f>
        <v>0</v>
      </c>
      <c r="E425" s="103">
        <f>unique_contracts!M425</f>
        <v>0</v>
      </c>
      <c r="F425" s="103">
        <f>unique_contracts!N425</f>
        <v>0</v>
      </c>
      <c r="G425" s="103">
        <f>unique_contracts!P425</f>
        <v>0</v>
      </c>
      <c r="H425" s="103">
        <f>unique_contracts!R425</f>
        <v>0</v>
      </c>
      <c r="I425" s="103">
        <f>unique_contracts!V425</f>
        <v>0</v>
      </c>
      <c r="J425" s="121">
        <f>unique_contracts!AB425</f>
        <v>0</v>
      </c>
      <c r="K425" s="103">
        <f>unique_contracts!AM425</f>
        <v>0</v>
      </c>
      <c r="L425" s="103">
        <f>unique_contracts!AN425</f>
        <v>0</v>
      </c>
      <c r="M425" s="103">
        <f>unique_contracts!AO425</f>
        <v>0</v>
      </c>
      <c r="N425" s="103">
        <f>unique_contracts!AP425</f>
        <v>0</v>
      </c>
      <c r="O425" s="103">
        <f>unique_contracts!AQ425</f>
        <v>0</v>
      </c>
      <c r="P425" s="103">
        <f>unique_contracts!AR425</f>
        <v>0</v>
      </c>
      <c r="Q425" s="103">
        <f>unique_contracts!BP425</f>
        <v>0</v>
      </c>
      <c r="R425" s="103">
        <f t="shared" si="56"/>
        <v>0</v>
      </c>
      <c r="S425" s="103" t="str">
        <f>IFERROR(IF(AND(I425&gt;0,E425="NotHybrid"),_xlfn.CONCAT(MAX(MIN(ROUNDDOWN(I425/D425,0),8),4),INDEX(resources!$G:$G,MATCH(B425,resources!$A:$A,0))),INDEX(resources!$G:$G,MATCH(B425,resources!$A:$A,0))),"n/a")</f>
        <v>n/a</v>
      </c>
      <c r="T425" s="103" t="str">
        <f t="shared" si="57"/>
        <v>n/a</v>
      </c>
      <c r="U425" s="103" t="str">
        <f t="shared" si="58"/>
        <v>n/a</v>
      </c>
      <c r="V425" s="103">
        <f t="shared" si="59"/>
        <v>0</v>
      </c>
      <c r="W425" s="103">
        <f t="shared" si="60"/>
        <v>0</v>
      </c>
      <c r="X425" s="119">
        <f t="shared" si="61"/>
        <v>1</v>
      </c>
      <c r="Y425" s="119">
        <f t="shared" si="62"/>
        <v>1</v>
      </c>
      <c r="Z425" s="168">
        <f>MIN((IFERROR(IF(AND($V425&lt;=Z$1,$W425&gt;=Z$1),INDEX(Reliability!E$23:E$50,MATCH($S425,Reliability!$C$23:$C$50,0)),0),0)*IF($T425="n/a",$D425*$Y425,$G425)+IFERROR(IF(AND($V425&lt;=Z$1,$W425&gt;=Z$1),INDEX(Reliability!E$23:E$50,MATCH($T425,Reliability!$C$23:$C$50,0)),0),0)*$H425*$X425*$Y425),$D425)*$R425</f>
        <v>0</v>
      </c>
      <c r="AA425" s="168">
        <f>MIN((IFERROR(IF(AND($V425&lt;=AA$1,$W425&gt;=AA$1),INDEX(Reliability!F$23:F$50,MATCH($S425,Reliability!$C$23:$C$50,0)),0),0)*IF($T425="n/a",$D425*$Y425,$G425)+IFERROR(IF(AND($V425&lt;=AA$1,$W425&gt;=AA$1),INDEX(Reliability!F$23:F$50,MATCH($T425,Reliability!$C$23:$C$50,0)),0),0)*$H425*$X425*$Y425),$D425)*$R425</f>
        <v>0</v>
      </c>
      <c r="AB425" s="168">
        <f>MIN((IFERROR(IF(AND($V425&lt;=AB$1,$W425&gt;=AB$1),INDEX(Reliability!G$23:G$50,MATCH($S425,Reliability!$C$23:$C$50,0)),0),0)*IF($T425="n/a",$D425*$Y425,$G425)+IFERROR(IF(AND($V425&lt;=AB$1,$W425&gt;=AB$1),INDEX(Reliability!G$23:G$50,MATCH($T425,Reliability!$C$23:$C$50,0)),0),0)*$H425*$X425*$Y425),$D425)*$R425</f>
        <v>0</v>
      </c>
      <c r="AC425" s="168">
        <f>MIN((IFERROR(IF(AND($V425&lt;=AC$1,$W425&gt;=AC$1),INDEX(Reliability!H$23:H$50,MATCH($S425,Reliability!$C$23:$C$50,0)),0),0)*IF($T425="n/a",$D425*$Y425,$G425)+IFERROR(IF(AND($V425&lt;=AC$1,$W425&gt;=AC$1),INDEX(Reliability!H$23:H$50,MATCH($T425,Reliability!$C$23:$C$50,0)),0),0)*$H425*$X425*$Y425),$D425)*$R425</f>
        <v>0</v>
      </c>
      <c r="AD425" s="168">
        <f>MIN((IFERROR(IF(AND($V425&lt;=AD$1,$W425&gt;=AD$1),INDEX(Reliability!I$23:I$50,MATCH($S425,Reliability!$C$23:$C$50,0)),0),0)*IF($T425="n/a",$D425*$Y425,$G425)+IFERROR(IF(AND($V425&lt;=AD$1,$W425&gt;=AD$1),INDEX(Reliability!I$23:I$50,MATCH($T425,Reliability!$C$23:$C$50,0)),0),0)*$H425*$X425*$Y425),$D425)*$R425</f>
        <v>0</v>
      </c>
      <c r="AE425" s="168">
        <f>MIN((IFERROR(IF(AND($V425&lt;=AE$1,$W425&gt;=AE$1),INDEX(Reliability!J$23:J$50,MATCH($S425,Reliability!$C$23:$C$50,0)),0),0)*IF($T425="n/a",$D425*$Y425,$G425)+IFERROR(IF(AND($V425&lt;=AE$1,$W425&gt;=AE$1),INDEX(Reliability!J$23:J$50,MATCH($T425,Reliability!$C$23:$C$50,0)),0),0)*$H425*$X425*$Y425),$D425)*$R425</f>
        <v>0</v>
      </c>
      <c r="AF425" s="168">
        <f>MIN((IFERROR(IF(AND($V425&lt;=AF$1,$W425&gt;=AF$1),INDEX(Reliability!K$23:K$50,MATCH($S425,Reliability!$C$23:$C$50,0)),0),0)*IF($T425="n/a",$D425*$Y425,$G425)+IFERROR(IF(AND($V425&lt;=AF$1,$W425&gt;=AF$1),INDEX(Reliability!K$23:K$50,MATCH($T425,Reliability!$C$23:$C$50,0)),0),0)*$H425*$X425*$Y425),$D425)*$R425</f>
        <v>0</v>
      </c>
      <c r="AG425" s="168">
        <f>MIN((IFERROR(IF(AND($V425&lt;=AG$1,$W425&gt;=AG$1),INDEX(Reliability!L$23:L$50,MATCH($S425,Reliability!$C$23:$C$50,0)),0),0)*IF($T425="n/a",$D425*$Y425,$G425)+IFERROR(IF(AND($V425&lt;=AG$1,$W425&gt;=AG$1),INDEX(Reliability!L$23:L$50,MATCH($T425,Reliability!$C$23:$C$50,0)),0),0)*$H425*$X425*$Y425),$D425)*$R425</f>
        <v>0</v>
      </c>
      <c r="AH425" s="168">
        <f>MIN((IFERROR(IF(AND($V425&lt;=AH$1,$W425&gt;=AH$1),INDEX(Reliability!M$23:M$50,MATCH($S425,Reliability!$C$23:$C$50,0)),0),0)*IF($T425="n/a",$D425*$Y425,$G425)+IFERROR(IF(AND($V425&lt;=AH$1,$W425&gt;=AH$1),INDEX(Reliability!M$23:M$50,MATCH($T425,Reliability!$C$23:$C$50,0)),0),0)*$H425*$X425*$Y425),$D425)*$R425</f>
        <v>0</v>
      </c>
      <c r="AI425" s="168">
        <f>MIN((IFERROR(IF(AND($V425&lt;=AI$1,$W425&gt;=AI$1),INDEX(Reliability!N$23:N$50,MATCH($S425,Reliability!$C$23:$C$50,0)),0),0)*IF($T425="n/a",$D425*$Y425,$G425)+IFERROR(IF(AND($V425&lt;=AI$1,$W425&gt;=AI$1),INDEX(Reliability!N$23:N$50,MATCH($T425,Reliability!$C$23:$C$50,0)),0),0)*$H425*$X425*$Y425),$D425)*$R425</f>
        <v>0</v>
      </c>
      <c r="AJ425" s="168">
        <f>MIN((IFERROR(IF(AND($V425&lt;=AJ$1,$W425&gt;=AJ$1),INDEX(Reliability!O$23:O$50,MATCH($S425,Reliability!$C$23:$C$50,0)),0),0)*IF($T425="n/a",$D425*$Y425,$G425)+IFERROR(IF(AND($V425&lt;=AJ$1,$W425&gt;=AJ$1),INDEX(Reliability!O$23:O$50,MATCH($T425,Reliability!$C$23:$C$50,0)),0),0)*$H425*$X425*$Y425),$D425)*$R425</f>
        <v>0</v>
      </c>
      <c r="AK425" s="168">
        <f>MIN((IFERROR(IF(AND($V425&lt;=AK$1,$W425&gt;=AK$1),INDEX(Reliability!P$23:P$50,MATCH($S425,Reliability!$C$23:$C$50,0)),0),0)*IF($T425="n/a",$D425*$Y425,$G425)+IFERROR(IF(AND($V425&lt;=AK$1,$W425&gt;=AK$1),INDEX(Reliability!P$23:P$50,MATCH($T425,Reliability!$C$23:$C$50,0)),0),0)*$H425*$X425*$Y425),$D425)*$R425</f>
        <v>0</v>
      </c>
      <c r="AM425" s="167">
        <f t="shared" si="63"/>
        <v>0</v>
      </c>
      <c r="AN425">
        <f>unique_contracts!C425</f>
        <v>0</v>
      </c>
    </row>
    <row r="426" spans="2:40" x14ac:dyDescent="0.25">
      <c r="B426" s="121">
        <f>unique_contracts!B426</f>
        <v>0</v>
      </c>
      <c r="C426" s="103">
        <f>unique_contracts!D426</f>
        <v>0</v>
      </c>
      <c r="D426" s="120">
        <f>unique_contracts!J426</f>
        <v>0</v>
      </c>
      <c r="E426" s="103">
        <f>unique_contracts!M426</f>
        <v>0</v>
      </c>
      <c r="F426" s="103">
        <f>unique_contracts!N426</f>
        <v>0</v>
      </c>
      <c r="G426" s="103">
        <f>unique_contracts!P426</f>
        <v>0</v>
      </c>
      <c r="H426" s="103">
        <f>unique_contracts!R426</f>
        <v>0</v>
      </c>
      <c r="I426" s="103">
        <f>unique_contracts!V426</f>
        <v>0</v>
      </c>
      <c r="J426" s="121">
        <f>unique_contracts!AB426</f>
        <v>0</v>
      </c>
      <c r="K426" s="103">
        <f>unique_contracts!AM426</f>
        <v>0</v>
      </c>
      <c r="L426" s="103">
        <f>unique_contracts!AN426</f>
        <v>0</v>
      </c>
      <c r="M426" s="103">
        <f>unique_contracts!AO426</f>
        <v>0</v>
      </c>
      <c r="N426" s="103">
        <f>unique_contracts!AP426</f>
        <v>0</v>
      </c>
      <c r="O426" s="103">
        <f>unique_contracts!AQ426</f>
        <v>0</v>
      </c>
      <c r="P426" s="103">
        <f>unique_contracts!AR426</f>
        <v>0</v>
      </c>
      <c r="Q426" s="103">
        <f>unique_contracts!BP426</f>
        <v>0</v>
      </c>
      <c r="R426" s="103">
        <f t="shared" si="56"/>
        <v>0</v>
      </c>
      <c r="S426" s="103" t="str">
        <f>IFERROR(IF(AND(I426&gt;0,E426="NotHybrid"),_xlfn.CONCAT(MAX(MIN(ROUNDDOWN(I426/D426,0),8),4),INDEX(resources!$G:$G,MATCH(B426,resources!$A:$A,0))),INDEX(resources!$G:$G,MATCH(B426,resources!$A:$A,0))),"n/a")</f>
        <v>n/a</v>
      </c>
      <c r="T426" s="103" t="str">
        <f t="shared" si="57"/>
        <v>n/a</v>
      </c>
      <c r="U426" s="103" t="str">
        <f t="shared" si="58"/>
        <v>n/a</v>
      </c>
      <c r="V426" s="103">
        <f t="shared" si="59"/>
        <v>0</v>
      </c>
      <c r="W426" s="103">
        <f t="shared" si="60"/>
        <v>0</v>
      </c>
      <c r="X426" s="119">
        <f t="shared" si="61"/>
        <v>1</v>
      </c>
      <c r="Y426" s="119">
        <f t="shared" si="62"/>
        <v>1</v>
      </c>
      <c r="Z426" s="168">
        <f>MIN((IFERROR(IF(AND($V426&lt;=Z$1,$W426&gt;=Z$1),INDEX(Reliability!E$23:E$50,MATCH($S426,Reliability!$C$23:$C$50,0)),0),0)*IF($T426="n/a",$D426*$Y426,$G426)+IFERROR(IF(AND($V426&lt;=Z$1,$W426&gt;=Z$1),INDEX(Reliability!E$23:E$50,MATCH($T426,Reliability!$C$23:$C$50,0)),0),0)*$H426*$X426*$Y426),$D426)*$R426</f>
        <v>0</v>
      </c>
      <c r="AA426" s="168">
        <f>MIN((IFERROR(IF(AND($V426&lt;=AA$1,$W426&gt;=AA$1),INDEX(Reliability!F$23:F$50,MATCH($S426,Reliability!$C$23:$C$50,0)),0),0)*IF($T426="n/a",$D426*$Y426,$G426)+IFERROR(IF(AND($V426&lt;=AA$1,$W426&gt;=AA$1),INDEX(Reliability!F$23:F$50,MATCH($T426,Reliability!$C$23:$C$50,0)),0),0)*$H426*$X426*$Y426),$D426)*$R426</f>
        <v>0</v>
      </c>
      <c r="AB426" s="168">
        <f>MIN((IFERROR(IF(AND($V426&lt;=AB$1,$W426&gt;=AB$1),INDEX(Reliability!G$23:G$50,MATCH($S426,Reliability!$C$23:$C$50,0)),0),0)*IF($T426="n/a",$D426*$Y426,$G426)+IFERROR(IF(AND($V426&lt;=AB$1,$W426&gt;=AB$1),INDEX(Reliability!G$23:G$50,MATCH($T426,Reliability!$C$23:$C$50,0)),0),0)*$H426*$X426*$Y426),$D426)*$R426</f>
        <v>0</v>
      </c>
      <c r="AC426" s="168">
        <f>MIN((IFERROR(IF(AND($V426&lt;=AC$1,$W426&gt;=AC$1),INDEX(Reliability!H$23:H$50,MATCH($S426,Reliability!$C$23:$C$50,0)),0),0)*IF($T426="n/a",$D426*$Y426,$G426)+IFERROR(IF(AND($V426&lt;=AC$1,$W426&gt;=AC$1),INDEX(Reliability!H$23:H$50,MATCH($T426,Reliability!$C$23:$C$50,0)),0),0)*$H426*$X426*$Y426),$D426)*$R426</f>
        <v>0</v>
      </c>
      <c r="AD426" s="168">
        <f>MIN((IFERROR(IF(AND($V426&lt;=AD$1,$W426&gt;=AD$1),INDEX(Reliability!I$23:I$50,MATCH($S426,Reliability!$C$23:$C$50,0)),0),0)*IF($T426="n/a",$D426*$Y426,$G426)+IFERROR(IF(AND($V426&lt;=AD$1,$W426&gt;=AD$1),INDEX(Reliability!I$23:I$50,MATCH($T426,Reliability!$C$23:$C$50,0)),0),0)*$H426*$X426*$Y426),$D426)*$R426</f>
        <v>0</v>
      </c>
      <c r="AE426" s="168">
        <f>MIN((IFERROR(IF(AND($V426&lt;=AE$1,$W426&gt;=AE$1),INDEX(Reliability!J$23:J$50,MATCH($S426,Reliability!$C$23:$C$50,0)),0),0)*IF($T426="n/a",$D426*$Y426,$G426)+IFERROR(IF(AND($V426&lt;=AE$1,$W426&gt;=AE$1),INDEX(Reliability!J$23:J$50,MATCH($T426,Reliability!$C$23:$C$50,0)),0),0)*$H426*$X426*$Y426),$D426)*$R426</f>
        <v>0</v>
      </c>
      <c r="AF426" s="168">
        <f>MIN((IFERROR(IF(AND($V426&lt;=AF$1,$W426&gt;=AF$1),INDEX(Reliability!K$23:K$50,MATCH($S426,Reliability!$C$23:$C$50,0)),0),0)*IF($T426="n/a",$D426*$Y426,$G426)+IFERROR(IF(AND($V426&lt;=AF$1,$W426&gt;=AF$1),INDEX(Reliability!K$23:K$50,MATCH($T426,Reliability!$C$23:$C$50,0)),0),0)*$H426*$X426*$Y426),$D426)*$R426</f>
        <v>0</v>
      </c>
      <c r="AG426" s="168">
        <f>MIN((IFERROR(IF(AND($V426&lt;=AG$1,$W426&gt;=AG$1),INDEX(Reliability!L$23:L$50,MATCH($S426,Reliability!$C$23:$C$50,0)),0),0)*IF($T426="n/a",$D426*$Y426,$G426)+IFERROR(IF(AND($V426&lt;=AG$1,$W426&gt;=AG$1),INDEX(Reliability!L$23:L$50,MATCH($T426,Reliability!$C$23:$C$50,0)),0),0)*$H426*$X426*$Y426),$D426)*$R426</f>
        <v>0</v>
      </c>
      <c r="AH426" s="168">
        <f>MIN((IFERROR(IF(AND($V426&lt;=AH$1,$W426&gt;=AH$1),INDEX(Reliability!M$23:M$50,MATCH($S426,Reliability!$C$23:$C$50,0)),0),0)*IF($T426="n/a",$D426*$Y426,$G426)+IFERROR(IF(AND($V426&lt;=AH$1,$W426&gt;=AH$1),INDEX(Reliability!M$23:M$50,MATCH($T426,Reliability!$C$23:$C$50,0)),0),0)*$H426*$X426*$Y426),$D426)*$R426</f>
        <v>0</v>
      </c>
      <c r="AI426" s="168">
        <f>MIN((IFERROR(IF(AND($V426&lt;=AI$1,$W426&gt;=AI$1),INDEX(Reliability!N$23:N$50,MATCH($S426,Reliability!$C$23:$C$50,0)),0),0)*IF($T426="n/a",$D426*$Y426,$G426)+IFERROR(IF(AND($V426&lt;=AI$1,$W426&gt;=AI$1),INDEX(Reliability!N$23:N$50,MATCH($T426,Reliability!$C$23:$C$50,0)),0),0)*$H426*$X426*$Y426),$D426)*$R426</f>
        <v>0</v>
      </c>
      <c r="AJ426" s="168">
        <f>MIN((IFERROR(IF(AND($V426&lt;=AJ$1,$W426&gt;=AJ$1),INDEX(Reliability!O$23:O$50,MATCH($S426,Reliability!$C$23:$C$50,0)),0),0)*IF($T426="n/a",$D426*$Y426,$G426)+IFERROR(IF(AND($V426&lt;=AJ$1,$W426&gt;=AJ$1),INDEX(Reliability!O$23:O$50,MATCH($T426,Reliability!$C$23:$C$50,0)),0),0)*$H426*$X426*$Y426),$D426)*$R426</f>
        <v>0</v>
      </c>
      <c r="AK426" s="168">
        <f>MIN((IFERROR(IF(AND($V426&lt;=AK$1,$W426&gt;=AK$1),INDEX(Reliability!P$23:P$50,MATCH($S426,Reliability!$C$23:$C$50,0)),0),0)*IF($T426="n/a",$D426*$Y426,$G426)+IFERROR(IF(AND($V426&lt;=AK$1,$W426&gt;=AK$1),INDEX(Reliability!P$23:P$50,MATCH($T426,Reliability!$C$23:$C$50,0)),0),0)*$H426*$X426*$Y426),$D426)*$R426</f>
        <v>0</v>
      </c>
      <c r="AM426" s="167">
        <f t="shared" si="63"/>
        <v>0</v>
      </c>
      <c r="AN426">
        <f>unique_contracts!C426</f>
        <v>0</v>
      </c>
    </row>
    <row r="427" spans="2:40" x14ac:dyDescent="0.25">
      <c r="B427" s="121">
        <f>unique_contracts!B427</f>
        <v>0</v>
      </c>
      <c r="C427" s="103">
        <f>unique_contracts!D427</f>
        <v>0</v>
      </c>
      <c r="D427" s="120">
        <f>unique_contracts!J427</f>
        <v>0</v>
      </c>
      <c r="E427" s="103">
        <f>unique_contracts!M427</f>
        <v>0</v>
      </c>
      <c r="F427" s="103">
        <f>unique_contracts!N427</f>
        <v>0</v>
      </c>
      <c r="G427" s="103">
        <f>unique_contracts!P427</f>
        <v>0</v>
      </c>
      <c r="H427" s="103">
        <f>unique_contracts!R427</f>
        <v>0</v>
      </c>
      <c r="I427" s="103">
        <f>unique_contracts!V427</f>
        <v>0</v>
      </c>
      <c r="J427" s="121">
        <f>unique_contracts!AB427</f>
        <v>0</v>
      </c>
      <c r="K427" s="103">
        <f>unique_contracts!AM427</f>
        <v>0</v>
      </c>
      <c r="L427" s="103">
        <f>unique_contracts!AN427</f>
        <v>0</v>
      </c>
      <c r="M427" s="103">
        <f>unique_contracts!AO427</f>
        <v>0</v>
      </c>
      <c r="N427" s="103">
        <f>unique_contracts!AP427</f>
        <v>0</v>
      </c>
      <c r="O427" s="103">
        <f>unique_contracts!AQ427</f>
        <v>0</v>
      </c>
      <c r="P427" s="103">
        <f>unique_contracts!AR427</f>
        <v>0</v>
      </c>
      <c r="Q427" s="103">
        <f>unique_contracts!BP427</f>
        <v>0</v>
      </c>
      <c r="R427" s="103">
        <f t="shared" si="56"/>
        <v>0</v>
      </c>
      <c r="S427" s="103" t="str">
        <f>IFERROR(IF(AND(I427&gt;0,E427="NotHybrid"),_xlfn.CONCAT(MAX(MIN(ROUNDDOWN(I427/D427,0),8),4),INDEX(resources!$G:$G,MATCH(B427,resources!$A:$A,0))),INDEX(resources!$G:$G,MATCH(B427,resources!$A:$A,0))),"n/a")</f>
        <v>n/a</v>
      </c>
      <c r="T427" s="103" t="str">
        <f t="shared" si="57"/>
        <v>n/a</v>
      </c>
      <c r="U427" s="103" t="str">
        <f t="shared" si="58"/>
        <v>n/a</v>
      </c>
      <c r="V427" s="103">
        <f t="shared" si="59"/>
        <v>0</v>
      </c>
      <c r="W427" s="103">
        <f t="shared" si="60"/>
        <v>0</v>
      </c>
      <c r="X427" s="119">
        <f t="shared" si="61"/>
        <v>1</v>
      </c>
      <c r="Y427" s="119">
        <f t="shared" si="62"/>
        <v>1</v>
      </c>
      <c r="Z427" s="168">
        <f>MIN((IFERROR(IF(AND($V427&lt;=Z$1,$W427&gt;=Z$1),INDEX(Reliability!E$23:E$50,MATCH($S427,Reliability!$C$23:$C$50,0)),0),0)*IF($T427="n/a",$D427*$Y427,$G427)+IFERROR(IF(AND($V427&lt;=Z$1,$W427&gt;=Z$1),INDEX(Reliability!E$23:E$50,MATCH($T427,Reliability!$C$23:$C$50,0)),0),0)*$H427*$X427*$Y427),$D427)*$R427</f>
        <v>0</v>
      </c>
      <c r="AA427" s="168">
        <f>MIN((IFERROR(IF(AND($V427&lt;=AA$1,$W427&gt;=AA$1),INDEX(Reliability!F$23:F$50,MATCH($S427,Reliability!$C$23:$C$50,0)),0),0)*IF($T427="n/a",$D427*$Y427,$G427)+IFERROR(IF(AND($V427&lt;=AA$1,$W427&gt;=AA$1),INDEX(Reliability!F$23:F$50,MATCH($T427,Reliability!$C$23:$C$50,0)),0),0)*$H427*$X427*$Y427),$D427)*$R427</f>
        <v>0</v>
      </c>
      <c r="AB427" s="168">
        <f>MIN((IFERROR(IF(AND($V427&lt;=AB$1,$W427&gt;=AB$1),INDEX(Reliability!G$23:G$50,MATCH($S427,Reliability!$C$23:$C$50,0)),0),0)*IF($T427="n/a",$D427*$Y427,$G427)+IFERROR(IF(AND($V427&lt;=AB$1,$W427&gt;=AB$1),INDEX(Reliability!G$23:G$50,MATCH($T427,Reliability!$C$23:$C$50,0)),0),0)*$H427*$X427*$Y427),$D427)*$R427</f>
        <v>0</v>
      </c>
      <c r="AC427" s="168">
        <f>MIN((IFERROR(IF(AND($V427&lt;=AC$1,$W427&gt;=AC$1),INDEX(Reliability!H$23:H$50,MATCH($S427,Reliability!$C$23:$C$50,0)),0),0)*IF($T427="n/a",$D427*$Y427,$G427)+IFERROR(IF(AND($V427&lt;=AC$1,$W427&gt;=AC$1),INDEX(Reliability!H$23:H$50,MATCH($T427,Reliability!$C$23:$C$50,0)),0),0)*$H427*$X427*$Y427),$D427)*$R427</f>
        <v>0</v>
      </c>
      <c r="AD427" s="168">
        <f>MIN((IFERROR(IF(AND($V427&lt;=AD$1,$W427&gt;=AD$1),INDEX(Reliability!I$23:I$50,MATCH($S427,Reliability!$C$23:$C$50,0)),0),0)*IF($T427="n/a",$D427*$Y427,$G427)+IFERROR(IF(AND($V427&lt;=AD$1,$W427&gt;=AD$1),INDEX(Reliability!I$23:I$50,MATCH($T427,Reliability!$C$23:$C$50,0)),0),0)*$H427*$X427*$Y427),$D427)*$R427</f>
        <v>0</v>
      </c>
      <c r="AE427" s="168">
        <f>MIN((IFERROR(IF(AND($V427&lt;=AE$1,$W427&gt;=AE$1),INDEX(Reliability!J$23:J$50,MATCH($S427,Reliability!$C$23:$C$50,0)),0),0)*IF($T427="n/a",$D427*$Y427,$G427)+IFERROR(IF(AND($V427&lt;=AE$1,$W427&gt;=AE$1),INDEX(Reliability!J$23:J$50,MATCH($T427,Reliability!$C$23:$C$50,0)),0),0)*$H427*$X427*$Y427),$D427)*$R427</f>
        <v>0</v>
      </c>
      <c r="AF427" s="168">
        <f>MIN((IFERROR(IF(AND($V427&lt;=AF$1,$W427&gt;=AF$1),INDEX(Reliability!K$23:K$50,MATCH($S427,Reliability!$C$23:$C$50,0)),0),0)*IF($T427="n/a",$D427*$Y427,$G427)+IFERROR(IF(AND($V427&lt;=AF$1,$W427&gt;=AF$1),INDEX(Reliability!K$23:K$50,MATCH($T427,Reliability!$C$23:$C$50,0)),0),0)*$H427*$X427*$Y427),$D427)*$R427</f>
        <v>0</v>
      </c>
      <c r="AG427" s="168">
        <f>MIN((IFERROR(IF(AND($V427&lt;=AG$1,$W427&gt;=AG$1),INDEX(Reliability!L$23:L$50,MATCH($S427,Reliability!$C$23:$C$50,0)),0),0)*IF($T427="n/a",$D427*$Y427,$G427)+IFERROR(IF(AND($V427&lt;=AG$1,$W427&gt;=AG$1),INDEX(Reliability!L$23:L$50,MATCH($T427,Reliability!$C$23:$C$50,0)),0),0)*$H427*$X427*$Y427),$D427)*$R427</f>
        <v>0</v>
      </c>
      <c r="AH427" s="168">
        <f>MIN((IFERROR(IF(AND($V427&lt;=AH$1,$W427&gt;=AH$1),INDEX(Reliability!M$23:M$50,MATCH($S427,Reliability!$C$23:$C$50,0)),0),0)*IF($T427="n/a",$D427*$Y427,$G427)+IFERROR(IF(AND($V427&lt;=AH$1,$W427&gt;=AH$1),INDEX(Reliability!M$23:M$50,MATCH($T427,Reliability!$C$23:$C$50,0)),0),0)*$H427*$X427*$Y427),$D427)*$R427</f>
        <v>0</v>
      </c>
      <c r="AI427" s="168">
        <f>MIN((IFERROR(IF(AND($V427&lt;=AI$1,$W427&gt;=AI$1),INDEX(Reliability!N$23:N$50,MATCH($S427,Reliability!$C$23:$C$50,0)),0),0)*IF($T427="n/a",$D427*$Y427,$G427)+IFERROR(IF(AND($V427&lt;=AI$1,$W427&gt;=AI$1),INDEX(Reliability!N$23:N$50,MATCH($T427,Reliability!$C$23:$C$50,0)),0),0)*$H427*$X427*$Y427),$D427)*$R427</f>
        <v>0</v>
      </c>
      <c r="AJ427" s="168">
        <f>MIN((IFERROR(IF(AND($V427&lt;=AJ$1,$W427&gt;=AJ$1),INDEX(Reliability!O$23:O$50,MATCH($S427,Reliability!$C$23:$C$50,0)),0),0)*IF($T427="n/a",$D427*$Y427,$G427)+IFERROR(IF(AND($V427&lt;=AJ$1,$W427&gt;=AJ$1),INDEX(Reliability!O$23:O$50,MATCH($T427,Reliability!$C$23:$C$50,0)),0),0)*$H427*$X427*$Y427),$D427)*$R427</f>
        <v>0</v>
      </c>
      <c r="AK427" s="168">
        <f>MIN((IFERROR(IF(AND($V427&lt;=AK$1,$W427&gt;=AK$1),INDEX(Reliability!P$23:P$50,MATCH($S427,Reliability!$C$23:$C$50,0)),0),0)*IF($T427="n/a",$D427*$Y427,$G427)+IFERROR(IF(AND($V427&lt;=AK$1,$W427&gt;=AK$1),INDEX(Reliability!P$23:P$50,MATCH($T427,Reliability!$C$23:$C$50,0)),0),0)*$H427*$X427*$Y427),$D427)*$R427</f>
        <v>0</v>
      </c>
      <c r="AM427" s="167">
        <f t="shared" si="63"/>
        <v>0</v>
      </c>
      <c r="AN427">
        <f>unique_contracts!C427</f>
        <v>0</v>
      </c>
    </row>
    <row r="428" spans="2:40" x14ac:dyDescent="0.25">
      <c r="B428" s="121">
        <f>unique_contracts!B428</f>
        <v>0</v>
      </c>
      <c r="C428" s="103">
        <f>unique_contracts!D428</f>
        <v>0</v>
      </c>
      <c r="D428" s="120">
        <f>unique_contracts!J428</f>
        <v>0</v>
      </c>
      <c r="E428" s="103">
        <f>unique_contracts!M428</f>
        <v>0</v>
      </c>
      <c r="F428" s="103">
        <f>unique_contracts!N428</f>
        <v>0</v>
      </c>
      <c r="G428" s="103">
        <f>unique_contracts!P428</f>
        <v>0</v>
      </c>
      <c r="H428" s="103">
        <f>unique_contracts!R428</f>
        <v>0</v>
      </c>
      <c r="I428" s="103">
        <f>unique_contracts!V428</f>
        <v>0</v>
      </c>
      <c r="J428" s="121">
        <f>unique_contracts!AB428</f>
        <v>0</v>
      </c>
      <c r="K428" s="103">
        <f>unique_contracts!AM428</f>
        <v>0</v>
      </c>
      <c r="L428" s="103">
        <f>unique_contracts!AN428</f>
        <v>0</v>
      </c>
      <c r="M428" s="103">
        <f>unique_contracts!AO428</f>
        <v>0</v>
      </c>
      <c r="N428" s="103">
        <f>unique_contracts!AP428</f>
        <v>0</v>
      </c>
      <c r="O428" s="103">
        <f>unique_contracts!AQ428</f>
        <v>0</v>
      </c>
      <c r="P428" s="103">
        <f>unique_contracts!AR428</f>
        <v>0</v>
      </c>
      <c r="Q428" s="103">
        <f>unique_contracts!BP428</f>
        <v>0</v>
      </c>
      <c r="R428" s="103">
        <f t="shared" si="56"/>
        <v>0</v>
      </c>
      <c r="S428" s="103" t="str">
        <f>IFERROR(IF(AND(I428&gt;0,E428="NotHybrid"),_xlfn.CONCAT(MAX(MIN(ROUNDDOWN(I428/D428,0),8),4),INDEX(resources!$G:$G,MATCH(B428,resources!$A:$A,0))),INDEX(resources!$G:$G,MATCH(B428,resources!$A:$A,0))),"n/a")</f>
        <v>n/a</v>
      </c>
      <c r="T428" s="103" t="str">
        <f t="shared" si="57"/>
        <v>n/a</v>
      </c>
      <c r="U428" s="103" t="str">
        <f t="shared" si="58"/>
        <v>n/a</v>
      </c>
      <c r="V428" s="103">
        <f t="shared" si="59"/>
        <v>0</v>
      </c>
      <c r="W428" s="103">
        <f t="shared" si="60"/>
        <v>0</v>
      </c>
      <c r="X428" s="119">
        <f t="shared" si="61"/>
        <v>1</v>
      </c>
      <c r="Y428" s="119">
        <f t="shared" si="62"/>
        <v>1</v>
      </c>
      <c r="Z428" s="168">
        <f>MIN((IFERROR(IF(AND($V428&lt;=Z$1,$W428&gt;=Z$1),INDEX(Reliability!E$23:E$50,MATCH($S428,Reliability!$C$23:$C$50,0)),0),0)*IF($T428="n/a",$D428*$Y428,$G428)+IFERROR(IF(AND($V428&lt;=Z$1,$W428&gt;=Z$1),INDEX(Reliability!E$23:E$50,MATCH($T428,Reliability!$C$23:$C$50,0)),0),0)*$H428*$X428*$Y428),$D428)*$R428</f>
        <v>0</v>
      </c>
      <c r="AA428" s="168">
        <f>MIN((IFERROR(IF(AND($V428&lt;=AA$1,$W428&gt;=AA$1),INDEX(Reliability!F$23:F$50,MATCH($S428,Reliability!$C$23:$C$50,0)),0),0)*IF($T428="n/a",$D428*$Y428,$G428)+IFERROR(IF(AND($V428&lt;=AA$1,$W428&gt;=AA$1),INDEX(Reliability!F$23:F$50,MATCH($T428,Reliability!$C$23:$C$50,0)),0),0)*$H428*$X428*$Y428),$D428)*$R428</f>
        <v>0</v>
      </c>
      <c r="AB428" s="168">
        <f>MIN((IFERROR(IF(AND($V428&lt;=AB$1,$W428&gt;=AB$1),INDEX(Reliability!G$23:G$50,MATCH($S428,Reliability!$C$23:$C$50,0)),0),0)*IF($T428="n/a",$D428*$Y428,$G428)+IFERROR(IF(AND($V428&lt;=AB$1,$W428&gt;=AB$1),INDEX(Reliability!G$23:G$50,MATCH($T428,Reliability!$C$23:$C$50,0)),0),0)*$H428*$X428*$Y428),$D428)*$R428</f>
        <v>0</v>
      </c>
      <c r="AC428" s="168">
        <f>MIN((IFERROR(IF(AND($V428&lt;=AC$1,$W428&gt;=AC$1),INDEX(Reliability!H$23:H$50,MATCH($S428,Reliability!$C$23:$C$50,0)),0),0)*IF($T428="n/a",$D428*$Y428,$G428)+IFERROR(IF(AND($V428&lt;=AC$1,$W428&gt;=AC$1),INDEX(Reliability!H$23:H$50,MATCH($T428,Reliability!$C$23:$C$50,0)),0),0)*$H428*$X428*$Y428),$D428)*$R428</f>
        <v>0</v>
      </c>
      <c r="AD428" s="168">
        <f>MIN((IFERROR(IF(AND($V428&lt;=AD$1,$W428&gt;=AD$1),INDEX(Reliability!I$23:I$50,MATCH($S428,Reliability!$C$23:$C$50,0)),0),0)*IF($T428="n/a",$D428*$Y428,$G428)+IFERROR(IF(AND($V428&lt;=AD$1,$W428&gt;=AD$1),INDEX(Reliability!I$23:I$50,MATCH($T428,Reliability!$C$23:$C$50,0)),0),0)*$H428*$X428*$Y428),$D428)*$R428</f>
        <v>0</v>
      </c>
      <c r="AE428" s="168">
        <f>MIN((IFERROR(IF(AND($V428&lt;=AE$1,$W428&gt;=AE$1),INDEX(Reliability!J$23:J$50,MATCH($S428,Reliability!$C$23:$C$50,0)),0),0)*IF($T428="n/a",$D428*$Y428,$G428)+IFERROR(IF(AND($V428&lt;=AE$1,$W428&gt;=AE$1),INDEX(Reliability!J$23:J$50,MATCH($T428,Reliability!$C$23:$C$50,0)),0),0)*$H428*$X428*$Y428),$D428)*$R428</f>
        <v>0</v>
      </c>
      <c r="AF428" s="168">
        <f>MIN((IFERROR(IF(AND($V428&lt;=AF$1,$W428&gt;=AF$1),INDEX(Reliability!K$23:K$50,MATCH($S428,Reliability!$C$23:$C$50,0)),0),0)*IF($T428="n/a",$D428*$Y428,$G428)+IFERROR(IF(AND($V428&lt;=AF$1,$W428&gt;=AF$1),INDEX(Reliability!K$23:K$50,MATCH($T428,Reliability!$C$23:$C$50,0)),0),0)*$H428*$X428*$Y428),$D428)*$R428</f>
        <v>0</v>
      </c>
      <c r="AG428" s="168">
        <f>MIN((IFERROR(IF(AND($V428&lt;=AG$1,$W428&gt;=AG$1),INDEX(Reliability!L$23:L$50,MATCH($S428,Reliability!$C$23:$C$50,0)),0),0)*IF($T428="n/a",$D428*$Y428,$G428)+IFERROR(IF(AND($V428&lt;=AG$1,$W428&gt;=AG$1),INDEX(Reliability!L$23:L$50,MATCH($T428,Reliability!$C$23:$C$50,0)),0),0)*$H428*$X428*$Y428),$D428)*$R428</f>
        <v>0</v>
      </c>
      <c r="AH428" s="168">
        <f>MIN((IFERROR(IF(AND($V428&lt;=AH$1,$W428&gt;=AH$1),INDEX(Reliability!M$23:M$50,MATCH($S428,Reliability!$C$23:$C$50,0)),0),0)*IF($T428="n/a",$D428*$Y428,$G428)+IFERROR(IF(AND($V428&lt;=AH$1,$W428&gt;=AH$1),INDEX(Reliability!M$23:M$50,MATCH($T428,Reliability!$C$23:$C$50,0)),0),0)*$H428*$X428*$Y428),$D428)*$R428</f>
        <v>0</v>
      </c>
      <c r="AI428" s="168">
        <f>MIN((IFERROR(IF(AND($V428&lt;=AI$1,$W428&gt;=AI$1),INDEX(Reliability!N$23:N$50,MATCH($S428,Reliability!$C$23:$C$50,0)),0),0)*IF($T428="n/a",$D428*$Y428,$G428)+IFERROR(IF(AND($V428&lt;=AI$1,$W428&gt;=AI$1),INDEX(Reliability!N$23:N$50,MATCH($T428,Reliability!$C$23:$C$50,0)),0),0)*$H428*$X428*$Y428),$D428)*$R428</f>
        <v>0</v>
      </c>
      <c r="AJ428" s="168">
        <f>MIN((IFERROR(IF(AND($V428&lt;=AJ$1,$W428&gt;=AJ$1),INDEX(Reliability!O$23:O$50,MATCH($S428,Reliability!$C$23:$C$50,0)),0),0)*IF($T428="n/a",$D428*$Y428,$G428)+IFERROR(IF(AND($V428&lt;=AJ$1,$W428&gt;=AJ$1),INDEX(Reliability!O$23:O$50,MATCH($T428,Reliability!$C$23:$C$50,0)),0),0)*$H428*$X428*$Y428),$D428)*$R428</f>
        <v>0</v>
      </c>
      <c r="AK428" s="168">
        <f>MIN((IFERROR(IF(AND($V428&lt;=AK$1,$W428&gt;=AK$1),INDEX(Reliability!P$23:P$50,MATCH($S428,Reliability!$C$23:$C$50,0)),0),0)*IF($T428="n/a",$D428*$Y428,$G428)+IFERROR(IF(AND($V428&lt;=AK$1,$W428&gt;=AK$1),INDEX(Reliability!P$23:P$50,MATCH($T428,Reliability!$C$23:$C$50,0)),0),0)*$H428*$X428*$Y428),$D428)*$R428</f>
        <v>0</v>
      </c>
      <c r="AM428" s="167">
        <f t="shared" si="63"/>
        <v>0</v>
      </c>
      <c r="AN428">
        <f>unique_contracts!C428</f>
        <v>0</v>
      </c>
    </row>
    <row r="429" spans="2:40" x14ac:dyDescent="0.25">
      <c r="B429" s="121">
        <f>unique_contracts!B429</f>
        <v>0</v>
      </c>
      <c r="C429" s="103">
        <f>unique_contracts!D429</f>
        <v>0</v>
      </c>
      <c r="D429" s="120">
        <f>unique_contracts!J429</f>
        <v>0</v>
      </c>
      <c r="E429" s="103">
        <f>unique_contracts!M429</f>
        <v>0</v>
      </c>
      <c r="F429" s="103">
        <f>unique_contracts!N429</f>
        <v>0</v>
      </c>
      <c r="G429" s="103">
        <f>unique_contracts!P429</f>
        <v>0</v>
      </c>
      <c r="H429" s="103">
        <f>unique_contracts!R429</f>
        <v>0</v>
      </c>
      <c r="I429" s="103">
        <f>unique_contracts!V429</f>
        <v>0</v>
      </c>
      <c r="J429" s="121">
        <f>unique_contracts!AB429</f>
        <v>0</v>
      </c>
      <c r="K429" s="103">
        <f>unique_contracts!AM429</f>
        <v>0</v>
      </c>
      <c r="L429" s="103">
        <f>unique_contracts!AN429</f>
        <v>0</v>
      </c>
      <c r="M429" s="103">
        <f>unique_contracts!AO429</f>
        <v>0</v>
      </c>
      <c r="N429" s="103">
        <f>unique_contracts!AP429</f>
        <v>0</v>
      </c>
      <c r="O429" s="103">
        <f>unique_contracts!AQ429</f>
        <v>0</v>
      </c>
      <c r="P429" s="103">
        <f>unique_contracts!AR429</f>
        <v>0</v>
      </c>
      <c r="Q429" s="103">
        <f>unique_contracts!BP429</f>
        <v>0</v>
      </c>
      <c r="R429" s="103">
        <f t="shared" si="56"/>
        <v>0</v>
      </c>
      <c r="S429" s="103" t="str">
        <f>IFERROR(IF(AND(I429&gt;0,E429="NotHybrid"),_xlfn.CONCAT(MAX(MIN(ROUNDDOWN(I429/D429,0),8),4),INDEX(resources!$G:$G,MATCH(B429,resources!$A:$A,0))),INDEX(resources!$G:$G,MATCH(B429,resources!$A:$A,0))),"n/a")</f>
        <v>n/a</v>
      </c>
      <c r="T429" s="103" t="str">
        <f t="shared" si="57"/>
        <v>n/a</v>
      </c>
      <c r="U429" s="103" t="str">
        <f t="shared" si="58"/>
        <v>n/a</v>
      </c>
      <c r="V429" s="103">
        <f t="shared" si="59"/>
        <v>0</v>
      </c>
      <c r="W429" s="103">
        <f t="shared" si="60"/>
        <v>0</v>
      </c>
      <c r="X429" s="119">
        <f t="shared" si="61"/>
        <v>1</v>
      </c>
      <c r="Y429" s="119">
        <f t="shared" si="62"/>
        <v>1</v>
      </c>
      <c r="Z429" s="168">
        <f>MIN((IFERROR(IF(AND($V429&lt;=Z$1,$W429&gt;=Z$1),INDEX(Reliability!E$23:E$50,MATCH($S429,Reliability!$C$23:$C$50,0)),0),0)*IF($T429="n/a",$D429*$Y429,$G429)+IFERROR(IF(AND($V429&lt;=Z$1,$W429&gt;=Z$1),INDEX(Reliability!E$23:E$50,MATCH($T429,Reliability!$C$23:$C$50,0)),0),0)*$H429*$X429*$Y429),$D429)*$R429</f>
        <v>0</v>
      </c>
      <c r="AA429" s="168">
        <f>MIN((IFERROR(IF(AND($V429&lt;=AA$1,$W429&gt;=AA$1),INDEX(Reliability!F$23:F$50,MATCH($S429,Reliability!$C$23:$C$50,0)),0),0)*IF($T429="n/a",$D429*$Y429,$G429)+IFERROR(IF(AND($V429&lt;=AA$1,$W429&gt;=AA$1),INDEX(Reliability!F$23:F$50,MATCH($T429,Reliability!$C$23:$C$50,0)),0),0)*$H429*$X429*$Y429),$D429)*$R429</f>
        <v>0</v>
      </c>
      <c r="AB429" s="168">
        <f>MIN((IFERROR(IF(AND($V429&lt;=AB$1,$W429&gt;=AB$1),INDEX(Reliability!G$23:G$50,MATCH($S429,Reliability!$C$23:$C$50,0)),0),0)*IF($T429="n/a",$D429*$Y429,$G429)+IFERROR(IF(AND($V429&lt;=AB$1,$W429&gt;=AB$1),INDEX(Reliability!G$23:G$50,MATCH($T429,Reliability!$C$23:$C$50,0)),0),0)*$H429*$X429*$Y429),$D429)*$R429</f>
        <v>0</v>
      </c>
      <c r="AC429" s="168">
        <f>MIN((IFERROR(IF(AND($V429&lt;=AC$1,$W429&gt;=AC$1),INDEX(Reliability!H$23:H$50,MATCH($S429,Reliability!$C$23:$C$50,0)),0),0)*IF($T429="n/a",$D429*$Y429,$G429)+IFERROR(IF(AND($V429&lt;=AC$1,$W429&gt;=AC$1),INDEX(Reliability!H$23:H$50,MATCH($T429,Reliability!$C$23:$C$50,0)),0),0)*$H429*$X429*$Y429),$D429)*$R429</f>
        <v>0</v>
      </c>
      <c r="AD429" s="168">
        <f>MIN((IFERROR(IF(AND($V429&lt;=AD$1,$W429&gt;=AD$1),INDEX(Reliability!I$23:I$50,MATCH($S429,Reliability!$C$23:$C$50,0)),0),0)*IF($T429="n/a",$D429*$Y429,$G429)+IFERROR(IF(AND($V429&lt;=AD$1,$W429&gt;=AD$1),INDEX(Reliability!I$23:I$50,MATCH($T429,Reliability!$C$23:$C$50,0)),0),0)*$H429*$X429*$Y429),$D429)*$R429</f>
        <v>0</v>
      </c>
      <c r="AE429" s="168">
        <f>MIN((IFERROR(IF(AND($V429&lt;=AE$1,$W429&gt;=AE$1),INDEX(Reliability!J$23:J$50,MATCH($S429,Reliability!$C$23:$C$50,0)),0),0)*IF($T429="n/a",$D429*$Y429,$G429)+IFERROR(IF(AND($V429&lt;=AE$1,$W429&gt;=AE$1),INDEX(Reliability!J$23:J$50,MATCH($T429,Reliability!$C$23:$C$50,0)),0),0)*$H429*$X429*$Y429),$D429)*$R429</f>
        <v>0</v>
      </c>
      <c r="AF429" s="168">
        <f>MIN((IFERROR(IF(AND($V429&lt;=AF$1,$W429&gt;=AF$1),INDEX(Reliability!K$23:K$50,MATCH($S429,Reliability!$C$23:$C$50,0)),0),0)*IF($T429="n/a",$D429*$Y429,$G429)+IFERROR(IF(AND($V429&lt;=AF$1,$W429&gt;=AF$1),INDEX(Reliability!K$23:K$50,MATCH($T429,Reliability!$C$23:$C$50,0)),0),0)*$H429*$X429*$Y429),$D429)*$R429</f>
        <v>0</v>
      </c>
      <c r="AG429" s="168">
        <f>MIN((IFERROR(IF(AND($V429&lt;=AG$1,$W429&gt;=AG$1),INDEX(Reliability!L$23:L$50,MATCH($S429,Reliability!$C$23:$C$50,0)),0),0)*IF($T429="n/a",$D429*$Y429,$G429)+IFERROR(IF(AND($V429&lt;=AG$1,$W429&gt;=AG$1),INDEX(Reliability!L$23:L$50,MATCH($T429,Reliability!$C$23:$C$50,0)),0),0)*$H429*$X429*$Y429),$D429)*$R429</f>
        <v>0</v>
      </c>
      <c r="AH429" s="168">
        <f>MIN((IFERROR(IF(AND($V429&lt;=AH$1,$W429&gt;=AH$1),INDEX(Reliability!M$23:M$50,MATCH($S429,Reliability!$C$23:$C$50,0)),0),0)*IF($T429="n/a",$D429*$Y429,$G429)+IFERROR(IF(AND($V429&lt;=AH$1,$W429&gt;=AH$1),INDEX(Reliability!M$23:M$50,MATCH($T429,Reliability!$C$23:$C$50,0)),0),0)*$H429*$X429*$Y429),$D429)*$R429</f>
        <v>0</v>
      </c>
      <c r="AI429" s="168">
        <f>MIN((IFERROR(IF(AND($V429&lt;=AI$1,$W429&gt;=AI$1),INDEX(Reliability!N$23:N$50,MATCH($S429,Reliability!$C$23:$C$50,0)),0),0)*IF($T429="n/a",$D429*$Y429,$G429)+IFERROR(IF(AND($V429&lt;=AI$1,$W429&gt;=AI$1),INDEX(Reliability!N$23:N$50,MATCH($T429,Reliability!$C$23:$C$50,0)),0),0)*$H429*$X429*$Y429),$D429)*$R429</f>
        <v>0</v>
      </c>
      <c r="AJ429" s="168">
        <f>MIN((IFERROR(IF(AND($V429&lt;=AJ$1,$W429&gt;=AJ$1),INDEX(Reliability!O$23:O$50,MATCH($S429,Reliability!$C$23:$C$50,0)),0),0)*IF($T429="n/a",$D429*$Y429,$G429)+IFERROR(IF(AND($V429&lt;=AJ$1,$W429&gt;=AJ$1),INDEX(Reliability!O$23:O$50,MATCH($T429,Reliability!$C$23:$C$50,0)),0),0)*$H429*$X429*$Y429),$D429)*$R429</f>
        <v>0</v>
      </c>
      <c r="AK429" s="168">
        <f>MIN((IFERROR(IF(AND($V429&lt;=AK$1,$W429&gt;=AK$1),INDEX(Reliability!P$23:P$50,MATCH($S429,Reliability!$C$23:$C$50,0)),0),0)*IF($T429="n/a",$D429*$Y429,$G429)+IFERROR(IF(AND($V429&lt;=AK$1,$W429&gt;=AK$1),INDEX(Reliability!P$23:P$50,MATCH($T429,Reliability!$C$23:$C$50,0)),0),0)*$H429*$X429*$Y429),$D429)*$R429</f>
        <v>0</v>
      </c>
      <c r="AM429" s="167">
        <f t="shared" si="63"/>
        <v>0</v>
      </c>
      <c r="AN429">
        <f>unique_contracts!C429</f>
        <v>0</v>
      </c>
    </row>
    <row r="430" spans="2:40" x14ac:dyDescent="0.25">
      <c r="B430" s="121">
        <f>unique_contracts!B430</f>
        <v>0</v>
      </c>
      <c r="C430" s="103">
        <f>unique_contracts!D430</f>
        <v>0</v>
      </c>
      <c r="D430" s="120">
        <f>unique_contracts!J430</f>
        <v>0</v>
      </c>
      <c r="E430" s="103">
        <f>unique_contracts!M430</f>
        <v>0</v>
      </c>
      <c r="F430" s="103">
        <f>unique_contracts!N430</f>
        <v>0</v>
      </c>
      <c r="G430" s="103">
        <f>unique_contracts!P430</f>
        <v>0</v>
      </c>
      <c r="H430" s="103">
        <f>unique_contracts!R430</f>
        <v>0</v>
      </c>
      <c r="I430" s="103">
        <f>unique_contracts!V430</f>
        <v>0</v>
      </c>
      <c r="J430" s="121">
        <f>unique_contracts!AB430</f>
        <v>0</v>
      </c>
      <c r="K430" s="103">
        <f>unique_contracts!AM430</f>
        <v>0</v>
      </c>
      <c r="L430" s="103">
        <f>unique_contracts!AN430</f>
        <v>0</v>
      </c>
      <c r="M430" s="103">
        <f>unique_contracts!AO430</f>
        <v>0</v>
      </c>
      <c r="N430" s="103">
        <f>unique_contracts!AP430</f>
        <v>0</v>
      </c>
      <c r="O430" s="103">
        <f>unique_contracts!AQ430</f>
        <v>0</v>
      </c>
      <c r="P430" s="103">
        <f>unique_contracts!AR430</f>
        <v>0</v>
      </c>
      <c r="Q430" s="103">
        <f>unique_contracts!BP430</f>
        <v>0</v>
      </c>
      <c r="R430" s="103">
        <f t="shared" si="56"/>
        <v>0</v>
      </c>
      <c r="S430" s="103" t="str">
        <f>IFERROR(IF(AND(I430&gt;0,E430="NotHybrid"),_xlfn.CONCAT(MAX(MIN(ROUNDDOWN(I430/D430,0),8),4),INDEX(resources!$G:$G,MATCH(B430,resources!$A:$A,0))),INDEX(resources!$G:$G,MATCH(B430,resources!$A:$A,0))),"n/a")</f>
        <v>n/a</v>
      </c>
      <c r="T430" s="103" t="str">
        <f t="shared" si="57"/>
        <v>n/a</v>
      </c>
      <c r="U430" s="103" t="str">
        <f t="shared" si="58"/>
        <v>n/a</v>
      </c>
      <c r="V430" s="103">
        <f t="shared" si="59"/>
        <v>0</v>
      </c>
      <c r="W430" s="103">
        <f t="shared" si="60"/>
        <v>0</v>
      </c>
      <c r="X430" s="119">
        <f t="shared" si="61"/>
        <v>1</v>
      </c>
      <c r="Y430" s="119">
        <f t="shared" si="62"/>
        <v>1</v>
      </c>
      <c r="Z430" s="168">
        <f>MIN((IFERROR(IF(AND($V430&lt;=Z$1,$W430&gt;=Z$1),INDEX(Reliability!E$23:E$50,MATCH($S430,Reliability!$C$23:$C$50,0)),0),0)*IF($T430="n/a",$D430*$Y430,$G430)+IFERROR(IF(AND($V430&lt;=Z$1,$W430&gt;=Z$1),INDEX(Reliability!E$23:E$50,MATCH($T430,Reliability!$C$23:$C$50,0)),0),0)*$H430*$X430*$Y430),$D430)*$R430</f>
        <v>0</v>
      </c>
      <c r="AA430" s="168">
        <f>MIN((IFERROR(IF(AND($V430&lt;=AA$1,$W430&gt;=AA$1),INDEX(Reliability!F$23:F$50,MATCH($S430,Reliability!$C$23:$C$50,0)),0),0)*IF($T430="n/a",$D430*$Y430,$G430)+IFERROR(IF(AND($V430&lt;=AA$1,$W430&gt;=AA$1),INDEX(Reliability!F$23:F$50,MATCH($T430,Reliability!$C$23:$C$50,0)),0),0)*$H430*$X430*$Y430),$D430)*$R430</f>
        <v>0</v>
      </c>
      <c r="AB430" s="168">
        <f>MIN((IFERROR(IF(AND($V430&lt;=AB$1,$W430&gt;=AB$1),INDEX(Reliability!G$23:G$50,MATCH($S430,Reliability!$C$23:$C$50,0)),0),0)*IF($T430="n/a",$D430*$Y430,$G430)+IFERROR(IF(AND($V430&lt;=AB$1,$W430&gt;=AB$1),INDEX(Reliability!G$23:G$50,MATCH($T430,Reliability!$C$23:$C$50,0)),0),0)*$H430*$X430*$Y430),$D430)*$R430</f>
        <v>0</v>
      </c>
      <c r="AC430" s="168">
        <f>MIN((IFERROR(IF(AND($V430&lt;=AC$1,$W430&gt;=AC$1),INDEX(Reliability!H$23:H$50,MATCH($S430,Reliability!$C$23:$C$50,0)),0),0)*IF($T430="n/a",$D430*$Y430,$G430)+IFERROR(IF(AND($V430&lt;=AC$1,$W430&gt;=AC$1),INDEX(Reliability!H$23:H$50,MATCH($T430,Reliability!$C$23:$C$50,0)),0),0)*$H430*$X430*$Y430),$D430)*$R430</f>
        <v>0</v>
      </c>
      <c r="AD430" s="168">
        <f>MIN((IFERROR(IF(AND($V430&lt;=AD$1,$W430&gt;=AD$1),INDEX(Reliability!I$23:I$50,MATCH($S430,Reliability!$C$23:$C$50,0)),0),0)*IF($T430="n/a",$D430*$Y430,$G430)+IFERROR(IF(AND($V430&lt;=AD$1,$W430&gt;=AD$1),INDEX(Reliability!I$23:I$50,MATCH($T430,Reliability!$C$23:$C$50,0)),0),0)*$H430*$X430*$Y430),$D430)*$R430</f>
        <v>0</v>
      </c>
      <c r="AE430" s="168">
        <f>MIN((IFERROR(IF(AND($V430&lt;=AE$1,$W430&gt;=AE$1),INDEX(Reliability!J$23:J$50,MATCH($S430,Reliability!$C$23:$C$50,0)),0),0)*IF($T430="n/a",$D430*$Y430,$G430)+IFERROR(IF(AND($V430&lt;=AE$1,$W430&gt;=AE$1),INDEX(Reliability!J$23:J$50,MATCH($T430,Reliability!$C$23:$C$50,0)),0),0)*$H430*$X430*$Y430),$D430)*$R430</f>
        <v>0</v>
      </c>
      <c r="AF430" s="168">
        <f>MIN((IFERROR(IF(AND($V430&lt;=AF$1,$W430&gt;=AF$1),INDEX(Reliability!K$23:K$50,MATCH($S430,Reliability!$C$23:$C$50,0)),0),0)*IF($T430="n/a",$D430*$Y430,$G430)+IFERROR(IF(AND($V430&lt;=AF$1,$W430&gt;=AF$1),INDEX(Reliability!K$23:K$50,MATCH($T430,Reliability!$C$23:$C$50,0)),0),0)*$H430*$X430*$Y430),$D430)*$R430</f>
        <v>0</v>
      </c>
      <c r="AG430" s="168">
        <f>MIN((IFERROR(IF(AND($V430&lt;=AG$1,$W430&gt;=AG$1),INDEX(Reliability!L$23:L$50,MATCH($S430,Reliability!$C$23:$C$50,0)),0),0)*IF($T430="n/a",$D430*$Y430,$G430)+IFERROR(IF(AND($V430&lt;=AG$1,$W430&gt;=AG$1),INDEX(Reliability!L$23:L$50,MATCH($T430,Reliability!$C$23:$C$50,0)),0),0)*$H430*$X430*$Y430),$D430)*$R430</f>
        <v>0</v>
      </c>
      <c r="AH430" s="168">
        <f>MIN((IFERROR(IF(AND($V430&lt;=AH$1,$W430&gt;=AH$1),INDEX(Reliability!M$23:M$50,MATCH($S430,Reliability!$C$23:$C$50,0)),0),0)*IF($T430="n/a",$D430*$Y430,$G430)+IFERROR(IF(AND($V430&lt;=AH$1,$W430&gt;=AH$1),INDEX(Reliability!M$23:M$50,MATCH($T430,Reliability!$C$23:$C$50,0)),0),0)*$H430*$X430*$Y430),$D430)*$R430</f>
        <v>0</v>
      </c>
      <c r="AI430" s="168">
        <f>MIN((IFERROR(IF(AND($V430&lt;=AI$1,$W430&gt;=AI$1),INDEX(Reliability!N$23:N$50,MATCH($S430,Reliability!$C$23:$C$50,0)),0),0)*IF($T430="n/a",$D430*$Y430,$G430)+IFERROR(IF(AND($V430&lt;=AI$1,$W430&gt;=AI$1),INDEX(Reliability!N$23:N$50,MATCH($T430,Reliability!$C$23:$C$50,0)),0),0)*$H430*$X430*$Y430),$D430)*$R430</f>
        <v>0</v>
      </c>
      <c r="AJ430" s="168">
        <f>MIN((IFERROR(IF(AND($V430&lt;=AJ$1,$W430&gt;=AJ$1),INDEX(Reliability!O$23:O$50,MATCH($S430,Reliability!$C$23:$C$50,0)),0),0)*IF($T430="n/a",$D430*$Y430,$G430)+IFERROR(IF(AND($V430&lt;=AJ$1,$W430&gt;=AJ$1),INDEX(Reliability!O$23:O$50,MATCH($T430,Reliability!$C$23:$C$50,0)),0),0)*$H430*$X430*$Y430),$D430)*$R430</f>
        <v>0</v>
      </c>
      <c r="AK430" s="168">
        <f>MIN((IFERROR(IF(AND($V430&lt;=AK$1,$W430&gt;=AK$1),INDEX(Reliability!P$23:P$50,MATCH($S430,Reliability!$C$23:$C$50,0)),0),0)*IF($T430="n/a",$D430*$Y430,$G430)+IFERROR(IF(AND($V430&lt;=AK$1,$W430&gt;=AK$1),INDEX(Reliability!P$23:P$50,MATCH($T430,Reliability!$C$23:$C$50,0)),0),0)*$H430*$X430*$Y430),$D430)*$R430</f>
        <v>0</v>
      </c>
      <c r="AM430" s="167">
        <f t="shared" si="63"/>
        <v>0</v>
      </c>
      <c r="AN430">
        <f>unique_contracts!C430</f>
        <v>0</v>
      </c>
    </row>
    <row r="431" spans="2:40" x14ac:dyDescent="0.25">
      <c r="B431" s="121">
        <f>unique_contracts!B431</f>
        <v>0</v>
      </c>
      <c r="C431" s="103">
        <f>unique_contracts!D431</f>
        <v>0</v>
      </c>
      <c r="D431" s="120">
        <f>unique_contracts!J431</f>
        <v>0</v>
      </c>
      <c r="E431" s="103">
        <f>unique_contracts!M431</f>
        <v>0</v>
      </c>
      <c r="F431" s="103">
        <f>unique_contracts!N431</f>
        <v>0</v>
      </c>
      <c r="G431" s="103">
        <f>unique_contracts!P431</f>
        <v>0</v>
      </c>
      <c r="H431" s="103">
        <f>unique_contracts!R431</f>
        <v>0</v>
      </c>
      <c r="I431" s="103">
        <f>unique_contracts!V431</f>
        <v>0</v>
      </c>
      <c r="J431" s="121">
        <f>unique_contracts!AB431</f>
        <v>0</v>
      </c>
      <c r="K431" s="103">
        <f>unique_contracts!AM431</f>
        <v>0</v>
      </c>
      <c r="L431" s="103">
        <f>unique_contracts!AN431</f>
        <v>0</v>
      </c>
      <c r="M431" s="103">
        <f>unique_contracts!AO431</f>
        <v>0</v>
      </c>
      <c r="N431" s="103">
        <f>unique_contracts!AP431</f>
        <v>0</v>
      </c>
      <c r="O431" s="103">
        <f>unique_contracts!AQ431</f>
        <v>0</v>
      </c>
      <c r="P431" s="103">
        <f>unique_contracts!AR431</f>
        <v>0</v>
      </c>
      <c r="Q431" s="103">
        <f>unique_contracts!BP431</f>
        <v>0</v>
      </c>
      <c r="R431" s="103">
        <f t="shared" si="56"/>
        <v>0</v>
      </c>
      <c r="S431" s="103" t="str">
        <f>IFERROR(IF(AND(I431&gt;0,E431="NotHybrid"),_xlfn.CONCAT(MAX(MIN(ROUNDDOWN(I431/D431,0),8),4),INDEX(resources!$G:$G,MATCH(B431,resources!$A:$A,0))),INDEX(resources!$G:$G,MATCH(B431,resources!$A:$A,0))),"n/a")</f>
        <v>n/a</v>
      </c>
      <c r="T431" s="103" t="str">
        <f t="shared" si="57"/>
        <v>n/a</v>
      </c>
      <c r="U431" s="103" t="str">
        <f t="shared" si="58"/>
        <v>n/a</v>
      </c>
      <c r="V431" s="103">
        <f t="shared" si="59"/>
        <v>0</v>
      </c>
      <c r="W431" s="103">
        <f t="shared" si="60"/>
        <v>0</v>
      </c>
      <c r="X431" s="119">
        <f t="shared" si="61"/>
        <v>1</v>
      </c>
      <c r="Y431" s="119">
        <f t="shared" si="62"/>
        <v>1</v>
      </c>
      <c r="Z431" s="168">
        <f>MIN((IFERROR(IF(AND($V431&lt;=Z$1,$W431&gt;=Z$1),INDEX(Reliability!E$23:E$50,MATCH($S431,Reliability!$C$23:$C$50,0)),0),0)*IF($T431="n/a",$D431*$Y431,$G431)+IFERROR(IF(AND($V431&lt;=Z$1,$W431&gt;=Z$1),INDEX(Reliability!E$23:E$50,MATCH($T431,Reliability!$C$23:$C$50,0)),0),0)*$H431*$X431*$Y431),$D431)*$R431</f>
        <v>0</v>
      </c>
      <c r="AA431" s="168">
        <f>MIN((IFERROR(IF(AND($V431&lt;=AA$1,$W431&gt;=AA$1),INDEX(Reliability!F$23:F$50,MATCH($S431,Reliability!$C$23:$C$50,0)),0),0)*IF($T431="n/a",$D431*$Y431,$G431)+IFERROR(IF(AND($V431&lt;=AA$1,$W431&gt;=AA$1),INDEX(Reliability!F$23:F$50,MATCH($T431,Reliability!$C$23:$C$50,0)),0),0)*$H431*$X431*$Y431),$D431)*$R431</f>
        <v>0</v>
      </c>
      <c r="AB431" s="168">
        <f>MIN((IFERROR(IF(AND($V431&lt;=AB$1,$W431&gt;=AB$1),INDEX(Reliability!G$23:G$50,MATCH($S431,Reliability!$C$23:$C$50,0)),0),0)*IF($T431="n/a",$D431*$Y431,$G431)+IFERROR(IF(AND($V431&lt;=AB$1,$W431&gt;=AB$1),INDEX(Reliability!G$23:G$50,MATCH($T431,Reliability!$C$23:$C$50,0)),0),0)*$H431*$X431*$Y431),$D431)*$R431</f>
        <v>0</v>
      </c>
      <c r="AC431" s="168">
        <f>MIN((IFERROR(IF(AND($V431&lt;=AC$1,$W431&gt;=AC$1),INDEX(Reliability!H$23:H$50,MATCH($S431,Reliability!$C$23:$C$50,0)),0),0)*IF($T431="n/a",$D431*$Y431,$G431)+IFERROR(IF(AND($V431&lt;=AC$1,$W431&gt;=AC$1),INDEX(Reliability!H$23:H$50,MATCH($T431,Reliability!$C$23:$C$50,0)),0),0)*$H431*$X431*$Y431),$D431)*$R431</f>
        <v>0</v>
      </c>
      <c r="AD431" s="168">
        <f>MIN((IFERROR(IF(AND($V431&lt;=AD$1,$W431&gt;=AD$1),INDEX(Reliability!I$23:I$50,MATCH($S431,Reliability!$C$23:$C$50,0)),0),0)*IF($T431="n/a",$D431*$Y431,$G431)+IFERROR(IF(AND($V431&lt;=AD$1,$W431&gt;=AD$1),INDEX(Reliability!I$23:I$50,MATCH($T431,Reliability!$C$23:$C$50,0)),0),0)*$H431*$X431*$Y431),$D431)*$R431</f>
        <v>0</v>
      </c>
      <c r="AE431" s="168">
        <f>MIN((IFERROR(IF(AND($V431&lt;=AE$1,$W431&gt;=AE$1),INDEX(Reliability!J$23:J$50,MATCH($S431,Reliability!$C$23:$C$50,0)),0),0)*IF($T431="n/a",$D431*$Y431,$G431)+IFERROR(IF(AND($V431&lt;=AE$1,$W431&gt;=AE$1),INDEX(Reliability!J$23:J$50,MATCH($T431,Reliability!$C$23:$C$50,0)),0),0)*$H431*$X431*$Y431),$D431)*$R431</f>
        <v>0</v>
      </c>
      <c r="AF431" s="168">
        <f>MIN((IFERROR(IF(AND($V431&lt;=AF$1,$W431&gt;=AF$1),INDEX(Reliability!K$23:K$50,MATCH($S431,Reliability!$C$23:$C$50,0)),0),0)*IF($T431="n/a",$D431*$Y431,$G431)+IFERROR(IF(AND($V431&lt;=AF$1,$W431&gt;=AF$1),INDEX(Reliability!K$23:K$50,MATCH($T431,Reliability!$C$23:$C$50,0)),0),0)*$H431*$X431*$Y431),$D431)*$R431</f>
        <v>0</v>
      </c>
      <c r="AG431" s="168">
        <f>MIN((IFERROR(IF(AND($V431&lt;=AG$1,$W431&gt;=AG$1),INDEX(Reliability!L$23:L$50,MATCH($S431,Reliability!$C$23:$C$50,0)),0),0)*IF($T431="n/a",$D431*$Y431,$G431)+IFERROR(IF(AND($V431&lt;=AG$1,$W431&gt;=AG$1),INDEX(Reliability!L$23:L$50,MATCH($T431,Reliability!$C$23:$C$50,0)),0),0)*$H431*$X431*$Y431),$D431)*$R431</f>
        <v>0</v>
      </c>
      <c r="AH431" s="168">
        <f>MIN((IFERROR(IF(AND($V431&lt;=AH$1,$W431&gt;=AH$1),INDEX(Reliability!M$23:M$50,MATCH($S431,Reliability!$C$23:$C$50,0)),0),0)*IF($T431="n/a",$D431*$Y431,$G431)+IFERROR(IF(AND($V431&lt;=AH$1,$W431&gt;=AH$1),INDEX(Reliability!M$23:M$50,MATCH($T431,Reliability!$C$23:$C$50,0)),0),0)*$H431*$X431*$Y431),$D431)*$R431</f>
        <v>0</v>
      </c>
      <c r="AI431" s="168">
        <f>MIN((IFERROR(IF(AND($V431&lt;=AI$1,$W431&gt;=AI$1),INDEX(Reliability!N$23:N$50,MATCH($S431,Reliability!$C$23:$C$50,0)),0),0)*IF($T431="n/a",$D431*$Y431,$G431)+IFERROR(IF(AND($V431&lt;=AI$1,$W431&gt;=AI$1),INDEX(Reliability!N$23:N$50,MATCH($T431,Reliability!$C$23:$C$50,0)),0),0)*$H431*$X431*$Y431),$D431)*$R431</f>
        <v>0</v>
      </c>
      <c r="AJ431" s="168">
        <f>MIN((IFERROR(IF(AND($V431&lt;=AJ$1,$W431&gt;=AJ$1),INDEX(Reliability!O$23:O$50,MATCH($S431,Reliability!$C$23:$C$50,0)),0),0)*IF($T431="n/a",$D431*$Y431,$G431)+IFERROR(IF(AND($V431&lt;=AJ$1,$W431&gt;=AJ$1),INDEX(Reliability!O$23:O$50,MATCH($T431,Reliability!$C$23:$C$50,0)),0),0)*$H431*$X431*$Y431),$D431)*$R431</f>
        <v>0</v>
      </c>
      <c r="AK431" s="168">
        <f>MIN((IFERROR(IF(AND($V431&lt;=AK$1,$W431&gt;=AK$1),INDEX(Reliability!P$23:P$50,MATCH($S431,Reliability!$C$23:$C$50,0)),0),0)*IF($T431="n/a",$D431*$Y431,$G431)+IFERROR(IF(AND($V431&lt;=AK$1,$W431&gt;=AK$1),INDEX(Reliability!P$23:P$50,MATCH($T431,Reliability!$C$23:$C$50,0)),0),0)*$H431*$X431*$Y431),$D431)*$R431</f>
        <v>0</v>
      </c>
      <c r="AM431" s="167">
        <f t="shared" si="63"/>
        <v>0</v>
      </c>
      <c r="AN431">
        <f>unique_contracts!C431</f>
        <v>0</v>
      </c>
    </row>
    <row r="432" spans="2:40" x14ac:dyDescent="0.25">
      <c r="B432" s="121">
        <f>unique_contracts!B432</f>
        <v>0</v>
      </c>
      <c r="C432" s="103">
        <f>unique_contracts!D432</f>
        <v>0</v>
      </c>
      <c r="D432" s="120">
        <f>unique_contracts!J432</f>
        <v>0</v>
      </c>
      <c r="E432" s="103">
        <f>unique_contracts!M432</f>
        <v>0</v>
      </c>
      <c r="F432" s="103">
        <f>unique_contracts!N432</f>
        <v>0</v>
      </c>
      <c r="G432" s="103">
        <f>unique_contracts!P432</f>
        <v>0</v>
      </c>
      <c r="H432" s="103">
        <f>unique_contracts!R432</f>
        <v>0</v>
      </c>
      <c r="I432" s="103">
        <f>unique_contracts!V432</f>
        <v>0</v>
      </c>
      <c r="J432" s="121">
        <f>unique_contracts!AB432</f>
        <v>0</v>
      </c>
      <c r="K432" s="103">
        <f>unique_contracts!AM432</f>
        <v>0</v>
      </c>
      <c r="L432" s="103">
        <f>unique_contracts!AN432</f>
        <v>0</v>
      </c>
      <c r="M432" s="103">
        <f>unique_contracts!AO432</f>
        <v>0</v>
      </c>
      <c r="N432" s="103">
        <f>unique_contracts!AP432</f>
        <v>0</v>
      </c>
      <c r="O432" s="103">
        <f>unique_contracts!AQ432</f>
        <v>0</v>
      </c>
      <c r="P432" s="103">
        <f>unique_contracts!AR432</f>
        <v>0</v>
      </c>
      <c r="Q432" s="103">
        <f>unique_contracts!BP432</f>
        <v>0</v>
      </c>
      <c r="R432" s="103">
        <f t="shared" si="56"/>
        <v>0</v>
      </c>
      <c r="S432" s="103" t="str">
        <f>IFERROR(IF(AND(I432&gt;0,E432="NotHybrid"),_xlfn.CONCAT(MAX(MIN(ROUNDDOWN(I432/D432,0),8),4),INDEX(resources!$G:$G,MATCH(B432,resources!$A:$A,0))),INDEX(resources!$G:$G,MATCH(B432,resources!$A:$A,0))),"n/a")</f>
        <v>n/a</v>
      </c>
      <c r="T432" s="103" t="str">
        <f t="shared" si="57"/>
        <v>n/a</v>
      </c>
      <c r="U432" s="103" t="str">
        <f t="shared" si="58"/>
        <v>n/a</v>
      </c>
      <c r="V432" s="103">
        <f t="shared" si="59"/>
        <v>0</v>
      </c>
      <c r="W432" s="103">
        <f t="shared" si="60"/>
        <v>0</v>
      </c>
      <c r="X432" s="119">
        <f t="shared" si="61"/>
        <v>1</v>
      </c>
      <c r="Y432" s="119">
        <f t="shared" si="62"/>
        <v>1</v>
      </c>
      <c r="Z432" s="168">
        <f>MIN((IFERROR(IF(AND($V432&lt;=Z$1,$W432&gt;=Z$1),INDEX(Reliability!E$23:E$50,MATCH($S432,Reliability!$C$23:$C$50,0)),0),0)*IF($T432="n/a",$D432*$Y432,$G432)+IFERROR(IF(AND($V432&lt;=Z$1,$W432&gt;=Z$1),INDEX(Reliability!E$23:E$50,MATCH($T432,Reliability!$C$23:$C$50,0)),0),0)*$H432*$X432*$Y432),$D432)*$R432</f>
        <v>0</v>
      </c>
      <c r="AA432" s="168">
        <f>MIN((IFERROR(IF(AND($V432&lt;=AA$1,$W432&gt;=AA$1),INDEX(Reliability!F$23:F$50,MATCH($S432,Reliability!$C$23:$C$50,0)),0),0)*IF($T432="n/a",$D432*$Y432,$G432)+IFERROR(IF(AND($V432&lt;=AA$1,$W432&gt;=AA$1),INDEX(Reliability!F$23:F$50,MATCH($T432,Reliability!$C$23:$C$50,0)),0),0)*$H432*$X432*$Y432),$D432)*$R432</f>
        <v>0</v>
      </c>
      <c r="AB432" s="168">
        <f>MIN((IFERROR(IF(AND($V432&lt;=AB$1,$W432&gt;=AB$1),INDEX(Reliability!G$23:G$50,MATCH($S432,Reliability!$C$23:$C$50,0)),0),0)*IF($T432="n/a",$D432*$Y432,$G432)+IFERROR(IF(AND($V432&lt;=AB$1,$W432&gt;=AB$1),INDEX(Reliability!G$23:G$50,MATCH($T432,Reliability!$C$23:$C$50,0)),0),0)*$H432*$X432*$Y432),$D432)*$R432</f>
        <v>0</v>
      </c>
      <c r="AC432" s="168">
        <f>MIN((IFERROR(IF(AND($V432&lt;=AC$1,$W432&gt;=AC$1),INDEX(Reliability!H$23:H$50,MATCH($S432,Reliability!$C$23:$C$50,0)),0),0)*IF($T432="n/a",$D432*$Y432,$G432)+IFERROR(IF(AND($V432&lt;=AC$1,$W432&gt;=AC$1),INDEX(Reliability!H$23:H$50,MATCH($T432,Reliability!$C$23:$C$50,0)),0),0)*$H432*$X432*$Y432),$D432)*$R432</f>
        <v>0</v>
      </c>
      <c r="AD432" s="168">
        <f>MIN((IFERROR(IF(AND($V432&lt;=AD$1,$W432&gt;=AD$1),INDEX(Reliability!I$23:I$50,MATCH($S432,Reliability!$C$23:$C$50,0)),0),0)*IF($T432="n/a",$D432*$Y432,$G432)+IFERROR(IF(AND($V432&lt;=AD$1,$W432&gt;=AD$1),INDEX(Reliability!I$23:I$50,MATCH($T432,Reliability!$C$23:$C$50,0)),0),0)*$H432*$X432*$Y432),$D432)*$R432</f>
        <v>0</v>
      </c>
      <c r="AE432" s="168">
        <f>MIN((IFERROR(IF(AND($V432&lt;=AE$1,$W432&gt;=AE$1),INDEX(Reliability!J$23:J$50,MATCH($S432,Reliability!$C$23:$C$50,0)),0),0)*IF($T432="n/a",$D432*$Y432,$G432)+IFERROR(IF(AND($V432&lt;=AE$1,$W432&gt;=AE$1),INDEX(Reliability!J$23:J$50,MATCH($T432,Reliability!$C$23:$C$50,0)),0),0)*$H432*$X432*$Y432),$D432)*$R432</f>
        <v>0</v>
      </c>
      <c r="AF432" s="168">
        <f>MIN((IFERROR(IF(AND($V432&lt;=AF$1,$W432&gt;=AF$1),INDEX(Reliability!K$23:K$50,MATCH($S432,Reliability!$C$23:$C$50,0)),0),0)*IF($T432="n/a",$D432*$Y432,$G432)+IFERROR(IF(AND($V432&lt;=AF$1,$W432&gt;=AF$1),INDEX(Reliability!K$23:K$50,MATCH($T432,Reliability!$C$23:$C$50,0)),0),0)*$H432*$X432*$Y432),$D432)*$R432</f>
        <v>0</v>
      </c>
      <c r="AG432" s="168">
        <f>MIN((IFERROR(IF(AND($V432&lt;=AG$1,$W432&gt;=AG$1),INDEX(Reliability!L$23:L$50,MATCH($S432,Reliability!$C$23:$C$50,0)),0),0)*IF($T432="n/a",$D432*$Y432,$G432)+IFERROR(IF(AND($V432&lt;=AG$1,$W432&gt;=AG$1),INDEX(Reliability!L$23:L$50,MATCH($T432,Reliability!$C$23:$C$50,0)),0),0)*$H432*$X432*$Y432),$D432)*$R432</f>
        <v>0</v>
      </c>
      <c r="AH432" s="168">
        <f>MIN((IFERROR(IF(AND($V432&lt;=AH$1,$W432&gt;=AH$1),INDEX(Reliability!M$23:M$50,MATCH($S432,Reliability!$C$23:$C$50,0)),0),0)*IF($T432="n/a",$D432*$Y432,$G432)+IFERROR(IF(AND($V432&lt;=AH$1,$W432&gt;=AH$1),INDEX(Reliability!M$23:M$50,MATCH($T432,Reliability!$C$23:$C$50,0)),0),0)*$H432*$X432*$Y432),$D432)*$R432</f>
        <v>0</v>
      </c>
      <c r="AI432" s="168">
        <f>MIN((IFERROR(IF(AND($V432&lt;=AI$1,$W432&gt;=AI$1),INDEX(Reliability!N$23:N$50,MATCH($S432,Reliability!$C$23:$C$50,0)),0),0)*IF($T432="n/a",$D432*$Y432,$G432)+IFERROR(IF(AND($V432&lt;=AI$1,$W432&gt;=AI$1),INDEX(Reliability!N$23:N$50,MATCH($T432,Reliability!$C$23:$C$50,0)),0),0)*$H432*$X432*$Y432),$D432)*$R432</f>
        <v>0</v>
      </c>
      <c r="AJ432" s="168">
        <f>MIN((IFERROR(IF(AND($V432&lt;=AJ$1,$W432&gt;=AJ$1),INDEX(Reliability!O$23:O$50,MATCH($S432,Reliability!$C$23:$C$50,0)),0),0)*IF($T432="n/a",$D432*$Y432,$G432)+IFERROR(IF(AND($V432&lt;=AJ$1,$W432&gt;=AJ$1),INDEX(Reliability!O$23:O$50,MATCH($T432,Reliability!$C$23:$C$50,0)),0),0)*$H432*$X432*$Y432),$D432)*$R432</f>
        <v>0</v>
      </c>
      <c r="AK432" s="168">
        <f>MIN((IFERROR(IF(AND($V432&lt;=AK$1,$W432&gt;=AK$1),INDEX(Reliability!P$23:P$50,MATCH($S432,Reliability!$C$23:$C$50,0)),0),0)*IF($T432="n/a",$D432*$Y432,$G432)+IFERROR(IF(AND($V432&lt;=AK$1,$W432&gt;=AK$1),INDEX(Reliability!P$23:P$50,MATCH($T432,Reliability!$C$23:$C$50,0)),0),0)*$H432*$X432*$Y432),$D432)*$R432</f>
        <v>0</v>
      </c>
      <c r="AM432" s="167">
        <f t="shared" si="63"/>
        <v>0</v>
      </c>
      <c r="AN432">
        <f>unique_contracts!C432</f>
        <v>0</v>
      </c>
    </row>
    <row r="433" spans="2:40" x14ac:dyDescent="0.25">
      <c r="B433" s="121">
        <f>unique_contracts!B433</f>
        <v>0</v>
      </c>
      <c r="C433" s="103">
        <f>unique_contracts!D433</f>
        <v>0</v>
      </c>
      <c r="D433" s="120">
        <f>unique_contracts!J433</f>
        <v>0</v>
      </c>
      <c r="E433" s="103">
        <f>unique_contracts!M433</f>
        <v>0</v>
      </c>
      <c r="F433" s="103">
        <f>unique_contracts!N433</f>
        <v>0</v>
      </c>
      <c r="G433" s="103">
        <f>unique_contracts!P433</f>
        <v>0</v>
      </c>
      <c r="H433" s="103">
        <f>unique_contracts!R433</f>
        <v>0</v>
      </c>
      <c r="I433" s="103">
        <f>unique_contracts!V433</f>
        <v>0</v>
      </c>
      <c r="J433" s="121">
        <f>unique_contracts!AB433</f>
        <v>0</v>
      </c>
      <c r="K433" s="103">
        <f>unique_contracts!AM433</f>
        <v>0</v>
      </c>
      <c r="L433" s="103">
        <f>unique_contracts!AN433</f>
        <v>0</v>
      </c>
      <c r="M433" s="103">
        <f>unique_contracts!AO433</f>
        <v>0</v>
      </c>
      <c r="N433" s="103">
        <f>unique_contracts!AP433</f>
        <v>0</v>
      </c>
      <c r="O433" s="103">
        <f>unique_contracts!AQ433</f>
        <v>0</v>
      </c>
      <c r="P433" s="103">
        <f>unique_contracts!AR433</f>
        <v>0</v>
      </c>
      <c r="Q433" s="103">
        <f>unique_contracts!BP433</f>
        <v>0</v>
      </c>
      <c r="R433" s="103">
        <f t="shared" si="56"/>
        <v>0</v>
      </c>
      <c r="S433" s="103" t="str">
        <f>IFERROR(IF(AND(I433&gt;0,E433="NotHybrid"),_xlfn.CONCAT(MAX(MIN(ROUNDDOWN(I433/D433,0),8),4),INDEX(resources!$G:$G,MATCH(B433,resources!$A:$A,0))),INDEX(resources!$G:$G,MATCH(B433,resources!$A:$A,0))),"n/a")</f>
        <v>n/a</v>
      </c>
      <c r="T433" s="103" t="str">
        <f t="shared" si="57"/>
        <v>n/a</v>
      </c>
      <c r="U433" s="103" t="str">
        <f t="shared" si="58"/>
        <v>n/a</v>
      </c>
      <c r="V433" s="103">
        <f t="shared" si="59"/>
        <v>0</v>
      </c>
      <c r="W433" s="103">
        <f t="shared" si="60"/>
        <v>0</v>
      </c>
      <c r="X433" s="119">
        <f t="shared" si="61"/>
        <v>1</v>
      </c>
      <c r="Y433" s="119">
        <f t="shared" si="62"/>
        <v>1</v>
      </c>
      <c r="Z433" s="168">
        <f>MIN((IFERROR(IF(AND($V433&lt;=Z$1,$W433&gt;=Z$1),INDEX(Reliability!E$23:E$50,MATCH($S433,Reliability!$C$23:$C$50,0)),0),0)*IF($T433="n/a",$D433*$Y433,$G433)+IFERROR(IF(AND($V433&lt;=Z$1,$W433&gt;=Z$1),INDEX(Reliability!E$23:E$50,MATCH($T433,Reliability!$C$23:$C$50,0)),0),0)*$H433*$X433*$Y433),$D433)*$R433</f>
        <v>0</v>
      </c>
      <c r="AA433" s="168">
        <f>MIN((IFERROR(IF(AND($V433&lt;=AA$1,$W433&gt;=AA$1),INDEX(Reliability!F$23:F$50,MATCH($S433,Reliability!$C$23:$C$50,0)),0),0)*IF($T433="n/a",$D433*$Y433,$G433)+IFERROR(IF(AND($V433&lt;=AA$1,$W433&gt;=AA$1),INDEX(Reliability!F$23:F$50,MATCH($T433,Reliability!$C$23:$C$50,0)),0),0)*$H433*$X433*$Y433),$D433)*$R433</f>
        <v>0</v>
      </c>
      <c r="AB433" s="168">
        <f>MIN((IFERROR(IF(AND($V433&lt;=AB$1,$W433&gt;=AB$1),INDEX(Reliability!G$23:G$50,MATCH($S433,Reliability!$C$23:$C$50,0)),0),0)*IF($T433="n/a",$D433*$Y433,$G433)+IFERROR(IF(AND($V433&lt;=AB$1,$W433&gt;=AB$1),INDEX(Reliability!G$23:G$50,MATCH($T433,Reliability!$C$23:$C$50,0)),0),0)*$H433*$X433*$Y433),$D433)*$R433</f>
        <v>0</v>
      </c>
      <c r="AC433" s="168">
        <f>MIN((IFERROR(IF(AND($V433&lt;=AC$1,$W433&gt;=AC$1),INDEX(Reliability!H$23:H$50,MATCH($S433,Reliability!$C$23:$C$50,0)),0),0)*IF($T433="n/a",$D433*$Y433,$G433)+IFERROR(IF(AND($V433&lt;=AC$1,$W433&gt;=AC$1),INDEX(Reliability!H$23:H$50,MATCH($T433,Reliability!$C$23:$C$50,0)),0),0)*$H433*$X433*$Y433),$D433)*$R433</f>
        <v>0</v>
      </c>
      <c r="AD433" s="168">
        <f>MIN((IFERROR(IF(AND($V433&lt;=AD$1,$W433&gt;=AD$1),INDEX(Reliability!I$23:I$50,MATCH($S433,Reliability!$C$23:$C$50,0)),0),0)*IF($T433="n/a",$D433*$Y433,$G433)+IFERROR(IF(AND($V433&lt;=AD$1,$W433&gt;=AD$1),INDEX(Reliability!I$23:I$50,MATCH($T433,Reliability!$C$23:$C$50,0)),0),0)*$H433*$X433*$Y433),$D433)*$R433</f>
        <v>0</v>
      </c>
      <c r="AE433" s="168">
        <f>MIN((IFERROR(IF(AND($V433&lt;=AE$1,$W433&gt;=AE$1),INDEX(Reliability!J$23:J$50,MATCH($S433,Reliability!$C$23:$C$50,0)),0),0)*IF($T433="n/a",$D433*$Y433,$G433)+IFERROR(IF(AND($V433&lt;=AE$1,$W433&gt;=AE$1),INDEX(Reliability!J$23:J$50,MATCH($T433,Reliability!$C$23:$C$50,0)),0),0)*$H433*$X433*$Y433),$D433)*$R433</f>
        <v>0</v>
      </c>
      <c r="AF433" s="168">
        <f>MIN((IFERROR(IF(AND($V433&lt;=AF$1,$W433&gt;=AF$1),INDEX(Reliability!K$23:K$50,MATCH($S433,Reliability!$C$23:$C$50,0)),0),0)*IF($T433="n/a",$D433*$Y433,$G433)+IFERROR(IF(AND($V433&lt;=AF$1,$W433&gt;=AF$1),INDEX(Reliability!K$23:K$50,MATCH($T433,Reliability!$C$23:$C$50,0)),0),0)*$H433*$X433*$Y433),$D433)*$R433</f>
        <v>0</v>
      </c>
      <c r="AG433" s="168">
        <f>MIN((IFERROR(IF(AND($V433&lt;=AG$1,$W433&gt;=AG$1),INDEX(Reliability!L$23:L$50,MATCH($S433,Reliability!$C$23:$C$50,0)),0),0)*IF($T433="n/a",$D433*$Y433,$G433)+IFERROR(IF(AND($V433&lt;=AG$1,$W433&gt;=AG$1),INDEX(Reliability!L$23:L$50,MATCH($T433,Reliability!$C$23:$C$50,0)),0),0)*$H433*$X433*$Y433),$D433)*$R433</f>
        <v>0</v>
      </c>
      <c r="AH433" s="168">
        <f>MIN((IFERROR(IF(AND($V433&lt;=AH$1,$W433&gt;=AH$1),INDEX(Reliability!M$23:M$50,MATCH($S433,Reliability!$C$23:$C$50,0)),0),0)*IF($T433="n/a",$D433*$Y433,$G433)+IFERROR(IF(AND($V433&lt;=AH$1,$W433&gt;=AH$1),INDEX(Reliability!M$23:M$50,MATCH($T433,Reliability!$C$23:$C$50,0)),0),0)*$H433*$X433*$Y433),$D433)*$R433</f>
        <v>0</v>
      </c>
      <c r="AI433" s="168">
        <f>MIN((IFERROR(IF(AND($V433&lt;=AI$1,$W433&gt;=AI$1),INDEX(Reliability!N$23:N$50,MATCH($S433,Reliability!$C$23:$C$50,0)),0),0)*IF($T433="n/a",$D433*$Y433,$G433)+IFERROR(IF(AND($V433&lt;=AI$1,$W433&gt;=AI$1),INDEX(Reliability!N$23:N$50,MATCH($T433,Reliability!$C$23:$C$50,0)),0),0)*$H433*$X433*$Y433),$D433)*$R433</f>
        <v>0</v>
      </c>
      <c r="AJ433" s="168">
        <f>MIN((IFERROR(IF(AND($V433&lt;=AJ$1,$W433&gt;=AJ$1),INDEX(Reliability!O$23:O$50,MATCH($S433,Reliability!$C$23:$C$50,0)),0),0)*IF($T433="n/a",$D433*$Y433,$G433)+IFERROR(IF(AND($V433&lt;=AJ$1,$W433&gt;=AJ$1),INDEX(Reliability!O$23:O$50,MATCH($T433,Reliability!$C$23:$C$50,0)),0),0)*$H433*$X433*$Y433),$D433)*$R433</f>
        <v>0</v>
      </c>
      <c r="AK433" s="168">
        <f>MIN((IFERROR(IF(AND($V433&lt;=AK$1,$W433&gt;=AK$1),INDEX(Reliability!P$23:P$50,MATCH($S433,Reliability!$C$23:$C$50,0)),0),0)*IF($T433="n/a",$D433*$Y433,$G433)+IFERROR(IF(AND($V433&lt;=AK$1,$W433&gt;=AK$1),INDEX(Reliability!P$23:P$50,MATCH($T433,Reliability!$C$23:$C$50,0)),0),0)*$H433*$X433*$Y433),$D433)*$R433</f>
        <v>0</v>
      </c>
      <c r="AM433" s="167">
        <f t="shared" si="63"/>
        <v>0</v>
      </c>
      <c r="AN433">
        <f>unique_contracts!C433</f>
        <v>0</v>
      </c>
    </row>
    <row r="434" spans="2:40" x14ac:dyDescent="0.25">
      <c r="B434" s="121">
        <f>unique_contracts!B434</f>
        <v>0</v>
      </c>
      <c r="C434" s="103">
        <f>unique_contracts!D434</f>
        <v>0</v>
      </c>
      <c r="D434" s="120">
        <f>unique_contracts!J434</f>
        <v>0</v>
      </c>
      <c r="E434" s="103">
        <f>unique_contracts!M434</f>
        <v>0</v>
      </c>
      <c r="F434" s="103">
        <f>unique_contracts!N434</f>
        <v>0</v>
      </c>
      <c r="G434" s="103">
        <f>unique_contracts!P434</f>
        <v>0</v>
      </c>
      <c r="H434" s="103">
        <f>unique_contracts!R434</f>
        <v>0</v>
      </c>
      <c r="I434" s="103">
        <f>unique_contracts!V434</f>
        <v>0</v>
      </c>
      <c r="J434" s="121">
        <f>unique_contracts!AB434</f>
        <v>0</v>
      </c>
      <c r="K434" s="103">
        <f>unique_contracts!AM434</f>
        <v>0</v>
      </c>
      <c r="L434" s="103">
        <f>unique_contracts!AN434</f>
        <v>0</v>
      </c>
      <c r="M434" s="103">
        <f>unique_contracts!AO434</f>
        <v>0</v>
      </c>
      <c r="N434" s="103">
        <f>unique_contracts!AP434</f>
        <v>0</v>
      </c>
      <c r="O434" s="103">
        <f>unique_contracts!AQ434</f>
        <v>0</v>
      </c>
      <c r="P434" s="103">
        <f>unique_contracts!AR434</f>
        <v>0</v>
      </c>
      <c r="Q434" s="103">
        <f>unique_contracts!BP434</f>
        <v>0</v>
      </c>
      <c r="R434" s="103">
        <f t="shared" si="56"/>
        <v>0</v>
      </c>
      <c r="S434" s="103" t="str">
        <f>IFERROR(IF(AND(I434&gt;0,E434="NotHybrid"),_xlfn.CONCAT(MAX(MIN(ROUNDDOWN(I434/D434,0),8),4),INDEX(resources!$G:$G,MATCH(B434,resources!$A:$A,0))),INDEX(resources!$G:$G,MATCH(B434,resources!$A:$A,0))),"n/a")</f>
        <v>n/a</v>
      </c>
      <c r="T434" s="103" t="str">
        <f t="shared" si="57"/>
        <v>n/a</v>
      </c>
      <c r="U434" s="103" t="str">
        <f t="shared" si="58"/>
        <v>n/a</v>
      </c>
      <c r="V434" s="103">
        <f t="shared" si="59"/>
        <v>0</v>
      </c>
      <c r="W434" s="103">
        <f t="shared" si="60"/>
        <v>0</v>
      </c>
      <c r="X434" s="119">
        <f t="shared" si="61"/>
        <v>1</v>
      </c>
      <c r="Y434" s="119">
        <f t="shared" si="62"/>
        <v>1</v>
      </c>
      <c r="Z434" s="168">
        <f>MIN((IFERROR(IF(AND($V434&lt;=Z$1,$W434&gt;=Z$1),INDEX(Reliability!E$23:E$50,MATCH($S434,Reliability!$C$23:$C$50,0)),0),0)*IF($T434="n/a",$D434*$Y434,$G434)+IFERROR(IF(AND($V434&lt;=Z$1,$W434&gt;=Z$1),INDEX(Reliability!E$23:E$50,MATCH($T434,Reliability!$C$23:$C$50,0)),0),0)*$H434*$X434*$Y434),$D434)*$R434</f>
        <v>0</v>
      </c>
      <c r="AA434" s="168">
        <f>MIN((IFERROR(IF(AND($V434&lt;=AA$1,$W434&gt;=AA$1),INDEX(Reliability!F$23:F$50,MATCH($S434,Reliability!$C$23:$C$50,0)),0),0)*IF($T434="n/a",$D434*$Y434,$G434)+IFERROR(IF(AND($V434&lt;=AA$1,$W434&gt;=AA$1),INDEX(Reliability!F$23:F$50,MATCH($T434,Reliability!$C$23:$C$50,0)),0),0)*$H434*$X434*$Y434),$D434)*$R434</f>
        <v>0</v>
      </c>
      <c r="AB434" s="168">
        <f>MIN((IFERROR(IF(AND($V434&lt;=AB$1,$W434&gt;=AB$1),INDEX(Reliability!G$23:G$50,MATCH($S434,Reliability!$C$23:$C$50,0)),0),0)*IF($T434="n/a",$D434*$Y434,$G434)+IFERROR(IF(AND($V434&lt;=AB$1,$W434&gt;=AB$1),INDEX(Reliability!G$23:G$50,MATCH($T434,Reliability!$C$23:$C$50,0)),0),0)*$H434*$X434*$Y434),$D434)*$R434</f>
        <v>0</v>
      </c>
      <c r="AC434" s="168">
        <f>MIN((IFERROR(IF(AND($V434&lt;=AC$1,$W434&gt;=AC$1),INDEX(Reliability!H$23:H$50,MATCH($S434,Reliability!$C$23:$C$50,0)),0),0)*IF($T434="n/a",$D434*$Y434,$G434)+IFERROR(IF(AND($V434&lt;=AC$1,$W434&gt;=AC$1),INDEX(Reliability!H$23:H$50,MATCH($T434,Reliability!$C$23:$C$50,0)),0),0)*$H434*$X434*$Y434),$D434)*$R434</f>
        <v>0</v>
      </c>
      <c r="AD434" s="168">
        <f>MIN((IFERROR(IF(AND($V434&lt;=AD$1,$W434&gt;=AD$1),INDEX(Reliability!I$23:I$50,MATCH($S434,Reliability!$C$23:$C$50,0)),0),0)*IF($T434="n/a",$D434*$Y434,$G434)+IFERROR(IF(AND($V434&lt;=AD$1,$W434&gt;=AD$1),INDEX(Reliability!I$23:I$50,MATCH($T434,Reliability!$C$23:$C$50,0)),0),0)*$H434*$X434*$Y434),$D434)*$R434</f>
        <v>0</v>
      </c>
      <c r="AE434" s="168">
        <f>MIN((IFERROR(IF(AND($V434&lt;=AE$1,$W434&gt;=AE$1),INDEX(Reliability!J$23:J$50,MATCH($S434,Reliability!$C$23:$C$50,0)),0),0)*IF($T434="n/a",$D434*$Y434,$G434)+IFERROR(IF(AND($V434&lt;=AE$1,$W434&gt;=AE$1),INDEX(Reliability!J$23:J$50,MATCH($T434,Reliability!$C$23:$C$50,0)),0),0)*$H434*$X434*$Y434),$D434)*$R434</f>
        <v>0</v>
      </c>
      <c r="AF434" s="168">
        <f>MIN((IFERROR(IF(AND($V434&lt;=AF$1,$W434&gt;=AF$1),INDEX(Reliability!K$23:K$50,MATCH($S434,Reliability!$C$23:$C$50,0)),0),0)*IF($T434="n/a",$D434*$Y434,$G434)+IFERROR(IF(AND($V434&lt;=AF$1,$W434&gt;=AF$1),INDEX(Reliability!K$23:K$50,MATCH($T434,Reliability!$C$23:$C$50,0)),0),0)*$H434*$X434*$Y434),$D434)*$R434</f>
        <v>0</v>
      </c>
      <c r="AG434" s="168">
        <f>MIN((IFERROR(IF(AND($V434&lt;=AG$1,$W434&gt;=AG$1),INDEX(Reliability!L$23:L$50,MATCH($S434,Reliability!$C$23:$C$50,0)),0),0)*IF($T434="n/a",$D434*$Y434,$G434)+IFERROR(IF(AND($V434&lt;=AG$1,$W434&gt;=AG$1),INDEX(Reliability!L$23:L$50,MATCH($T434,Reliability!$C$23:$C$50,0)),0),0)*$H434*$X434*$Y434),$D434)*$R434</f>
        <v>0</v>
      </c>
      <c r="AH434" s="168">
        <f>MIN((IFERROR(IF(AND($V434&lt;=AH$1,$W434&gt;=AH$1),INDEX(Reliability!M$23:M$50,MATCH($S434,Reliability!$C$23:$C$50,0)),0),0)*IF($T434="n/a",$D434*$Y434,$G434)+IFERROR(IF(AND($V434&lt;=AH$1,$W434&gt;=AH$1),INDEX(Reliability!M$23:M$50,MATCH($T434,Reliability!$C$23:$C$50,0)),0),0)*$H434*$X434*$Y434),$D434)*$R434</f>
        <v>0</v>
      </c>
      <c r="AI434" s="168">
        <f>MIN((IFERROR(IF(AND($V434&lt;=AI$1,$W434&gt;=AI$1),INDEX(Reliability!N$23:N$50,MATCH($S434,Reliability!$C$23:$C$50,0)),0),0)*IF($T434="n/a",$D434*$Y434,$G434)+IFERROR(IF(AND($V434&lt;=AI$1,$W434&gt;=AI$1),INDEX(Reliability!N$23:N$50,MATCH($T434,Reliability!$C$23:$C$50,0)),0),0)*$H434*$X434*$Y434),$D434)*$R434</f>
        <v>0</v>
      </c>
      <c r="AJ434" s="168">
        <f>MIN((IFERROR(IF(AND($V434&lt;=AJ$1,$W434&gt;=AJ$1),INDEX(Reliability!O$23:O$50,MATCH($S434,Reliability!$C$23:$C$50,0)),0),0)*IF($T434="n/a",$D434*$Y434,$G434)+IFERROR(IF(AND($V434&lt;=AJ$1,$W434&gt;=AJ$1),INDEX(Reliability!O$23:O$50,MATCH($T434,Reliability!$C$23:$C$50,0)),0),0)*$H434*$X434*$Y434),$D434)*$R434</f>
        <v>0</v>
      </c>
      <c r="AK434" s="168">
        <f>MIN((IFERROR(IF(AND($V434&lt;=AK$1,$W434&gt;=AK$1),INDEX(Reliability!P$23:P$50,MATCH($S434,Reliability!$C$23:$C$50,0)),0),0)*IF($T434="n/a",$D434*$Y434,$G434)+IFERROR(IF(AND($V434&lt;=AK$1,$W434&gt;=AK$1),INDEX(Reliability!P$23:P$50,MATCH($T434,Reliability!$C$23:$C$50,0)),0),0)*$H434*$X434*$Y434),$D434)*$R434</f>
        <v>0</v>
      </c>
      <c r="AM434" s="167">
        <f t="shared" si="63"/>
        <v>0</v>
      </c>
      <c r="AN434">
        <f>unique_contracts!C434</f>
        <v>0</v>
      </c>
    </row>
    <row r="435" spans="2:40" x14ac:dyDescent="0.25">
      <c r="B435" s="121">
        <f>unique_contracts!B435</f>
        <v>0</v>
      </c>
      <c r="C435" s="103">
        <f>unique_contracts!D435</f>
        <v>0</v>
      </c>
      <c r="D435" s="120">
        <f>unique_contracts!J435</f>
        <v>0</v>
      </c>
      <c r="E435" s="103">
        <f>unique_contracts!M435</f>
        <v>0</v>
      </c>
      <c r="F435" s="103">
        <f>unique_contracts!N435</f>
        <v>0</v>
      </c>
      <c r="G435" s="103">
        <f>unique_contracts!P435</f>
        <v>0</v>
      </c>
      <c r="H435" s="103">
        <f>unique_contracts!R435</f>
        <v>0</v>
      </c>
      <c r="I435" s="103">
        <f>unique_contracts!V435</f>
        <v>0</v>
      </c>
      <c r="J435" s="121">
        <f>unique_contracts!AB435</f>
        <v>0</v>
      </c>
      <c r="K435" s="103">
        <f>unique_contracts!AM435</f>
        <v>0</v>
      </c>
      <c r="L435" s="103">
        <f>unique_contracts!AN435</f>
        <v>0</v>
      </c>
      <c r="M435" s="103">
        <f>unique_contracts!AO435</f>
        <v>0</v>
      </c>
      <c r="N435" s="103">
        <f>unique_contracts!AP435</f>
        <v>0</v>
      </c>
      <c r="O435" s="103">
        <f>unique_contracts!AQ435</f>
        <v>0</v>
      </c>
      <c r="P435" s="103">
        <f>unique_contracts!AR435</f>
        <v>0</v>
      </c>
      <c r="Q435" s="103">
        <f>unique_contracts!BP435</f>
        <v>0</v>
      </c>
      <c r="R435" s="103">
        <f t="shared" si="56"/>
        <v>0</v>
      </c>
      <c r="S435" s="103" t="str">
        <f>IFERROR(IF(AND(I435&gt;0,E435="NotHybrid"),_xlfn.CONCAT(MAX(MIN(ROUNDDOWN(I435/D435,0),8),4),INDEX(resources!$G:$G,MATCH(B435,resources!$A:$A,0))),INDEX(resources!$G:$G,MATCH(B435,resources!$A:$A,0))),"n/a")</f>
        <v>n/a</v>
      </c>
      <c r="T435" s="103" t="str">
        <f t="shared" si="57"/>
        <v>n/a</v>
      </c>
      <c r="U435" s="103" t="str">
        <f t="shared" si="58"/>
        <v>n/a</v>
      </c>
      <c r="V435" s="103">
        <f t="shared" si="59"/>
        <v>0</v>
      </c>
      <c r="W435" s="103">
        <f t="shared" si="60"/>
        <v>0</v>
      </c>
      <c r="X435" s="119">
        <f t="shared" si="61"/>
        <v>1</v>
      </c>
      <c r="Y435" s="119">
        <f t="shared" si="62"/>
        <v>1</v>
      </c>
      <c r="Z435" s="168">
        <f>MIN((IFERROR(IF(AND($V435&lt;=Z$1,$W435&gt;=Z$1),INDEX(Reliability!E$23:E$50,MATCH($S435,Reliability!$C$23:$C$50,0)),0),0)*IF($T435="n/a",$D435*$Y435,$G435)+IFERROR(IF(AND($V435&lt;=Z$1,$W435&gt;=Z$1),INDEX(Reliability!E$23:E$50,MATCH($T435,Reliability!$C$23:$C$50,0)),0),0)*$H435*$X435*$Y435),$D435)*$R435</f>
        <v>0</v>
      </c>
      <c r="AA435" s="168">
        <f>MIN((IFERROR(IF(AND($V435&lt;=AA$1,$W435&gt;=AA$1),INDEX(Reliability!F$23:F$50,MATCH($S435,Reliability!$C$23:$C$50,0)),0),0)*IF($T435="n/a",$D435*$Y435,$G435)+IFERROR(IF(AND($V435&lt;=AA$1,$W435&gt;=AA$1),INDEX(Reliability!F$23:F$50,MATCH($T435,Reliability!$C$23:$C$50,0)),0),0)*$H435*$X435*$Y435),$D435)*$R435</f>
        <v>0</v>
      </c>
      <c r="AB435" s="168">
        <f>MIN((IFERROR(IF(AND($V435&lt;=AB$1,$W435&gt;=AB$1),INDEX(Reliability!G$23:G$50,MATCH($S435,Reliability!$C$23:$C$50,0)),0),0)*IF($T435="n/a",$D435*$Y435,$G435)+IFERROR(IF(AND($V435&lt;=AB$1,$W435&gt;=AB$1),INDEX(Reliability!G$23:G$50,MATCH($T435,Reliability!$C$23:$C$50,0)),0),0)*$H435*$X435*$Y435),$D435)*$R435</f>
        <v>0</v>
      </c>
      <c r="AC435" s="168">
        <f>MIN((IFERROR(IF(AND($V435&lt;=AC$1,$W435&gt;=AC$1),INDEX(Reliability!H$23:H$50,MATCH($S435,Reliability!$C$23:$C$50,0)),0),0)*IF($T435="n/a",$D435*$Y435,$G435)+IFERROR(IF(AND($V435&lt;=AC$1,$W435&gt;=AC$1),INDEX(Reliability!H$23:H$50,MATCH($T435,Reliability!$C$23:$C$50,0)),0),0)*$H435*$X435*$Y435),$D435)*$R435</f>
        <v>0</v>
      </c>
      <c r="AD435" s="168">
        <f>MIN((IFERROR(IF(AND($V435&lt;=AD$1,$W435&gt;=AD$1),INDEX(Reliability!I$23:I$50,MATCH($S435,Reliability!$C$23:$C$50,0)),0),0)*IF($T435="n/a",$D435*$Y435,$G435)+IFERROR(IF(AND($V435&lt;=AD$1,$W435&gt;=AD$1),INDEX(Reliability!I$23:I$50,MATCH($T435,Reliability!$C$23:$C$50,0)),0),0)*$H435*$X435*$Y435),$D435)*$R435</f>
        <v>0</v>
      </c>
      <c r="AE435" s="168">
        <f>MIN((IFERROR(IF(AND($V435&lt;=AE$1,$W435&gt;=AE$1),INDEX(Reliability!J$23:J$50,MATCH($S435,Reliability!$C$23:$C$50,0)),0),0)*IF($T435="n/a",$D435*$Y435,$G435)+IFERROR(IF(AND($V435&lt;=AE$1,$W435&gt;=AE$1),INDEX(Reliability!J$23:J$50,MATCH($T435,Reliability!$C$23:$C$50,0)),0),0)*$H435*$X435*$Y435),$D435)*$R435</f>
        <v>0</v>
      </c>
      <c r="AF435" s="168">
        <f>MIN((IFERROR(IF(AND($V435&lt;=AF$1,$W435&gt;=AF$1),INDEX(Reliability!K$23:K$50,MATCH($S435,Reliability!$C$23:$C$50,0)),0),0)*IF($T435="n/a",$D435*$Y435,$G435)+IFERROR(IF(AND($V435&lt;=AF$1,$W435&gt;=AF$1),INDEX(Reliability!K$23:K$50,MATCH($T435,Reliability!$C$23:$C$50,0)),0),0)*$H435*$X435*$Y435),$D435)*$R435</f>
        <v>0</v>
      </c>
      <c r="AG435" s="168">
        <f>MIN((IFERROR(IF(AND($V435&lt;=AG$1,$W435&gt;=AG$1),INDEX(Reliability!L$23:L$50,MATCH($S435,Reliability!$C$23:$C$50,0)),0),0)*IF($T435="n/a",$D435*$Y435,$G435)+IFERROR(IF(AND($V435&lt;=AG$1,$W435&gt;=AG$1),INDEX(Reliability!L$23:L$50,MATCH($T435,Reliability!$C$23:$C$50,0)),0),0)*$H435*$X435*$Y435),$D435)*$R435</f>
        <v>0</v>
      </c>
      <c r="AH435" s="168">
        <f>MIN((IFERROR(IF(AND($V435&lt;=AH$1,$W435&gt;=AH$1),INDEX(Reliability!M$23:M$50,MATCH($S435,Reliability!$C$23:$C$50,0)),0),0)*IF($T435="n/a",$D435*$Y435,$G435)+IFERROR(IF(AND($V435&lt;=AH$1,$W435&gt;=AH$1),INDEX(Reliability!M$23:M$50,MATCH($T435,Reliability!$C$23:$C$50,0)),0),0)*$H435*$X435*$Y435),$D435)*$R435</f>
        <v>0</v>
      </c>
      <c r="AI435" s="168">
        <f>MIN((IFERROR(IF(AND($V435&lt;=AI$1,$W435&gt;=AI$1),INDEX(Reliability!N$23:N$50,MATCH($S435,Reliability!$C$23:$C$50,0)),0),0)*IF($T435="n/a",$D435*$Y435,$G435)+IFERROR(IF(AND($V435&lt;=AI$1,$W435&gt;=AI$1),INDEX(Reliability!N$23:N$50,MATCH($T435,Reliability!$C$23:$C$50,0)),0),0)*$H435*$X435*$Y435),$D435)*$R435</f>
        <v>0</v>
      </c>
      <c r="AJ435" s="168">
        <f>MIN((IFERROR(IF(AND($V435&lt;=AJ$1,$W435&gt;=AJ$1),INDEX(Reliability!O$23:O$50,MATCH($S435,Reliability!$C$23:$C$50,0)),0),0)*IF($T435="n/a",$D435*$Y435,$G435)+IFERROR(IF(AND($V435&lt;=AJ$1,$W435&gt;=AJ$1),INDEX(Reliability!O$23:O$50,MATCH($T435,Reliability!$C$23:$C$50,0)),0),0)*$H435*$X435*$Y435),$D435)*$R435</f>
        <v>0</v>
      </c>
      <c r="AK435" s="168">
        <f>MIN((IFERROR(IF(AND($V435&lt;=AK$1,$W435&gt;=AK$1),INDEX(Reliability!P$23:P$50,MATCH($S435,Reliability!$C$23:$C$50,0)),0),0)*IF($T435="n/a",$D435*$Y435,$G435)+IFERROR(IF(AND($V435&lt;=AK$1,$W435&gt;=AK$1),INDEX(Reliability!P$23:P$50,MATCH($T435,Reliability!$C$23:$C$50,0)),0),0)*$H435*$X435*$Y435),$D435)*$R435</f>
        <v>0</v>
      </c>
      <c r="AM435" s="167">
        <f t="shared" si="63"/>
        <v>0</v>
      </c>
      <c r="AN435">
        <f>unique_contracts!C435</f>
        <v>0</v>
      </c>
    </row>
    <row r="436" spans="2:40" x14ac:dyDescent="0.25">
      <c r="B436" s="121">
        <f>unique_contracts!B436</f>
        <v>0</v>
      </c>
      <c r="C436" s="103">
        <f>unique_contracts!D436</f>
        <v>0</v>
      </c>
      <c r="D436" s="120">
        <f>unique_contracts!J436</f>
        <v>0</v>
      </c>
      <c r="E436" s="103">
        <f>unique_contracts!M436</f>
        <v>0</v>
      </c>
      <c r="F436" s="103">
        <f>unique_contracts!N436</f>
        <v>0</v>
      </c>
      <c r="G436" s="103">
        <f>unique_contracts!P436</f>
        <v>0</v>
      </c>
      <c r="H436" s="103">
        <f>unique_contracts!R436</f>
        <v>0</v>
      </c>
      <c r="I436" s="103">
        <f>unique_contracts!V436</f>
        <v>0</v>
      </c>
      <c r="J436" s="121">
        <f>unique_contracts!AB436</f>
        <v>0</v>
      </c>
      <c r="K436" s="103">
        <f>unique_contracts!AM436</f>
        <v>0</v>
      </c>
      <c r="L436" s="103">
        <f>unique_contracts!AN436</f>
        <v>0</v>
      </c>
      <c r="M436" s="103">
        <f>unique_contracts!AO436</f>
        <v>0</v>
      </c>
      <c r="N436" s="103">
        <f>unique_contracts!AP436</f>
        <v>0</v>
      </c>
      <c r="O436" s="103">
        <f>unique_contracts!AQ436</f>
        <v>0</v>
      </c>
      <c r="P436" s="103">
        <f>unique_contracts!AR436</f>
        <v>0</v>
      </c>
      <c r="Q436" s="103">
        <f>unique_contracts!BP436</f>
        <v>0</v>
      </c>
      <c r="R436" s="103">
        <f t="shared" si="56"/>
        <v>0</v>
      </c>
      <c r="S436" s="103" t="str">
        <f>IFERROR(IF(AND(I436&gt;0,E436="NotHybrid"),_xlfn.CONCAT(MAX(MIN(ROUNDDOWN(I436/D436,0),8),4),INDEX(resources!$G:$G,MATCH(B436,resources!$A:$A,0))),INDEX(resources!$G:$G,MATCH(B436,resources!$A:$A,0))),"n/a")</f>
        <v>n/a</v>
      </c>
      <c r="T436" s="103" t="str">
        <f t="shared" si="57"/>
        <v>n/a</v>
      </c>
      <c r="U436" s="103" t="str">
        <f t="shared" si="58"/>
        <v>n/a</v>
      </c>
      <c r="V436" s="103">
        <f t="shared" si="59"/>
        <v>0</v>
      </c>
      <c r="W436" s="103">
        <f t="shared" si="60"/>
        <v>0</v>
      </c>
      <c r="X436" s="119">
        <f t="shared" si="61"/>
        <v>1</v>
      </c>
      <c r="Y436" s="119">
        <f t="shared" si="62"/>
        <v>1</v>
      </c>
      <c r="Z436" s="168">
        <f>MIN((IFERROR(IF(AND($V436&lt;=Z$1,$W436&gt;=Z$1),INDEX(Reliability!E$23:E$50,MATCH($S436,Reliability!$C$23:$C$50,0)),0),0)*IF($T436="n/a",$D436*$Y436,$G436)+IFERROR(IF(AND($V436&lt;=Z$1,$W436&gt;=Z$1),INDEX(Reliability!E$23:E$50,MATCH($T436,Reliability!$C$23:$C$50,0)),0),0)*$H436*$X436*$Y436),$D436)*$R436</f>
        <v>0</v>
      </c>
      <c r="AA436" s="168">
        <f>MIN((IFERROR(IF(AND($V436&lt;=AA$1,$W436&gt;=AA$1),INDEX(Reliability!F$23:F$50,MATCH($S436,Reliability!$C$23:$C$50,0)),0),0)*IF($T436="n/a",$D436*$Y436,$G436)+IFERROR(IF(AND($V436&lt;=AA$1,$W436&gt;=AA$1),INDEX(Reliability!F$23:F$50,MATCH($T436,Reliability!$C$23:$C$50,0)),0),0)*$H436*$X436*$Y436),$D436)*$R436</f>
        <v>0</v>
      </c>
      <c r="AB436" s="168">
        <f>MIN((IFERROR(IF(AND($V436&lt;=AB$1,$W436&gt;=AB$1),INDEX(Reliability!G$23:G$50,MATCH($S436,Reliability!$C$23:$C$50,0)),0),0)*IF($T436="n/a",$D436*$Y436,$G436)+IFERROR(IF(AND($V436&lt;=AB$1,$W436&gt;=AB$1),INDEX(Reliability!G$23:G$50,MATCH($T436,Reliability!$C$23:$C$50,0)),0),0)*$H436*$X436*$Y436),$D436)*$R436</f>
        <v>0</v>
      </c>
      <c r="AC436" s="168">
        <f>MIN((IFERROR(IF(AND($V436&lt;=AC$1,$W436&gt;=AC$1),INDEX(Reliability!H$23:H$50,MATCH($S436,Reliability!$C$23:$C$50,0)),0),0)*IF($T436="n/a",$D436*$Y436,$G436)+IFERROR(IF(AND($V436&lt;=AC$1,$W436&gt;=AC$1),INDEX(Reliability!H$23:H$50,MATCH($T436,Reliability!$C$23:$C$50,0)),0),0)*$H436*$X436*$Y436),$D436)*$R436</f>
        <v>0</v>
      </c>
      <c r="AD436" s="168">
        <f>MIN((IFERROR(IF(AND($V436&lt;=AD$1,$W436&gt;=AD$1),INDEX(Reliability!I$23:I$50,MATCH($S436,Reliability!$C$23:$C$50,0)),0),0)*IF($T436="n/a",$D436*$Y436,$G436)+IFERROR(IF(AND($V436&lt;=AD$1,$W436&gt;=AD$1),INDEX(Reliability!I$23:I$50,MATCH($T436,Reliability!$C$23:$C$50,0)),0),0)*$H436*$X436*$Y436),$D436)*$R436</f>
        <v>0</v>
      </c>
      <c r="AE436" s="168">
        <f>MIN((IFERROR(IF(AND($V436&lt;=AE$1,$W436&gt;=AE$1),INDEX(Reliability!J$23:J$50,MATCH($S436,Reliability!$C$23:$C$50,0)),0),0)*IF($T436="n/a",$D436*$Y436,$G436)+IFERROR(IF(AND($V436&lt;=AE$1,$W436&gt;=AE$1),INDEX(Reliability!J$23:J$50,MATCH($T436,Reliability!$C$23:$C$50,0)),0),0)*$H436*$X436*$Y436),$D436)*$R436</f>
        <v>0</v>
      </c>
      <c r="AF436" s="168">
        <f>MIN((IFERROR(IF(AND($V436&lt;=AF$1,$W436&gt;=AF$1),INDEX(Reliability!K$23:K$50,MATCH($S436,Reliability!$C$23:$C$50,0)),0),0)*IF($T436="n/a",$D436*$Y436,$G436)+IFERROR(IF(AND($V436&lt;=AF$1,$W436&gt;=AF$1),INDEX(Reliability!K$23:K$50,MATCH($T436,Reliability!$C$23:$C$50,0)),0),0)*$H436*$X436*$Y436),$D436)*$R436</f>
        <v>0</v>
      </c>
      <c r="AG436" s="168">
        <f>MIN((IFERROR(IF(AND($V436&lt;=AG$1,$W436&gt;=AG$1),INDEX(Reliability!L$23:L$50,MATCH($S436,Reliability!$C$23:$C$50,0)),0),0)*IF($T436="n/a",$D436*$Y436,$G436)+IFERROR(IF(AND($V436&lt;=AG$1,$W436&gt;=AG$1),INDEX(Reliability!L$23:L$50,MATCH($T436,Reliability!$C$23:$C$50,0)),0),0)*$H436*$X436*$Y436),$D436)*$R436</f>
        <v>0</v>
      </c>
      <c r="AH436" s="168">
        <f>MIN((IFERROR(IF(AND($V436&lt;=AH$1,$W436&gt;=AH$1),INDEX(Reliability!M$23:M$50,MATCH($S436,Reliability!$C$23:$C$50,0)),0),0)*IF($T436="n/a",$D436*$Y436,$G436)+IFERROR(IF(AND($V436&lt;=AH$1,$W436&gt;=AH$1),INDEX(Reliability!M$23:M$50,MATCH($T436,Reliability!$C$23:$C$50,0)),0),0)*$H436*$X436*$Y436),$D436)*$R436</f>
        <v>0</v>
      </c>
      <c r="AI436" s="168">
        <f>MIN((IFERROR(IF(AND($V436&lt;=AI$1,$W436&gt;=AI$1),INDEX(Reliability!N$23:N$50,MATCH($S436,Reliability!$C$23:$C$50,0)),0),0)*IF($T436="n/a",$D436*$Y436,$G436)+IFERROR(IF(AND($V436&lt;=AI$1,$W436&gt;=AI$1),INDEX(Reliability!N$23:N$50,MATCH($T436,Reliability!$C$23:$C$50,0)),0),0)*$H436*$X436*$Y436),$D436)*$R436</f>
        <v>0</v>
      </c>
      <c r="AJ436" s="168">
        <f>MIN((IFERROR(IF(AND($V436&lt;=AJ$1,$W436&gt;=AJ$1),INDEX(Reliability!O$23:O$50,MATCH($S436,Reliability!$C$23:$C$50,0)),0),0)*IF($T436="n/a",$D436*$Y436,$G436)+IFERROR(IF(AND($V436&lt;=AJ$1,$W436&gt;=AJ$1),INDEX(Reliability!O$23:O$50,MATCH($T436,Reliability!$C$23:$C$50,0)),0),0)*$H436*$X436*$Y436),$D436)*$R436</f>
        <v>0</v>
      </c>
      <c r="AK436" s="168">
        <f>MIN((IFERROR(IF(AND($V436&lt;=AK$1,$W436&gt;=AK$1),INDEX(Reliability!P$23:P$50,MATCH($S436,Reliability!$C$23:$C$50,0)),0),0)*IF($T436="n/a",$D436*$Y436,$G436)+IFERROR(IF(AND($V436&lt;=AK$1,$W436&gt;=AK$1),INDEX(Reliability!P$23:P$50,MATCH($T436,Reliability!$C$23:$C$50,0)),0),0)*$H436*$X436*$Y436),$D436)*$R436</f>
        <v>0</v>
      </c>
      <c r="AM436" s="167">
        <f t="shared" si="63"/>
        <v>0</v>
      </c>
      <c r="AN436">
        <f>unique_contracts!C436</f>
        <v>0</v>
      </c>
    </row>
    <row r="437" spans="2:40" x14ac:dyDescent="0.25">
      <c r="B437" s="121">
        <f>unique_contracts!B437</f>
        <v>0</v>
      </c>
      <c r="C437" s="103">
        <f>unique_contracts!D437</f>
        <v>0</v>
      </c>
      <c r="D437" s="120">
        <f>unique_contracts!J437</f>
        <v>0</v>
      </c>
      <c r="E437" s="103">
        <f>unique_contracts!M437</f>
        <v>0</v>
      </c>
      <c r="F437" s="103">
        <f>unique_contracts!N437</f>
        <v>0</v>
      </c>
      <c r="G437" s="103">
        <f>unique_contracts!P437</f>
        <v>0</v>
      </c>
      <c r="H437" s="103">
        <f>unique_contracts!R437</f>
        <v>0</v>
      </c>
      <c r="I437" s="103">
        <f>unique_contracts!V437</f>
        <v>0</v>
      </c>
      <c r="J437" s="121">
        <f>unique_contracts!AB437</f>
        <v>0</v>
      </c>
      <c r="K437" s="103">
        <f>unique_contracts!AM437</f>
        <v>0</v>
      </c>
      <c r="L437" s="103">
        <f>unique_contracts!AN437</f>
        <v>0</v>
      </c>
      <c r="M437" s="103">
        <f>unique_contracts!AO437</f>
        <v>0</v>
      </c>
      <c r="N437" s="103">
        <f>unique_contracts!AP437</f>
        <v>0</v>
      </c>
      <c r="O437" s="103">
        <f>unique_contracts!AQ437</f>
        <v>0</v>
      </c>
      <c r="P437" s="103">
        <f>unique_contracts!AR437</f>
        <v>0</v>
      </c>
      <c r="Q437" s="103">
        <f>unique_contracts!BP437</f>
        <v>0</v>
      </c>
      <c r="R437" s="103">
        <f t="shared" si="56"/>
        <v>0</v>
      </c>
      <c r="S437" s="103" t="str">
        <f>IFERROR(IF(AND(I437&gt;0,E437="NotHybrid"),_xlfn.CONCAT(MAX(MIN(ROUNDDOWN(I437/D437,0),8),4),INDEX(resources!$G:$G,MATCH(B437,resources!$A:$A,0))),INDEX(resources!$G:$G,MATCH(B437,resources!$A:$A,0))),"n/a")</f>
        <v>n/a</v>
      </c>
      <c r="T437" s="103" t="str">
        <f t="shared" si="57"/>
        <v>n/a</v>
      </c>
      <c r="U437" s="103" t="str">
        <f t="shared" si="58"/>
        <v>n/a</v>
      </c>
      <c r="V437" s="103">
        <f t="shared" si="59"/>
        <v>0</v>
      </c>
      <c r="W437" s="103">
        <f t="shared" si="60"/>
        <v>0</v>
      </c>
      <c r="X437" s="119">
        <f t="shared" si="61"/>
        <v>1</v>
      </c>
      <c r="Y437" s="119">
        <f t="shared" si="62"/>
        <v>1</v>
      </c>
      <c r="Z437" s="168">
        <f>MIN((IFERROR(IF(AND($V437&lt;=Z$1,$W437&gt;=Z$1),INDEX(Reliability!E$23:E$50,MATCH($S437,Reliability!$C$23:$C$50,0)),0),0)*IF($T437="n/a",$D437*$Y437,$G437)+IFERROR(IF(AND($V437&lt;=Z$1,$W437&gt;=Z$1),INDEX(Reliability!E$23:E$50,MATCH($T437,Reliability!$C$23:$C$50,0)),0),0)*$H437*$X437*$Y437),$D437)*$R437</f>
        <v>0</v>
      </c>
      <c r="AA437" s="168">
        <f>MIN((IFERROR(IF(AND($V437&lt;=AA$1,$W437&gt;=AA$1),INDEX(Reliability!F$23:F$50,MATCH($S437,Reliability!$C$23:$C$50,0)),0),0)*IF($T437="n/a",$D437*$Y437,$G437)+IFERROR(IF(AND($V437&lt;=AA$1,$W437&gt;=AA$1),INDEX(Reliability!F$23:F$50,MATCH($T437,Reliability!$C$23:$C$50,0)),0),0)*$H437*$X437*$Y437),$D437)*$R437</f>
        <v>0</v>
      </c>
      <c r="AB437" s="168">
        <f>MIN((IFERROR(IF(AND($V437&lt;=AB$1,$W437&gt;=AB$1),INDEX(Reliability!G$23:G$50,MATCH($S437,Reliability!$C$23:$C$50,0)),0),0)*IF($T437="n/a",$D437*$Y437,$G437)+IFERROR(IF(AND($V437&lt;=AB$1,$W437&gt;=AB$1),INDEX(Reliability!G$23:G$50,MATCH($T437,Reliability!$C$23:$C$50,0)),0),0)*$H437*$X437*$Y437),$D437)*$R437</f>
        <v>0</v>
      </c>
      <c r="AC437" s="168">
        <f>MIN((IFERROR(IF(AND($V437&lt;=AC$1,$W437&gt;=AC$1),INDEX(Reliability!H$23:H$50,MATCH($S437,Reliability!$C$23:$C$50,0)),0),0)*IF($T437="n/a",$D437*$Y437,$G437)+IFERROR(IF(AND($V437&lt;=AC$1,$W437&gt;=AC$1),INDEX(Reliability!H$23:H$50,MATCH($T437,Reliability!$C$23:$C$50,0)),0),0)*$H437*$X437*$Y437),$D437)*$R437</f>
        <v>0</v>
      </c>
      <c r="AD437" s="168">
        <f>MIN((IFERROR(IF(AND($V437&lt;=AD$1,$W437&gt;=AD$1),INDEX(Reliability!I$23:I$50,MATCH($S437,Reliability!$C$23:$C$50,0)),0),0)*IF($T437="n/a",$D437*$Y437,$G437)+IFERROR(IF(AND($V437&lt;=AD$1,$W437&gt;=AD$1),INDEX(Reliability!I$23:I$50,MATCH($T437,Reliability!$C$23:$C$50,0)),0),0)*$H437*$X437*$Y437),$D437)*$R437</f>
        <v>0</v>
      </c>
      <c r="AE437" s="168">
        <f>MIN((IFERROR(IF(AND($V437&lt;=AE$1,$W437&gt;=AE$1),INDEX(Reliability!J$23:J$50,MATCH($S437,Reliability!$C$23:$C$50,0)),0),0)*IF($T437="n/a",$D437*$Y437,$G437)+IFERROR(IF(AND($V437&lt;=AE$1,$W437&gt;=AE$1),INDEX(Reliability!J$23:J$50,MATCH($T437,Reliability!$C$23:$C$50,0)),0),0)*$H437*$X437*$Y437),$D437)*$R437</f>
        <v>0</v>
      </c>
      <c r="AF437" s="168">
        <f>MIN((IFERROR(IF(AND($V437&lt;=AF$1,$W437&gt;=AF$1),INDEX(Reliability!K$23:K$50,MATCH($S437,Reliability!$C$23:$C$50,0)),0),0)*IF($T437="n/a",$D437*$Y437,$G437)+IFERROR(IF(AND($V437&lt;=AF$1,$W437&gt;=AF$1),INDEX(Reliability!K$23:K$50,MATCH($T437,Reliability!$C$23:$C$50,0)),0),0)*$H437*$X437*$Y437),$D437)*$R437</f>
        <v>0</v>
      </c>
      <c r="AG437" s="168">
        <f>MIN((IFERROR(IF(AND($V437&lt;=AG$1,$W437&gt;=AG$1),INDEX(Reliability!L$23:L$50,MATCH($S437,Reliability!$C$23:$C$50,0)),0),0)*IF($T437="n/a",$D437*$Y437,$G437)+IFERROR(IF(AND($V437&lt;=AG$1,$W437&gt;=AG$1),INDEX(Reliability!L$23:L$50,MATCH($T437,Reliability!$C$23:$C$50,0)),0),0)*$H437*$X437*$Y437),$D437)*$R437</f>
        <v>0</v>
      </c>
      <c r="AH437" s="168">
        <f>MIN((IFERROR(IF(AND($V437&lt;=AH$1,$W437&gt;=AH$1),INDEX(Reliability!M$23:M$50,MATCH($S437,Reliability!$C$23:$C$50,0)),0),0)*IF($T437="n/a",$D437*$Y437,$G437)+IFERROR(IF(AND($V437&lt;=AH$1,$W437&gt;=AH$1),INDEX(Reliability!M$23:M$50,MATCH($T437,Reliability!$C$23:$C$50,0)),0),0)*$H437*$X437*$Y437),$D437)*$R437</f>
        <v>0</v>
      </c>
      <c r="AI437" s="168">
        <f>MIN((IFERROR(IF(AND($V437&lt;=AI$1,$W437&gt;=AI$1),INDEX(Reliability!N$23:N$50,MATCH($S437,Reliability!$C$23:$C$50,0)),0),0)*IF($T437="n/a",$D437*$Y437,$G437)+IFERROR(IF(AND($V437&lt;=AI$1,$W437&gt;=AI$1),INDEX(Reliability!N$23:N$50,MATCH($T437,Reliability!$C$23:$C$50,0)),0),0)*$H437*$X437*$Y437),$D437)*$R437</f>
        <v>0</v>
      </c>
      <c r="AJ437" s="168">
        <f>MIN((IFERROR(IF(AND($V437&lt;=AJ$1,$W437&gt;=AJ$1),INDEX(Reliability!O$23:O$50,MATCH($S437,Reliability!$C$23:$C$50,0)),0),0)*IF($T437="n/a",$D437*$Y437,$G437)+IFERROR(IF(AND($V437&lt;=AJ$1,$W437&gt;=AJ$1),INDEX(Reliability!O$23:O$50,MATCH($T437,Reliability!$C$23:$C$50,0)),0),0)*$H437*$X437*$Y437),$D437)*$R437</f>
        <v>0</v>
      </c>
      <c r="AK437" s="168">
        <f>MIN((IFERROR(IF(AND($V437&lt;=AK$1,$W437&gt;=AK$1),INDEX(Reliability!P$23:P$50,MATCH($S437,Reliability!$C$23:$C$50,0)),0),0)*IF($T437="n/a",$D437*$Y437,$G437)+IFERROR(IF(AND($V437&lt;=AK$1,$W437&gt;=AK$1),INDEX(Reliability!P$23:P$50,MATCH($T437,Reliability!$C$23:$C$50,0)),0),0)*$H437*$X437*$Y437),$D437)*$R437</f>
        <v>0</v>
      </c>
      <c r="AM437" s="167">
        <f t="shared" si="63"/>
        <v>0</v>
      </c>
      <c r="AN437">
        <f>unique_contracts!C437</f>
        <v>0</v>
      </c>
    </row>
    <row r="438" spans="2:40" x14ac:dyDescent="0.25">
      <c r="B438" s="121">
        <f>unique_contracts!B438</f>
        <v>0</v>
      </c>
      <c r="C438" s="103">
        <f>unique_contracts!D438</f>
        <v>0</v>
      </c>
      <c r="D438" s="120">
        <f>unique_contracts!J438</f>
        <v>0</v>
      </c>
      <c r="E438" s="103">
        <f>unique_contracts!M438</f>
        <v>0</v>
      </c>
      <c r="F438" s="103">
        <f>unique_contracts!N438</f>
        <v>0</v>
      </c>
      <c r="G438" s="103">
        <f>unique_contracts!P438</f>
        <v>0</v>
      </c>
      <c r="H438" s="103">
        <f>unique_contracts!R438</f>
        <v>0</v>
      </c>
      <c r="I438" s="103">
        <f>unique_contracts!V438</f>
        <v>0</v>
      </c>
      <c r="J438" s="121">
        <f>unique_contracts!AB438</f>
        <v>0</v>
      </c>
      <c r="K438" s="103">
        <f>unique_contracts!AM438</f>
        <v>0</v>
      </c>
      <c r="L438" s="103">
        <f>unique_contracts!AN438</f>
        <v>0</v>
      </c>
      <c r="M438" s="103">
        <f>unique_contracts!AO438</f>
        <v>0</v>
      </c>
      <c r="N438" s="103">
        <f>unique_contracts!AP438</f>
        <v>0</v>
      </c>
      <c r="O438" s="103">
        <f>unique_contracts!AQ438</f>
        <v>0</v>
      </c>
      <c r="P438" s="103">
        <f>unique_contracts!AR438</f>
        <v>0</v>
      </c>
      <c r="Q438" s="103">
        <f>unique_contracts!BP438</f>
        <v>0</v>
      </c>
      <c r="R438" s="103">
        <f t="shared" si="56"/>
        <v>0</v>
      </c>
      <c r="S438" s="103" t="str">
        <f>IFERROR(IF(AND(I438&gt;0,E438="NotHybrid"),_xlfn.CONCAT(MAX(MIN(ROUNDDOWN(I438/D438,0),8),4),INDEX(resources!$G:$G,MATCH(B438,resources!$A:$A,0))),INDEX(resources!$G:$G,MATCH(B438,resources!$A:$A,0))),"n/a")</f>
        <v>n/a</v>
      </c>
      <c r="T438" s="103" t="str">
        <f t="shared" si="57"/>
        <v>n/a</v>
      </c>
      <c r="U438" s="103" t="str">
        <f t="shared" si="58"/>
        <v>n/a</v>
      </c>
      <c r="V438" s="103">
        <f t="shared" si="59"/>
        <v>0</v>
      </c>
      <c r="W438" s="103">
        <f t="shared" si="60"/>
        <v>0</v>
      </c>
      <c r="X438" s="119">
        <f t="shared" si="61"/>
        <v>1</v>
      </c>
      <c r="Y438" s="119">
        <f t="shared" si="62"/>
        <v>1</v>
      </c>
      <c r="Z438" s="168">
        <f>MIN((IFERROR(IF(AND($V438&lt;=Z$1,$W438&gt;=Z$1),INDEX(Reliability!E$23:E$50,MATCH($S438,Reliability!$C$23:$C$50,0)),0),0)*IF($T438="n/a",$D438*$Y438,$G438)+IFERROR(IF(AND($V438&lt;=Z$1,$W438&gt;=Z$1),INDEX(Reliability!E$23:E$50,MATCH($T438,Reliability!$C$23:$C$50,0)),0),0)*$H438*$X438*$Y438),$D438)*$R438</f>
        <v>0</v>
      </c>
      <c r="AA438" s="168">
        <f>MIN((IFERROR(IF(AND($V438&lt;=AA$1,$W438&gt;=AA$1),INDEX(Reliability!F$23:F$50,MATCH($S438,Reliability!$C$23:$C$50,0)),0),0)*IF($T438="n/a",$D438*$Y438,$G438)+IFERROR(IF(AND($V438&lt;=AA$1,$W438&gt;=AA$1),INDEX(Reliability!F$23:F$50,MATCH($T438,Reliability!$C$23:$C$50,0)),0),0)*$H438*$X438*$Y438),$D438)*$R438</f>
        <v>0</v>
      </c>
      <c r="AB438" s="168">
        <f>MIN((IFERROR(IF(AND($V438&lt;=AB$1,$W438&gt;=AB$1),INDEX(Reliability!G$23:G$50,MATCH($S438,Reliability!$C$23:$C$50,0)),0),0)*IF($T438="n/a",$D438*$Y438,$G438)+IFERROR(IF(AND($V438&lt;=AB$1,$W438&gt;=AB$1),INDEX(Reliability!G$23:G$50,MATCH($T438,Reliability!$C$23:$C$50,0)),0),0)*$H438*$X438*$Y438),$D438)*$R438</f>
        <v>0</v>
      </c>
      <c r="AC438" s="168">
        <f>MIN((IFERROR(IF(AND($V438&lt;=AC$1,$W438&gt;=AC$1),INDEX(Reliability!H$23:H$50,MATCH($S438,Reliability!$C$23:$C$50,0)),0),0)*IF($T438="n/a",$D438*$Y438,$G438)+IFERROR(IF(AND($V438&lt;=AC$1,$W438&gt;=AC$1),INDEX(Reliability!H$23:H$50,MATCH($T438,Reliability!$C$23:$C$50,0)),0),0)*$H438*$X438*$Y438),$D438)*$R438</f>
        <v>0</v>
      </c>
      <c r="AD438" s="168">
        <f>MIN((IFERROR(IF(AND($V438&lt;=AD$1,$W438&gt;=AD$1),INDEX(Reliability!I$23:I$50,MATCH($S438,Reliability!$C$23:$C$50,0)),0),0)*IF($T438="n/a",$D438*$Y438,$G438)+IFERROR(IF(AND($V438&lt;=AD$1,$W438&gt;=AD$1),INDEX(Reliability!I$23:I$50,MATCH($T438,Reliability!$C$23:$C$50,0)),0),0)*$H438*$X438*$Y438),$D438)*$R438</f>
        <v>0</v>
      </c>
      <c r="AE438" s="168">
        <f>MIN((IFERROR(IF(AND($V438&lt;=AE$1,$W438&gt;=AE$1),INDEX(Reliability!J$23:J$50,MATCH($S438,Reliability!$C$23:$C$50,0)),0),0)*IF($T438="n/a",$D438*$Y438,$G438)+IFERROR(IF(AND($V438&lt;=AE$1,$W438&gt;=AE$1),INDEX(Reliability!J$23:J$50,MATCH($T438,Reliability!$C$23:$C$50,0)),0),0)*$H438*$X438*$Y438),$D438)*$R438</f>
        <v>0</v>
      </c>
      <c r="AF438" s="168">
        <f>MIN((IFERROR(IF(AND($V438&lt;=AF$1,$W438&gt;=AF$1),INDEX(Reliability!K$23:K$50,MATCH($S438,Reliability!$C$23:$C$50,0)),0),0)*IF($T438="n/a",$D438*$Y438,$G438)+IFERROR(IF(AND($V438&lt;=AF$1,$W438&gt;=AF$1),INDEX(Reliability!K$23:K$50,MATCH($T438,Reliability!$C$23:$C$50,0)),0),0)*$H438*$X438*$Y438),$D438)*$R438</f>
        <v>0</v>
      </c>
      <c r="AG438" s="168">
        <f>MIN((IFERROR(IF(AND($V438&lt;=AG$1,$W438&gt;=AG$1),INDEX(Reliability!L$23:L$50,MATCH($S438,Reliability!$C$23:$C$50,0)),0),0)*IF($T438="n/a",$D438*$Y438,$G438)+IFERROR(IF(AND($V438&lt;=AG$1,$W438&gt;=AG$1),INDEX(Reliability!L$23:L$50,MATCH($T438,Reliability!$C$23:$C$50,0)),0),0)*$H438*$X438*$Y438),$D438)*$R438</f>
        <v>0</v>
      </c>
      <c r="AH438" s="168">
        <f>MIN((IFERROR(IF(AND($V438&lt;=AH$1,$W438&gt;=AH$1),INDEX(Reliability!M$23:M$50,MATCH($S438,Reliability!$C$23:$C$50,0)),0),0)*IF($T438="n/a",$D438*$Y438,$G438)+IFERROR(IF(AND($V438&lt;=AH$1,$W438&gt;=AH$1),INDEX(Reliability!M$23:M$50,MATCH($T438,Reliability!$C$23:$C$50,0)),0),0)*$H438*$X438*$Y438),$D438)*$R438</f>
        <v>0</v>
      </c>
      <c r="AI438" s="168">
        <f>MIN((IFERROR(IF(AND($V438&lt;=AI$1,$W438&gt;=AI$1),INDEX(Reliability!N$23:N$50,MATCH($S438,Reliability!$C$23:$C$50,0)),0),0)*IF($T438="n/a",$D438*$Y438,$G438)+IFERROR(IF(AND($V438&lt;=AI$1,$W438&gt;=AI$1),INDEX(Reliability!N$23:N$50,MATCH($T438,Reliability!$C$23:$C$50,0)),0),0)*$H438*$X438*$Y438),$D438)*$R438</f>
        <v>0</v>
      </c>
      <c r="AJ438" s="168">
        <f>MIN((IFERROR(IF(AND($V438&lt;=AJ$1,$W438&gt;=AJ$1),INDEX(Reliability!O$23:O$50,MATCH($S438,Reliability!$C$23:$C$50,0)),0),0)*IF($T438="n/a",$D438*$Y438,$G438)+IFERROR(IF(AND($V438&lt;=AJ$1,$W438&gt;=AJ$1),INDEX(Reliability!O$23:O$50,MATCH($T438,Reliability!$C$23:$C$50,0)),0),0)*$H438*$X438*$Y438),$D438)*$R438</f>
        <v>0</v>
      </c>
      <c r="AK438" s="168">
        <f>MIN((IFERROR(IF(AND($V438&lt;=AK$1,$W438&gt;=AK$1),INDEX(Reliability!P$23:P$50,MATCH($S438,Reliability!$C$23:$C$50,0)),0),0)*IF($T438="n/a",$D438*$Y438,$G438)+IFERROR(IF(AND($V438&lt;=AK$1,$W438&gt;=AK$1),INDEX(Reliability!P$23:P$50,MATCH($T438,Reliability!$C$23:$C$50,0)),0),0)*$H438*$X438*$Y438),$D438)*$R438</f>
        <v>0</v>
      </c>
      <c r="AM438" s="167">
        <f t="shared" si="63"/>
        <v>0</v>
      </c>
      <c r="AN438">
        <f>unique_contracts!C438</f>
        <v>0</v>
      </c>
    </row>
    <row r="439" spans="2:40" x14ac:dyDescent="0.25">
      <c r="B439" s="121">
        <f>unique_contracts!B439</f>
        <v>0</v>
      </c>
      <c r="C439" s="103">
        <f>unique_contracts!D439</f>
        <v>0</v>
      </c>
      <c r="D439" s="120">
        <f>unique_contracts!J439</f>
        <v>0</v>
      </c>
      <c r="E439" s="103">
        <f>unique_contracts!M439</f>
        <v>0</v>
      </c>
      <c r="F439" s="103">
        <f>unique_contracts!N439</f>
        <v>0</v>
      </c>
      <c r="G439" s="103">
        <f>unique_contracts!P439</f>
        <v>0</v>
      </c>
      <c r="H439" s="103">
        <f>unique_contracts!R439</f>
        <v>0</v>
      </c>
      <c r="I439" s="103">
        <f>unique_contracts!V439</f>
        <v>0</v>
      </c>
      <c r="J439" s="121">
        <f>unique_contracts!AB439</f>
        <v>0</v>
      </c>
      <c r="K439" s="103">
        <f>unique_contracts!AM439</f>
        <v>0</v>
      </c>
      <c r="L439" s="103">
        <f>unique_contracts!AN439</f>
        <v>0</v>
      </c>
      <c r="M439" s="103">
        <f>unique_contracts!AO439</f>
        <v>0</v>
      </c>
      <c r="N439" s="103">
        <f>unique_contracts!AP439</f>
        <v>0</v>
      </c>
      <c r="O439" s="103">
        <f>unique_contracts!AQ439</f>
        <v>0</v>
      </c>
      <c r="P439" s="103">
        <f>unique_contracts!AR439</f>
        <v>0</v>
      </c>
      <c r="Q439" s="103">
        <f>unique_contracts!BP439</f>
        <v>0</v>
      </c>
      <c r="R439" s="103">
        <f t="shared" si="56"/>
        <v>0</v>
      </c>
      <c r="S439" s="103" t="str">
        <f>IFERROR(IF(AND(I439&gt;0,E439="NotHybrid"),_xlfn.CONCAT(MAX(MIN(ROUNDDOWN(I439/D439,0),8),4),INDEX(resources!$G:$G,MATCH(B439,resources!$A:$A,0))),INDEX(resources!$G:$G,MATCH(B439,resources!$A:$A,0))),"n/a")</f>
        <v>n/a</v>
      </c>
      <c r="T439" s="103" t="str">
        <f t="shared" si="57"/>
        <v>n/a</v>
      </c>
      <c r="U439" s="103" t="str">
        <f t="shared" si="58"/>
        <v>n/a</v>
      </c>
      <c r="V439" s="103">
        <f t="shared" si="59"/>
        <v>0</v>
      </c>
      <c r="W439" s="103">
        <f t="shared" si="60"/>
        <v>0</v>
      </c>
      <c r="X439" s="119">
        <f t="shared" si="61"/>
        <v>1</v>
      </c>
      <c r="Y439" s="119">
        <f t="shared" si="62"/>
        <v>1</v>
      </c>
      <c r="Z439" s="168">
        <f>MIN((IFERROR(IF(AND($V439&lt;=Z$1,$W439&gt;=Z$1),INDEX(Reliability!E$23:E$50,MATCH($S439,Reliability!$C$23:$C$50,0)),0),0)*IF($T439="n/a",$D439*$Y439,$G439)+IFERROR(IF(AND($V439&lt;=Z$1,$W439&gt;=Z$1),INDEX(Reliability!E$23:E$50,MATCH($T439,Reliability!$C$23:$C$50,0)),0),0)*$H439*$X439*$Y439),$D439)*$R439</f>
        <v>0</v>
      </c>
      <c r="AA439" s="168">
        <f>MIN((IFERROR(IF(AND($V439&lt;=AA$1,$W439&gt;=AA$1),INDEX(Reliability!F$23:F$50,MATCH($S439,Reliability!$C$23:$C$50,0)),0),0)*IF($T439="n/a",$D439*$Y439,$G439)+IFERROR(IF(AND($V439&lt;=AA$1,$W439&gt;=AA$1),INDEX(Reliability!F$23:F$50,MATCH($T439,Reliability!$C$23:$C$50,0)),0),0)*$H439*$X439*$Y439),$D439)*$R439</f>
        <v>0</v>
      </c>
      <c r="AB439" s="168">
        <f>MIN((IFERROR(IF(AND($V439&lt;=AB$1,$W439&gt;=AB$1),INDEX(Reliability!G$23:G$50,MATCH($S439,Reliability!$C$23:$C$50,0)),0),0)*IF($T439="n/a",$D439*$Y439,$G439)+IFERROR(IF(AND($V439&lt;=AB$1,$W439&gt;=AB$1),INDEX(Reliability!G$23:G$50,MATCH($T439,Reliability!$C$23:$C$50,0)),0),0)*$H439*$X439*$Y439),$D439)*$R439</f>
        <v>0</v>
      </c>
      <c r="AC439" s="168">
        <f>MIN((IFERROR(IF(AND($V439&lt;=AC$1,$W439&gt;=AC$1),INDEX(Reliability!H$23:H$50,MATCH($S439,Reliability!$C$23:$C$50,0)),0),0)*IF($T439="n/a",$D439*$Y439,$G439)+IFERROR(IF(AND($V439&lt;=AC$1,$W439&gt;=AC$1),INDEX(Reliability!H$23:H$50,MATCH($T439,Reliability!$C$23:$C$50,0)),0),0)*$H439*$X439*$Y439),$D439)*$R439</f>
        <v>0</v>
      </c>
      <c r="AD439" s="168">
        <f>MIN((IFERROR(IF(AND($V439&lt;=AD$1,$W439&gt;=AD$1),INDEX(Reliability!I$23:I$50,MATCH($S439,Reliability!$C$23:$C$50,0)),0),0)*IF($T439="n/a",$D439*$Y439,$G439)+IFERROR(IF(AND($V439&lt;=AD$1,$W439&gt;=AD$1),INDEX(Reliability!I$23:I$50,MATCH($T439,Reliability!$C$23:$C$50,0)),0),0)*$H439*$X439*$Y439),$D439)*$R439</f>
        <v>0</v>
      </c>
      <c r="AE439" s="168">
        <f>MIN((IFERROR(IF(AND($V439&lt;=AE$1,$W439&gt;=AE$1),INDEX(Reliability!J$23:J$50,MATCH($S439,Reliability!$C$23:$C$50,0)),0),0)*IF($T439="n/a",$D439*$Y439,$G439)+IFERROR(IF(AND($V439&lt;=AE$1,$W439&gt;=AE$1),INDEX(Reliability!J$23:J$50,MATCH($T439,Reliability!$C$23:$C$50,0)),0),0)*$H439*$X439*$Y439),$D439)*$R439</f>
        <v>0</v>
      </c>
      <c r="AF439" s="168">
        <f>MIN((IFERROR(IF(AND($V439&lt;=AF$1,$W439&gt;=AF$1),INDEX(Reliability!K$23:K$50,MATCH($S439,Reliability!$C$23:$C$50,0)),0),0)*IF($T439="n/a",$D439*$Y439,$G439)+IFERROR(IF(AND($V439&lt;=AF$1,$W439&gt;=AF$1),INDEX(Reliability!K$23:K$50,MATCH($T439,Reliability!$C$23:$C$50,0)),0),0)*$H439*$X439*$Y439),$D439)*$R439</f>
        <v>0</v>
      </c>
      <c r="AG439" s="168">
        <f>MIN((IFERROR(IF(AND($V439&lt;=AG$1,$W439&gt;=AG$1),INDEX(Reliability!L$23:L$50,MATCH($S439,Reliability!$C$23:$C$50,0)),0),0)*IF($T439="n/a",$D439*$Y439,$G439)+IFERROR(IF(AND($V439&lt;=AG$1,$W439&gt;=AG$1),INDEX(Reliability!L$23:L$50,MATCH($T439,Reliability!$C$23:$C$50,0)),0),0)*$H439*$X439*$Y439),$D439)*$R439</f>
        <v>0</v>
      </c>
      <c r="AH439" s="168">
        <f>MIN((IFERROR(IF(AND($V439&lt;=AH$1,$W439&gt;=AH$1),INDEX(Reliability!M$23:M$50,MATCH($S439,Reliability!$C$23:$C$50,0)),0),0)*IF($T439="n/a",$D439*$Y439,$G439)+IFERROR(IF(AND($V439&lt;=AH$1,$W439&gt;=AH$1),INDEX(Reliability!M$23:M$50,MATCH($T439,Reliability!$C$23:$C$50,0)),0),0)*$H439*$X439*$Y439),$D439)*$R439</f>
        <v>0</v>
      </c>
      <c r="AI439" s="168">
        <f>MIN((IFERROR(IF(AND($V439&lt;=AI$1,$W439&gt;=AI$1),INDEX(Reliability!N$23:N$50,MATCH($S439,Reliability!$C$23:$C$50,0)),0),0)*IF($T439="n/a",$D439*$Y439,$G439)+IFERROR(IF(AND($V439&lt;=AI$1,$W439&gt;=AI$1),INDEX(Reliability!N$23:N$50,MATCH($T439,Reliability!$C$23:$C$50,0)),0),0)*$H439*$X439*$Y439),$D439)*$R439</f>
        <v>0</v>
      </c>
      <c r="AJ439" s="168">
        <f>MIN((IFERROR(IF(AND($V439&lt;=AJ$1,$W439&gt;=AJ$1),INDEX(Reliability!O$23:O$50,MATCH($S439,Reliability!$C$23:$C$50,0)),0),0)*IF($T439="n/a",$D439*$Y439,$G439)+IFERROR(IF(AND($V439&lt;=AJ$1,$W439&gt;=AJ$1),INDEX(Reliability!O$23:O$50,MATCH($T439,Reliability!$C$23:$C$50,0)),0),0)*$H439*$X439*$Y439),$D439)*$R439</f>
        <v>0</v>
      </c>
      <c r="AK439" s="168">
        <f>MIN((IFERROR(IF(AND($V439&lt;=AK$1,$W439&gt;=AK$1),INDEX(Reliability!P$23:P$50,MATCH($S439,Reliability!$C$23:$C$50,0)),0),0)*IF($T439="n/a",$D439*$Y439,$G439)+IFERROR(IF(AND($V439&lt;=AK$1,$W439&gt;=AK$1),INDEX(Reliability!P$23:P$50,MATCH($T439,Reliability!$C$23:$C$50,0)),0),0)*$H439*$X439*$Y439),$D439)*$R439</f>
        <v>0</v>
      </c>
      <c r="AM439" s="167">
        <f t="shared" si="63"/>
        <v>0</v>
      </c>
      <c r="AN439">
        <f>unique_contracts!C439</f>
        <v>0</v>
      </c>
    </row>
    <row r="440" spans="2:40" x14ac:dyDescent="0.25">
      <c r="B440" s="121">
        <f>unique_contracts!B440</f>
        <v>0</v>
      </c>
      <c r="C440" s="103">
        <f>unique_contracts!D440</f>
        <v>0</v>
      </c>
      <c r="D440" s="120">
        <f>unique_contracts!J440</f>
        <v>0</v>
      </c>
      <c r="E440" s="103">
        <f>unique_contracts!M440</f>
        <v>0</v>
      </c>
      <c r="F440" s="103">
        <f>unique_contracts!N440</f>
        <v>0</v>
      </c>
      <c r="G440" s="103">
        <f>unique_contracts!P440</f>
        <v>0</v>
      </c>
      <c r="H440" s="103">
        <f>unique_contracts!R440</f>
        <v>0</v>
      </c>
      <c r="I440" s="103">
        <f>unique_contracts!V440</f>
        <v>0</v>
      </c>
      <c r="J440" s="121">
        <f>unique_contracts!AB440</f>
        <v>0</v>
      </c>
      <c r="K440" s="103">
        <f>unique_contracts!AM440</f>
        <v>0</v>
      </c>
      <c r="L440" s="103">
        <f>unique_contracts!AN440</f>
        <v>0</v>
      </c>
      <c r="M440" s="103">
        <f>unique_contracts!AO440</f>
        <v>0</v>
      </c>
      <c r="N440" s="103">
        <f>unique_contracts!AP440</f>
        <v>0</v>
      </c>
      <c r="O440" s="103">
        <f>unique_contracts!AQ440</f>
        <v>0</v>
      </c>
      <c r="P440" s="103">
        <f>unique_contracts!AR440</f>
        <v>0</v>
      </c>
      <c r="Q440" s="103">
        <f>unique_contracts!BP440</f>
        <v>0</v>
      </c>
      <c r="R440" s="103">
        <f t="shared" si="56"/>
        <v>0</v>
      </c>
      <c r="S440" s="103" t="str">
        <f>IFERROR(IF(AND(I440&gt;0,E440="NotHybrid"),_xlfn.CONCAT(MAX(MIN(ROUNDDOWN(I440/D440,0),8),4),INDEX(resources!$G:$G,MATCH(B440,resources!$A:$A,0))),INDEX(resources!$G:$G,MATCH(B440,resources!$A:$A,0))),"n/a")</f>
        <v>n/a</v>
      </c>
      <c r="T440" s="103" t="str">
        <f t="shared" si="57"/>
        <v>n/a</v>
      </c>
      <c r="U440" s="103" t="str">
        <f t="shared" si="58"/>
        <v>n/a</v>
      </c>
      <c r="V440" s="103">
        <f t="shared" si="59"/>
        <v>0</v>
      </c>
      <c r="W440" s="103">
        <f t="shared" si="60"/>
        <v>0</v>
      </c>
      <c r="X440" s="119">
        <f t="shared" si="61"/>
        <v>1</v>
      </c>
      <c r="Y440" s="119">
        <f t="shared" si="62"/>
        <v>1</v>
      </c>
      <c r="Z440" s="168">
        <f>MIN((IFERROR(IF(AND($V440&lt;=Z$1,$W440&gt;=Z$1),INDEX(Reliability!E$23:E$50,MATCH($S440,Reliability!$C$23:$C$50,0)),0),0)*IF($T440="n/a",$D440*$Y440,$G440)+IFERROR(IF(AND($V440&lt;=Z$1,$W440&gt;=Z$1),INDEX(Reliability!E$23:E$50,MATCH($T440,Reliability!$C$23:$C$50,0)),0),0)*$H440*$X440*$Y440),$D440)*$R440</f>
        <v>0</v>
      </c>
      <c r="AA440" s="168">
        <f>MIN((IFERROR(IF(AND($V440&lt;=AA$1,$W440&gt;=AA$1),INDEX(Reliability!F$23:F$50,MATCH($S440,Reliability!$C$23:$C$50,0)),0),0)*IF($T440="n/a",$D440*$Y440,$G440)+IFERROR(IF(AND($V440&lt;=AA$1,$W440&gt;=AA$1),INDEX(Reliability!F$23:F$50,MATCH($T440,Reliability!$C$23:$C$50,0)),0),0)*$H440*$X440*$Y440),$D440)*$R440</f>
        <v>0</v>
      </c>
      <c r="AB440" s="168">
        <f>MIN((IFERROR(IF(AND($V440&lt;=AB$1,$W440&gt;=AB$1),INDEX(Reliability!G$23:G$50,MATCH($S440,Reliability!$C$23:$C$50,0)),0),0)*IF($T440="n/a",$D440*$Y440,$G440)+IFERROR(IF(AND($V440&lt;=AB$1,$W440&gt;=AB$1),INDEX(Reliability!G$23:G$50,MATCH($T440,Reliability!$C$23:$C$50,0)),0),0)*$H440*$X440*$Y440),$D440)*$R440</f>
        <v>0</v>
      </c>
      <c r="AC440" s="168">
        <f>MIN((IFERROR(IF(AND($V440&lt;=AC$1,$W440&gt;=AC$1),INDEX(Reliability!H$23:H$50,MATCH($S440,Reliability!$C$23:$C$50,0)),0),0)*IF($T440="n/a",$D440*$Y440,$G440)+IFERROR(IF(AND($V440&lt;=AC$1,$W440&gt;=AC$1),INDEX(Reliability!H$23:H$50,MATCH($T440,Reliability!$C$23:$C$50,0)),0),0)*$H440*$X440*$Y440),$D440)*$R440</f>
        <v>0</v>
      </c>
      <c r="AD440" s="168">
        <f>MIN((IFERROR(IF(AND($V440&lt;=AD$1,$W440&gt;=AD$1),INDEX(Reliability!I$23:I$50,MATCH($S440,Reliability!$C$23:$C$50,0)),0),0)*IF($T440="n/a",$D440*$Y440,$G440)+IFERROR(IF(AND($V440&lt;=AD$1,$W440&gt;=AD$1),INDEX(Reliability!I$23:I$50,MATCH($T440,Reliability!$C$23:$C$50,0)),0),0)*$H440*$X440*$Y440),$D440)*$R440</f>
        <v>0</v>
      </c>
      <c r="AE440" s="168">
        <f>MIN((IFERROR(IF(AND($V440&lt;=AE$1,$W440&gt;=AE$1),INDEX(Reliability!J$23:J$50,MATCH($S440,Reliability!$C$23:$C$50,0)),0),0)*IF($T440="n/a",$D440*$Y440,$G440)+IFERROR(IF(AND($V440&lt;=AE$1,$W440&gt;=AE$1),INDEX(Reliability!J$23:J$50,MATCH($T440,Reliability!$C$23:$C$50,0)),0),0)*$H440*$X440*$Y440),$D440)*$R440</f>
        <v>0</v>
      </c>
      <c r="AF440" s="168">
        <f>MIN((IFERROR(IF(AND($V440&lt;=AF$1,$W440&gt;=AF$1),INDEX(Reliability!K$23:K$50,MATCH($S440,Reliability!$C$23:$C$50,0)),0),0)*IF($T440="n/a",$D440*$Y440,$G440)+IFERROR(IF(AND($V440&lt;=AF$1,$W440&gt;=AF$1),INDEX(Reliability!K$23:K$50,MATCH($T440,Reliability!$C$23:$C$50,0)),0),0)*$H440*$X440*$Y440),$D440)*$R440</f>
        <v>0</v>
      </c>
      <c r="AG440" s="168">
        <f>MIN((IFERROR(IF(AND($V440&lt;=AG$1,$W440&gt;=AG$1),INDEX(Reliability!L$23:L$50,MATCH($S440,Reliability!$C$23:$C$50,0)),0),0)*IF($T440="n/a",$D440*$Y440,$G440)+IFERROR(IF(AND($V440&lt;=AG$1,$W440&gt;=AG$1),INDEX(Reliability!L$23:L$50,MATCH($T440,Reliability!$C$23:$C$50,0)),0),0)*$H440*$X440*$Y440),$D440)*$R440</f>
        <v>0</v>
      </c>
      <c r="AH440" s="168">
        <f>MIN((IFERROR(IF(AND($V440&lt;=AH$1,$W440&gt;=AH$1),INDEX(Reliability!M$23:M$50,MATCH($S440,Reliability!$C$23:$C$50,0)),0),0)*IF($T440="n/a",$D440*$Y440,$G440)+IFERROR(IF(AND($V440&lt;=AH$1,$W440&gt;=AH$1),INDEX(Reliability!M$23:M$50,MATCH($T440,Reliability!$C$23:$C$50,0)),0),0)*$H440*$X440*$Y440),$D440)*$R440</f>
        <v>0</v>
      </c>
      <c r="AI440" s="168">
        <f>MIN((IFERROR(IF(AND($V440&lt;=AI$1,$W440&gt;=AI$1),INDEX(Reliability!N$23:N$50,MATCH($S440,Reliability!$C$23:$C$50,0)),0),0)*IF($T440="n/a",$D440*$Y440,$G440)+IFERROR(IF(AND($V440&lt;=AI$1,$W440&gt;=AI$1),INDEX(Reliability!N$23:N$50,MATCH($T440,Reliability!$C$23:$C$50,0)),0),0)*$H440*$X440*$Y440),$D440)*$R440</f>
        <v>0</v>
      </c>
      <c r="AJ440" s="168">
        <f>MIN((IFERROR(IF(AND($V440&lt;=AJ$1,$W440&gt;=AJ$1),INDEX(Reliability!O$23:O$50,MATCH($S440,Reliability!$C$23:$C$50,0)),0),0)*IF($T440="n/a",$D440*$Y440,$G440)+IFERROR(IF(AND($V440&lt;=AJ$1,$W440&gt;=AJ$1),INDEX(Reliability!O$23:O$50,MATCH($T440,Reliability!$C$23:$C$50,0)),0),0)*$H440*$X440*$Y440),$D440)*$R440</f>
        <v>0</v>
      </c>
      <c r="AK440" s="168">
        <f>MIN((IFERROR(IF(AND($V440&lt;=AK$1,$W440&gt;=AK$1),INDEX(Reliability!P$23:P$50,MATCH($S440,Reliability!$C$23:$C$50,0)),0),0)*IF($T440="n/a",$D440*$Y440,$G440)+IFERROR(IF(AND($V440&lt;=AK$1,$W440&gt;=AK$1),INDEX(Reliability!P$23:P$50,MATCH($T440,Reliability!$C$23:$C$50,0)),0),0)*$H440*$X440*$Y440),$D440)*$R440</f>
        <v>0</v>
      </c>
      <c r="AM440" s="167">
        <f t="shared" si="63"/>
        <v>0</v>
      </c>
      <c r="AN440">
        <f>unique_contracts!C440</f>
        <v>0</v>
      </c>
    </row>
    <row r="441" spans="2:40" x14ac:dyDescent="0.25">
      <c r="B441" s="121">
        <f>unique_contracts!B441</f>
        <v>0</v>
      </c>
      <c r="C441" s="103">
        <f>unique_contracts!D441</f>
        <v>0</v>
      </c>
      <c r="D441" s="120">
        <f>unique_contracts!J441</f>
        <v>0</v>
      </c>
      <c r="E441" s="103">
        <f>unique_contracts!M441</f>
        <v>0</v>
      </c>
      <c r="F441" s="103">
        <f>unique_contracts!N441</f>
        <v>0</v>
      </c>
      <c r="G441" s="103">
        <f>unique_contracts!P441</f>
        <v>0</v>
      </c>
      <c r="H441" s="103">
        <f>unique_contracts!R441</f>
        <v>0</v>
      </c>
      <c r="I441" s="103">
        <f>unique_contracts!V441</f>
        <v>0</v>
      </c>
      <c r="J441" s="121">
        <f>unique_contracts!AB441</f>
        <v>0</v>
      </c>
      <c r="K441" s="103">
        <f>unique_contracts!AM441</f>
        <v>0</v>
      </c>
      <c r="L441" s="103">
        <f>unique_contracts!AN441</f>
        <v>0</v>
      </c>
      <c r="M441" s="103">
        <f>unique_contracts!AO441</f>
        <v>0</v>
      </c>
      <c r="N441" s="103">
        <f>unique_contracts!AP441</f>
        <v>0</v>
      </c>
      <c r="O441" s="103">
        <f>unique_contracts!AQ441</f>
        <v>0</v>
      </c>
      <c r="P441" s="103">
        <f>unique_contracts!AR441</f>
        <v>0</v>
      </c>
      <c r="Q441" s="103">
        <f>unique_contracts!BP441</f>
        <v>0</v>
      </c>
      <c r="R441" s="103">
        <f t="shared" si="56"/>
        <v>0</v>
      </c>
      <c r="S441" s="103" t="str">
        <f>IFERROR(IF(AND(I441&gt;0,E441="NotHybrid"),_xlfn.CONCAT(MAX(MIN(ROUNDDOWN(I441/D441,0),8),4),INDEX(resources!$G:$G,MATCH(B441,resources!$A:$A,0))),INDEX(resources!$G:$G,MATCH(B441,resources!$A:$A,0))),"n/a")</f>
        <v>n/a</v>
      </c>
      <c r="T441" s="103" t="str">
        <f t="shared" si="57"/>
        <v>n/a</v>
      </c>
      <c r="U441" s="103" t="str">
        <f t="shared" si="58"/>
        <v>n/a</v>
      </c>
      <c r="V441" s="103">
        <f t="shared" si="59"/>
        <v>0</v>
      </c>
      <c r="W441" s="103">
        <f t="shared" si="60"/>
        <v>0</v>
      </c>
      <c r="X441" s="119">
        <f t="shared" si="61"/>
        <v>1</v>
      </c>
      <c r="Y441" s="119">
        <f t="shared" si="62"/>
        <v>1</v>
      </c>
      <c r="Z441" s="168">
        <f>MIN((IFERROR(IF(AND($V441&lt;=Z$1,$W441&gt;=Z$1),INDEX(Reliability!E$23:E$50,MATCH($S441,Reliability!$C$23:$C$50,0)),0),0)*IF($T441="n/a",$D441*$Y441,$G441)+IFERROR(IF(AND($V441&lt;=Z$1,$W441&gt;=Z$1),INDEX(Reliability!E$23:E$50,MATCH($T441,Reliability!$C$23:$C$50,0)),0),0)*$H441*$X441*$Y441),$D441)*$R441</f>
        <v>0</v>
      </c>
      <c r="AA441" s="168">
        <f>MIN((IFERROR(IF(AND($V441&lt;=AA$1,$W441&gt;=AA$1),INDEX(Reliability!F$23:F$50,MATCH($S441,Reliability!$C$23:$C$50,0)),0),0)*IF($T441="n/a",$D441*$Y441,$G441)+IFERROR(IF(AND($V441&lt;=AA$1,$W441&gt;=AA$1),INDEX(Reliability!F$23:F$50,MATCH($T441,Reliability!$C$23:$C$50,0)),0),0)*$H441*$X441*$Y441),$D441)*$R441</f>
        <v>0</v>
      </c>
      <c r="AB441" s="168">
        <f>MIN((IFERROR(IF(AND($V441&lt;=AB$1,$W441&gt;=AB$1),INDEX(Reliability!G$23:G$50,MATCH($S441,Reliability!$C$23:$C$50,0)),0),0)*IF($T441="n/a",$D441*$Y441,$G441)+IFERROR(IF(AND($V441&lt;=AB$1,$W441&gt;=AB$1),INDEX(Reliability!G$23:G$50,MATCH($T441,Reliability!$C$23:$C$50,0)),0),0)*$H441*$X441*$Y441),$D441)*$R441</f>
        <v>0</v>
      </c>
      <c r="AC441" s="168">
        <f>MIN((IFERROR(IF(AND($V441&lt;=AC$1,$W441&gt;=AC$1),INDEX(Reliability!H$23:H$50,MATCH($S441,Reliability!$C$23:$C$50,0)),0),0)*IF($T441="n/a",$D441*$Y441,$G441)+IFERROR(IF(AND($V441&lt;=AC$1,$W441&gt;=AC$1),INDEX(Reliability!H$23:H$50,MATCH($T441,Reliability!$C$23:$C$50,0)),0),0)*$H441*$X441*$Y441),$D441)*$R441</f>
        <v>0</v>
      </c>
      <c r="AD441" s="168">
        <f>MIN((IFERROR(IF(AND($V441&lt;=AD$1,$W441&gt;=AD$1),INDEX(Reliability!I$23:I$50,MATCH($S441,Reliability!$C$23:$C$50,0)),0),0)*IF($T441="n/a",$D441*$Y441,$G441)+IFERROR(IF(AND($V441&lt;=AD$1,$W441&gt;=AD$1),INDEX(Reliability!I$23:I$50,MATCH($T441,Reliability!$C$23:$C$50,0)),0),0)*$H441*$X441*$Y441),$D441)*$R441</f>
        <v>0</v>
      </c>
      <c r="AE441" s="168">
        <f>MIN((IFERROR(IF(AND($V441&lt;=AE$1,$W441&gt;=AE$1),INDEX(Reliability!J$23:J$50,MATCH($S441,Reliability!$C$23:$C$50,0)),0),0)*IF($T441="n/a",$D441*$Y441,$G441)+IFERROR(IF(AND($V441&lt;=AE$1,$W441&gt;=AE$1),INDEX(Reliability!J$23:J$50,MATCH($T441,Reliability!$C$23:$C$50,0)),0),0)*$H441*$X441*$Y441),$D441)*$R441</f>
        <v>0</v>
      </c>
      <c r="AF441" s="168">
        <f>MIN((IFERROR(IF(AND($V441&lt;=AF$1,$W441&gt;=AF$1),INDEX(Reliability!K$23:K$50,MATCH($S441,Reliability!$C$23:$C$50,0)),0),0)*IF($T441="n/a",$D441*$Y441,$G441)+IFERROR(IF(AND($V441&lt;=AF$1,$W441&gt;=AF$1),INDEX(Reliability!K$23:K$50,MATCH($T441,Reliability!$C$23:$C$50,0)),0),0)*$H441*$X441*$Y441),$D441)*$R441</f>
        <v>0</v>
      </c>
      <c r="AG441" s="168">
        <f>MIN((IFERROR(IF(AND($V441&lt;=AG$1,$W441&gt;=AG$1),INDEX(Reliability!L$23:L$50,MATCH($S441,Reliability!$C$23:$C$50,0)),0),0)*IF($T441="n/a",$D441*$Y441,$G441)+IFERROR(IF(AND($V441&lt;=AG$1,$W441&gt;=AG$1),INDEX(Reliability!L$23:L$50,MATCH($T441,Reliability!$C$23:$C$50,0)),0),0)*$H441*$X441*$Y441),$D441)*$R441</f>
        <v>0</v>
      </c>
      <c r="AH441" s="168">
        <f>MIN((IFERROR(IF(AND($V441&lt;=AH$1,$W441&gt;=AH$1),INDEX(Reliability!M$23:M$50,MATCH($S441,Reliability!$C$23:$C$50,0)),0),0)*IF($T441="n/a",$D441*$Y441,$G441)+IFERROR(IF(AND($V441&lt;=AH$1,$W441&gt;=AH$1),INDEX(Reliability!M$23:M$50,MATCH($T441,Reliability!$C$23:$C$50,0)),0),0)*$H441*$X441*$Y441),$D441)*$R441</f>
        <v>0</v>
      </c>
      <c r="AI441" s="168">
        <f>MIN((IFERROR(IF(AND($V441&lt;=AI$1,$W441&gt;=AI$1),INDEX(Reliability!N$23:N$50,MATCH($S441,Reliability!$C$23:$C$50,0)),0),0)*IF($T441="n/a",$D441*$Y441,$G441)+IFERROR(IF(AND($V441&lt;=AI$1,$W441&gt;=AI$1),INDEX(Reliability!N$23:N$50,MATCH($T441,Reliability!$C$23:$C$50,0)),0),0)*$H441*$X441*$Y441),$D441)*$R441</f>
        <v>0</v>
      </c>
      <c r="AJ441" s="168">
        <f>MIN((IFERROR(IF(AND($V441&lt;=AJ$1,$W441&gt;=AJ$1),INDEX(Reliability!O$23:O$50,MATCH($S441,Reliability!$C$23:$C$50,0)),0),0)*IF($T441="n/a",$D441*$Y441,$G441)+IFERROR(IF(AND($V441&lt;=AJ$1,$W441&gt;=AJ$1),INDEX(Reliability!O$23:O$50,MATCH($T441,Reliability!$C$23:$C$50,0)),0),0)*$H441*$X441*$Y441),$D441)*$R441</f>
        <v>0</v>
      </c>
      <c r="AK441" s="168">
        <f>MIN((IFERROR(IF(AND($V441&lt;=AK$1,$W441&gt;=AK$1),INDEX(Reliability!P$23:P$50,MATCH($S441,Reliability!$C$23:$C$50,0)),0),0)*IF($T441="n/a",$D441*$Y441,$G441)+IFERROR(IF(AND($V441&lt;=AK$1,$W441&gt;=AK$1),INDEX(Reliability!P$23:P$50,MATCH($T441,Reliability!$C$23:$C$50,0)),0),0)*$H441*$X441*$Y441),$D441)*$R441</f>
        <v>0</v>
      </c>
      <c r="AM441" s="167">
        <f t="shared" si="63"/>
        <v>0</v>
      </c>
      <c r="AN441">
        <f>unique_contracts!C441</f>
        <v>0</v>
      </c>
    </row>
    <row r="442" spans="2:40" x14ac:dyDescent="0.25">
      <c r="B442" s="121">
        <f>unique_contracts!B442</f>
        <v>0</v>
      </c>
      <c r="C442" s="103">
        <f>unique_contracts!D442</f>
        <v>0</v>
      </c>
      <c r="D442" s="120">
        <f>unique_contracts!J442</f>
        <v>0</v>
      </c>
      <c r="E442" s="103">
        <f>unique_contracts!M442</f>
        <v>0</v>
      </c>
      <c r="F442" s="103">
        <f>unique_contracts!N442</f>
        <v>0</v>
      </c>
      <c r="G442" s="103">
        <f>unique_contracts!P442</f>
        <v>0</v>
      </c>
      <c r="H442" s="103">
        <f>unique_contracts!R442</f>
        <v>0</v>
      </c>
      <c r="I442" s="103">
        <f>unique_contracts!V442</f>
        <v>0</v>
      </c>
      <c r="J442" s="121">
        <f>unique_contracts!AB442</f>
        <v>0</v>
      </c>
      <c r="K442" s="103">
        <f>unique_contracts!AM442</f>
        <v>0</v>
      </c>
      <c r="L442" s="103">
        <f>unique_contracts!AN442</f>
        <v>0</v>
      </c>
      <c r="M442" s="103">
        <f>unique_contracts!AO442</f>
        <v>0</v>
      </c>
      <c r="N442" s="103">
        <f>unique_contracts!AP442</f>
        <v>0</v>
      </c>
      <c r="O442" s="103">
        <f>unique_contracts!AQ442</f>
        <v>0</v>
      </c>
      <c r="P442" s="103">
        <f>unique_contracts!AR442</f>
        <v>0</v>
      </c>
      <c r="Q442" s="103">
        <f>unique_contracts!BP442</f>
        <v>0</v>
      </c>
      <c r="R442" s="103">
        <f t="shared" si="56"/>
        <v>0</v>
      </c>
      <c r="S442" s="103" t="str">
        <f>IFERROR(IF(AND(I442&gt;0,E442="NotHybrid"),_xlfn.CONCAT(MAX(MIN(ROUNDDOWN(I442/D442,0),8),4),INDEX(resources!$G:$G,MATCH(B442,resources!$A:$A,0))),INDEX(resources!$G:$G,MATCH(B442,resources!$A:$A,0))),"n/a")</f>
        <v>n/a</v>
      </c>
      <c r="T442" s="103" t="str">
        <f t="shared" si="57"/>
        <v>n/a</v>
      </c>
      <c r="U442" s="103" t="str">
        <f t="shared" si="58"/>
        <v>n/a</v>
      </c>
      <c r="V442" s="103">
        <f t="shared" si="59"/>
        <v>0</v>
      </c>
      <c r="W442" s="103">
        <f t="shared" si="60"/>
        <v>0</v>
      </c>
      <c r="X442" s="119">
        <f t="shared" si="61"/>
        <v>1</v>
      </c>
      <c r="Y442" s="119">
        <f t="shared" si="62"/>
        <v>1</v>
      </c>
      <c r="Z442" s="168">
        <f>MIN((IFERROR(IF(AND($V442&lt;=Z$1,$W442&gt;=Z$1),INDEX(Reliability!E$23:E$50,MATCH($S442,Reliability!$C$23:$C$50,0)),0),0)*IF($T442="n/a",$D442*$Y442,$G442)+IFERROR(IF(AND($V442&lt;=Z$1,$W442&gt;=Z$1),INDEX(Reliability!E$23:E$50,MATCH($T442,Reliability!$C$23:$C$50,0)),0),0)*$H442*$X442*$Y442),$D442)*$R442</f>
        <v>0</v>
      </c>
      <c r="AA442" s="168">
        <f>MIN((IFERROR(IF(AND($V442&lt;=AA$1,$W442&gt;=AA$1),INDEX(Reliability!F$23:F$50,MATCH($S442,Reliability!$C$23:$C$50,0)),0),0)*IF($T442="n/a",$D442*$Y442,$G442)+IFERROR(IF(AND($V442&lt;=AA$1,$W442&gt;=AA$1),INDEX(Reliability!F$23:F$50,MATCH($T442,Reliability!$C$23:$C$50,0)),0),0)*$H442*$X442*$Y442),$D442)*$R442</f>
        <v>0</v>
      </c>
      <c r="AB442" s="168">
        <f>MIN((IFERROR(IF(AND($V442&lt;=AB$1,$W442&gt;=AB$1),INDEX(Reliability!G$23:G$50,MATCH($S442,Reliability!$C$23:$C$50,0)),0),0)*IF($T442="n/a",$D442*$Y442,$G442)+IFERROR(IF(AND($V442&lt;=AB$1,$W442&gt;=AB$1),INDEX(Reliability!G$23:G$50,MATCH($T442,Reliability!$C$23:$C$50,0)),0),0)*$H442*$X442*$Y442),$D442)*$R442</f>
        <v>0</v>
      </c>
      <c r="AC442" s="168">
        <f>MIN((IFERROR(IF(AND($V442&lt;=AC$1,$W442&gt;=AC$1),INDEX(Reliability!H$23:H$50,MATCH($S442,Reliability!$C$23:$C$50,0)),0),0)*IF($T442="n/a",$D442*$Y442,$G442)+IFERROR(IF(AND($V442&lt;=AC$1,$W442&gt;=AC$1),INDEX(Reliability!H$23:H$50,MATCH($T442,Reliability!$C$23:$C$50,0)),0),0)*$H442*$X442*$Y442),$D442)*$R442</f>
        <v>0</v>
      </c>
      <c r="AD442" s="168">
        <f>MIN((IFERROR(IF(AND($V442&lt;=AD$1,$W442&gt;=AD$1),INDEX(Reliability!I$23:I$50,MATCH($S442,Reliability!$C$23:$C$50,0)),0),0)*IF($T442="n/a",$D442*$Y442,$G442)+IFERROR(IF(AND($V442&lt;=AD$1,$W442&gt;=AD$1),INDEX(Reliability!I$23:I$50,MATCH($T442,Reliability!$C$23:$C$50,0)),0),0)*$H442*$X442*$Y442),$D442)*$R442</f>
        <v>0</v>
      </c>
      <c r="AE442" s="168">
        <f>MIN((IFERROR(IF(AND($V442&lt;=AE$1,$W442&gt;=AE$1),INDEX(Reliability!J$23:J$50,MATCH($S442,Reliability!$C$23:$C$50,0)),0),0)*IF($T442="n/a",$D442*$Y442,$G442)+IFERROR(IF(AND($V442&lt;=AE$1,$W442&gt;=AE$1),INDEX(Reliability!J$23:J$50,MATCH($T442,Reliability!$C$23:$C$50,0)),0),0)*$H442*$X442*$Y442),$D442)*$R442</f>
        <v>0</v>
      </c>
      <c r="AF442" s="168">
        <f>MIN((IFERROR(IF(AND($V442&lt;=AF$1,$W442&gt;=AF$1),INDEX(Reliability!K$23:K$50,MATCH($S442,Reliability!$C$23:$C$50,0)),0),0)*IF($T442="n/a",$D442*$Y442,$G442)+IFERROR(IF(AND($V442&lt;=AF$1,$W442&gt;=AF$1),INDEX(Reliability!K$23:K$50,MATCH($T442,Reliability!$C$23:$C$50,0)),0),0)*$H442*$X442*$Y442),$D442)*$R442</f>
        <v>0</v>
      </c>
      <c r="AG442" s="168">
        <f>MIN((IFERROR(IF(AND($V442&lt;=AG$1,$W442&gt;=AG$1),INDEX(Reliability!L$23:L$50,MATCH($S442,Reliability!$C$23:$C$50,0)),0),0)*IF($T442="n/a",$D442*$Y442,$G442)+IFERROR(IF(AND($V442&lt;=AG$1,$W442&gt;=AG$1),INDEX(Reliability!L$23:L$50,MATCH($T442,Reliability!$C$23:$C$50,0)),0),0)*$H442*$X442*$Y442),$D442)*$R442</f>
        <v>0</v>
      </c>
      <c r="AH442" s="168">
        <f>MIN((IFERROR(IF(AND($V442&lt;=AH$1,$W442&gt;=AH$1),INDEX(Reliability!M$23:M$50,MATCH($S442,Reliability!$C$23:$C$50,0)),0),0)*IF($T442="n/a",$D442*$Y442,$G442)+IFERROR(IF(AND($V442&lt;=AH$1,$W442&gt;=AH$1),INDEX(Reliability!M$23:M$50,MATCH($T442,Reliability!$C$23:$C$50,0)),0),0)*$H442*$X442*$Y442),$D442)*$R442</f>
        <v>0</v>
      </c>
      <c r="AI442" s="168">
        <f>MIN((IFERROR(IF(AND($V442&lt;=AI$1,$W442&gt;=AI$1),INDEX(Reliability!N$23:N$50,MATCH($S442,Reliability!$C$23:$C$50,0)),0),0)*IF($T442="n/a",$D442*$Y442,$G442)+IFERROR(IF(AND($V442&lt;=AI$1,$W442&gt;=AI$1),INDEX(Reliability!N$23:N$50,MATCH($T442,Reliability!$C$23:$C$50,0)),0),0)*$H442*$X442*$Y442),$D442)*$R442</f>
        <v>0</v>
      </c>
      <c r="AJ442" s="168">
        <f>MIN((IFERROR(IF(AND($V442&lt;=AJ$1,$W442&gt;=AJ$1),INDEX(Reliability!O$23:O$50,MATCH($S442,Reliability!$C$23:$C$50,0)),0),0)*IF($T442="n/a",$D442*$Y442,$G442)+IFERROR(IF(AND($V442&lt;=AJ$1,$W442&gt;=AJ$1),INDEX(Reliability!O$23:O$50,MATCH($T442,Reliability!$C$23:$C$50,0)),0),0)*$H442*$X442*$Y442),$D442)*$R442</f>
        <v>0</v>
      </c>
      <c r="AK442" s="168">
        <f>MIN((IFERROR(IF(AND($V442&lt;=AK$1,$W442&gt;=AK$1),INDEX(Reliability!P$23:P$50,MATCH($S442,Reliability!$C$23:$C$50,0)),0),0)*IF($T442="n/a",$D442*$Y442,$G442)+IFERROR(IF(AND($V442&lt;=AK$1,$W442&gt;=AK$1),INDEX(Reliability!P$23:P$50,MATCH($T442,Reliability!$C$23:$C$50,0)),0),0)*$H442*$X442*$Y442),$D442)*$R442</f>
        <v>0</v>
      </c>
      <c r="AM442" s="167">
        <f t="shared" si="63"/>
        <v>0</v>
      </c>
      <c r="AN442">
        <f>unique_contracts!C442</f>
        <v>0</v>
      </c>
    </row>
    <row r="443" spans="2:40" x14ac:dyDescent="0.25">
      <c r="B443" s="121">
        <f>unique_contracts!B443</f>
        <v>0</v>
      </c>
      <c r="C443" s="103">
        <f>unique_contracts!D443</f>
        <v>0</v>
      </c>
      <c r="D443" s="120">
        <f>unique_contracts!J443</f>
        <v>0</v>
      </c>
      <c r="E443" s="103">
        <f>unique_contracts!M443</f>
        <v>0</v>
      </c>
      <c r="F443" s="103">
        <f>unique_contracts!N443</f>
        <v>0</v>
      </c>
      <c r="G443" s="103">
        <f>unique_contracts!P443</f>
        <v>0</v>
      </c>
      <c r="H443" s="103">
        <f>unique_contracts!R443</f>
        <v>0</v>
      </c>
      <c r="I443" s="103">
        <f>unique_contracts!V443</f>
        <v>0</v>
      </c>
      <c r="J443" s="121">
        <f>unique_contracts!AB443</f>
        <v>0</v>
      </c>
      <c r="K443" s="103">
        <f>unique_contracts!AM443</f>
        <v>0</v>
      </c>
      <c r="L443" s="103">
        <f>unique_contracts!AN443</f>
        <v>0</v>
      </c>
      <c r="M443" s="103">
        <f>unique_contracts!AO443</f>
        <v>0</v>
      </c>
      <c r="N443" s="103">
        <f>unique_contracts!AP443</f>
        <v>0</v>
      </c>
      <c r="O443" s="103">
        <f>unique_contracts!AQ443</f>
        <v>0</v>
      </c>
      <c r="P443" s="103">
        <f>unique_contracts!AR443</f>
        <v>0</v>
      </c>
      <c r="Q443" s="103">
        <f>unique_contracts!BP443</f>
        <v>0</v>
      </c>
      <c r="R443" s="103">
        <f t="shared" si="56"/>
        <v>0</v>
      </c>
      <c r="S443" s="103" t="str">
        <f>IFERROR(IF(AND(I443&gt;0,E443="NotHybrid"),_xlfn.CONCAT(MAX(MIN(ROUNDDOWN(I443/D443,0),8),4),INDEX(resources!$G:$G,MATCH(B443,resources!$A:$A,0))),INDEX(resources!$G:$G,MATCH(B443,resources!$A:$A,0))),"n/a")</f>
        <v>n/a</v>
      </c>
      <c r="T443" s="103" t="str">
        <f t="shared" si="57"/>
        <v>n/a</v>
      </c>
      <c r="U443" s="103" t="str">
        <f t="shared" si="58"/>
        <v>n/a</v>
      </c>
      <c r="V443" s="103">
        <f t="shared" si="59"/>
        <v>0</v>
      </c>
      <c r="W443" s="103">
        <f t="shared" si="60"/>
        <v>0</v>
      </c>
      <c r="X443" s="119">
        <f t="shared" si="61"/>
        <v>1</v>
      </c>
      <c r="Y443" s="119">
        <f t="shared" si="62"/>
        <v>1</v>
      </c>
      <c r="Z443" s="168">
        <f>MIN((IFERROR(IF(AND($V443&lt;=Z$1,$W443&gt;=Z$1),INDEX(Reliability!E$23:E$50,MATCH($S443,Reliability!$C$23:$C$50,0)),0),0)*IF($T443="n/a",$D443*$Y443,$G443)+IFERROR(IF(AND($V443&lt;=Z$1,$W443&gt;=Z$1),INDEX(Reliability!E$23:E$50,MATCH($T443,Reliability!$C$23:$C$50,0)),0),0)*$H443*$X443*$Y443),$D443)*$R443</f>
        <v>0</v>
      </c>
      <c r="AA443" s="168">
        <f>MIN((IFERROR(IF(AND($V443&lt;=AA$1,$W443&gt;=AA$1),INDEX(Reliability!F$23:F$50,MATCH($S443,Reliability!$C$23:$C$50,0)),0),0)*IF($T443="n/a",$D443*$Y443,$G443)+IFERROR(IF(AND($V443&lt;=AA$1,$W443&gt;=AA$1),INDEX(Reliability!F$23:F$50,MATCH($T443,Reliability!$C$23:$C$50,0)),0),0)*$H443*$X443*$Y443),$D443)*$R443</f>
        <v>0</v>
      </c>
      <c r="AB443" s="168">
        <f>MIN((IFERROR(IF(AND($V443&lt;=AB$1,$W443&gt;=AB$1),INDEX(Reliability!G$23:G$50,MATCH($S443,Reliability!$C$23:$C$50,0)),0),0)*IF($T443="n/a",$D443*$Y443,$G443)+IFERROR(IF(AND($V443&lt;=AB$1,$W443&gt;=AB$1),INDEX(Reliability!G$23:G$50,MATCH($T443,Reliability!$C$23:$C$50,0)),0),0)*$H443*$X443*$Y443),$D443)*$R443</f>
        <v>0</v>
      </c>
      <c r="AC443" s="168">
        <f>MIN((IFERROR(IF(AND($V443&lt;=AC$1,$W443&gt;=AC$1),INDEX(Reliability!H$23:H$50,MATCH($S443,Reliability!$C$23:$C$50,0)),0),0)*IF($T443="n/a",$D443*$Y443,$G443)+IFERROR(IF(AND($V443&lt;=AC$1,$W443&gt;=AC$1),INDEX(Reliability!H$23:H$50,MATCH($T443,Reliability!$C$23:$C$50,0)),0),0)*$H443*$X443*$Y443),$D443)*$R443</f>
        <v>0</v>
      </c>
      <c r="AD443" s="168">
        <f>MIN((IFERROR(IF(AND($V443&lt;=AD$1,$W443&gt;=AD$1),INDEX(Reliability!I$23:I$50,MATCH($S443,Reliability!$C$23:$C$50,0)),0),0)*IF($T443="n/a",$D443*$Y443,$G443)+IFERROR(IF(AND($V443&lt;=AD$1,$W443&gt;=AD$1),INDEX(Reliability!I$23:I$50,MATCH($T443,Reliability!$C$23:$C$50,0)),0),0)*$H443*$X443*$Y443),$D443)*$R443</f>
        <v>0</v>
      </c>
      <c r="AE443" s="168">
        <f>MIN((IFERROR(IF(AND($V443&lt;=AE$1,$W443&gt;=AE$1),INDEX(Reliability!J$23:J$50,MATCH($S443,Reliability!$C$23:$C$50,0)),0),0)*IF($T443="n/a",$D443*$Y443,$G443)+IFERROR(IF(AND($V443&lt;=AE$1,$W443&gt;=AE$1),INDEX(Reliability!J$23:J$50,MATCH($T443,Reliability!$C$23:$C$50,0)),0),0)*$H443*$X443*$Y443),$D443)*$R443</f>
        <v>0</v>
      </c>
      <c r="AF443" s="168">
        <f>MIN((IFERROR(IF(AND($V443&lt;=AF$1,$W443&gt;=AF$1),INDEX(Reliability!K$23:K$50,MATCH($S443,Reliability!$C$23:$C$50,0)),0),0)*IF($T443="n/a",$D443*$Y443,$G443)+IFERROR(IF(AND($V443&lt;=AF$1,$W443&gt;=AF$1),INDEX(Reliability!K$23:K$50,MATCH($T443,Reliability!$C$23:$C$50,0)),0),0)*$H443*$X443*$Y443),$D443)*$R443</f>
        <v>0</v>
      </c>
      <c r="AG443" s="168">
        <f>MIN((IFERROR(IF(AND($V443&lt;=AG$1,$W443&gt;=AG$1),INDEX(Reliability!L$23:L$50,MATCH($S443,Reliability!$C$23:$C$50,0)),0),0)*IF($T443="n/a",$D443*$Y443,$G443)+IFERROR(IF(AND($V443&lt;=AG$1,$W443&gt;=AG$1),INDEX(Reliability!L$23:L$50,MATCH($T443,Reliability!$C$23:$C$50,0)),0),0)*$H443*$X443*$Y443),$D443)*$R443</f>
        <v>0</v>
      </c>
      <c r="AH443" s="168">
        <f>MIN((IFERROR(IF(AND($V443&lt;=AH$1,$W443&gt;=AH$1),INDEX(Reliability!M$23:M$50,MATCH($S443,Reliability!$C$23:$C$50,0)),0),0)*IF($T443="n/a",$D443*$Y443,$G443)+IFERROR(IF(AND($V443&lt;=AH$1,$W443&gt;=AH$1),INDEX(Reliability!M$23:M$50,MATCH($T443,Reliability!$C$23:$C$50,0)),0),0)*$H443*$X443*$Y443),$D443)*$R443</f>
        <v>0</v>
      </c>
      <c r="AI443" s="168">
        <f>MIN((IFERROR(IF(AND($V443&lt;=AI$1,$W443&gt;=AI$1),INDEX(Reliability!N$23:N$50,MATCH($S443,Reliability!$C$23:$C$50,0)),0),0)*IF($T443="n/a",$D443*$Y443,$G443)+IFERROR(IF(AND($V443&lt;=AI$1,$W443&gt;=AI$1),INDEX(Reliability!N$23:N$50,MATCH($T443,Reliability!$C$23:$C$50,0)),0),0)*$H443*$X443*$Y443),$D443)*$R443</f>
        <v>0</v>
      </c>
      <c r="AJ443" s="168">
        <f>MIN((IFERROR(IF(AND($V443&lt;=AJ$1,$W443&gt;=AJ$1),INDEX(Reliability!O$23:O$50,MATCH($S443,Reliability!$C$23:$C$50,0)),0),0)*IF($T443="n/a",$D443*$Y443,$G443)+IFERROR(IF(AND($V443&lt;=AJ$1,$W443&gt;=AJ$1),INDEX(Reliability!O$23:O$50,MATCH($T443,Reliability!$C$23:$C$50,0)),0),0)*$H443*$X443*$Y443),$D443)*$R443</f>
        <v>0</v>
      </c>
      <c r="AK443" s="168">
        <f>MIN((IFERROR(IF(AND($V443&lt;=AK$1,$W443&gt;=AK$1),INDEX(Reliability!P$23:P$50,MATCH($S443,Reliability!$C$23:$C$50,0)),0),0)*IF($T443="n/a",$D443*$Y443,$G443)+IFERROR(IF(AND($V443&lt;=AK$1,$W443&gt;=AK$1),INDEX(Reliability!P$23:P$50,MATCH($T443,Reliability!$C$23:$C$50,0)),0),0)*$H443*$X443*$Y443),$D443)*$R443</f>
        <v>0</v>
      </c>
      <c r="AM443" s="167">
        <f t="shared" si="63"/>
        <v>0</v>
      </c>
      <c r="AN443">
        <f>unique_contracts!C443</f>
        <v>0</v>
      </c>
    </row>
    <row r="444" spans="2:40" x14ac:dyDescent="0.25">
      <c r="B444" s="121">
        <f>unique_contracts!B444</f>
        <v>0</v>
      </c>
      <c r="C444" s="103">
        <f>unique_contracts!D444</f>
        <v>0</v>
      </c>
      <c r="D444" s="120">
        <f>unique_contracts!J444</f>
        <v>0</v>
      </c>
      <c r="E444" s="103">
        <f>unique_contracts!M444</f>
        <v>0</v>
      </c>
      <c r="F444" s="103">
        <f>unique_contracts!N444</f>
        <v>0</v>
      </c>
      <c r="G444" s="103">
        <f>unique_contracts!P444</f>
        <v>0</v>
      </c>
      <c r="H444" s="103">
        <f>unique_contracts!R444</f>
        <v>0</v>
      </c>
      <c r="I444" s="103">
        <f>unique_contracts!V444</f>
        <v>0</v>
      </c>
      <c r="J444" s="121">
        <f>unique_contracts!AB444</f>
        <v>0</v>
      </c>
      <c r="K444" s="103">
        <f>unique_contracts!AM444</f>
        <v>0</v>
      </c>
      <c r="L444" s="103">
        <f>unique_contracts!AN444</f>
        <v>0</v>
      </c>
      <c r="M444" s="103">
        <f>unique_contracts!AO444</f>
        <v>0</v>
      </c>
      <c r="N444" s="103">
        <f>unique_contracts!AP444</f>
        <v>0</v>
      </c>
      <c r="O444" s="103">
        <f>unique_contracts!AQ444</f>
        <v>0</v>
      </c>
      <c r="P444" s="103">
        <f>unique_contracts!AR444</f>
        <v>0</v>
      </c>
      <c r="Q444" s="103">
        <f>unique_contracts!BP444</f>
        <v>0</v>
      </c>
      <c r="R444" s="103">
        <f t="shared" si="56"/>
        <v>0</v>
      </c>
      <c r="S444" s="103" t="str">
        <f>IFERROR(IF(AND(I444&gt;0,E444="NotHybrid"),_xlfn.CONCAT(MAX(MIN(ROUNDDOWN(I444/D444,0),8),4),INDEX(resources!$G:$G,MATCH(B444,resources!$A:$A,0))),INDEX(resources!$G:$G,MATCH(B444,resources!$A:$A,0))),"n/a")</f>
        <v>n/a</v>
      </c>
      <c r="T444" s="103" t="str">
        <f t="shared" si="57"/>
        <v>n/a</v>
      </c>
      <c r="U444" s="103" t="str">
        <f t="shared" si="58"/>
        <v>n/a</v>
      </c>
      <c r="V444" s="103">
        <f t="shared" si="59"/>
        <v>0</v>
      </c>
      <c r="W444" s="103">
        <f t="shared" si="60"/>
        <v>0</v>
      </c>
      <c r="X444" s="119">
        <f t="shared" si="61"/>
        <v>1</v>
      </c>
      <c r="Y444" s="119">
        <f t="shared" si="62"/>
        <v>1</v>
      </c>
      <c r="Z444" s="168">
        <f>MIN((IFERROR(IF(AND($V444&lt;=Z$1,$W444&gt;=Z$1),INDEX(Reliability!E$23:E$50,MATCH($S444,Reliability!$C$23:$C$50,0)),0),0)*IF($T444="n/a",$D444*$Y444,$G444)+IFERROR(IF(AND($V444&lt;=Z$1,$W444&gt;=Z$1),INDEX(Reliability!E$23:E$50,MATCH($T444,Reliability!$C$23:$C$50,0)),0),0)*$H444*$X444*$Y444),$D444)*$R444</f>
        <v>0</v>
      </c>
      <c r="AA444" s="168">
        <f>MIN((IFERROR(IF(AND($V444&lt;=AA$1,$W444&gt;=AA$1),INDEX(Reliability!F$23:F$50,MATCH($S444,Reliability!$C$23:$C$50,0)),0),0)*IF($T444="n/a",$D444*$Y444,$G444)+IFERROR(IF(AND($V444&lt;=AA$1,$W444&gt;=AA$1),INDEX(Reliability!F$23:F$50,MATCH($T444,Reliability!$C$23:$C$50,0)),0),0)*$H444*$X444*$Y444),$D444)*$R444</f>
        <v>0</v>
      </c>
      <c r="AB444" s="168">
        <f>MIN((IFERROR(IF(AND($V444&lt;=AB$1,$W444&gt;=AB$1),INDEX(Reliability!G$23:G$50,MATCH($S444,Reliability!$C$23:$C$50,0)),0),0)*IF($T444="n/a",$D444*$Y444,$G444)+IFERROR(IF(AND($V444&lt;=AB$1,$W444&gt;=AB$1),INDEX(Reliability!G$23:G$50,MATCH($T444,Reliability!$C$23:$C$50,0)),0),0)*$H444*$X444*$Y444),$D444)*$R444</f>
        <v>0</v>
      </c>
      <c r="AC444" s="168">
        <f>MIN((IFERROR(IF(AND($V444&lt;=AC$1,$W444&gt;=AC$1),INDEX(Reliability!H$23:H$50,MATCH($S444,Reliability!$C$23:$C$50,0)),0),0)*IF($T444="n/a",$D444*$Y444,$G444)+IFERROR(IF(AND($V444&lt;=AC$1,$W444&gt;=AC$1),INDEX(Reliability!H$23:H$50,MATCH($T444,Reliability!$C$23:$C$50,0)),0),0)*$H444*$X444*$Y444),$D444)*$R444</f>
        <v>0</v>
      </c>
      <c r="AD444" s="168">
        <f>MIN((IFERROR(IF(AND($V444&lt;=AD$1,$W444&gt;=AD$1),INDEX(Reliability!I$23:I$50,MATCH($S444,Reliability!$C$23:$C$50,0)),0),0)*IF($T444="n/a",$D444*$Y444,$G444)+IFERROR(IF(AND($V444&lt;=AD$1,$W444&gt;=AD$1),INDEX(Reliability!I$23:I$50,MATCH($T444,Reliability!$C$23:$C$50,0)),0),0)*$H444*$X444*$Y444),$D444)*$R444</f>
        <v>0</v>
      </c>
      <c r="AE444" s="168">
        <f>MIN((IFERROR(IF(AND($V444&lt;=AE$1,$W444&gt;=AE$1),INDEX(Reliability!J$23:J$50,MATCH($S444,Reliability!$C$23:$C$50,0)),0),0)*IF($T444="n/a",$D444*$Y444,$G444)+IFERROR(IF(AND($V444&lt;=AE$1,$W444&gt;=AE$1),INDEX(Reliability!J$23:J$50,MATCH($T444,Reliability!$C$23:$C$50,0)),0),0)*$H444*$X444*$Y444),$D444)*$R444</f>
        <v>0</v>
      </c>
      <c r="AF444" s="168">
        <f>MIN((IFERROR(IF(AND($V444&lt;=AF$1,$W444&gt;=AF$1),INDEX(Reliability!K$23:K$50,MATCH($S444,Reliability!$C$23:$C$50,0)),0),0)*IF($T444="n/a",$D444*$Y444,$G444)+IFERROR(IF(AND($V444&lt;=AF$1,$W444&gt;=AF$1),INDEX(Reliability!K$23:K$50,MATCH($T444,Reliability!$C$23:$C$50,0)),0),0)*$H444*$X444*$Y444),$D444)*$R444</f>
        <v>0</v>
      </c>
      <c r="AG444" s="168">
        <f>MIN((IFERROR(IF(AND($V444&lt;=AG$1,$W444&gt;=AG$1),INDEX(Reliability!L$23:L$50,MATCH($S444,Reliability!$C$23:$C$50,0)),0),0)*IF($T444="n/a",$D444*$Y444,$G444)+IFERROR(IF(AND($V444&lt;=AG$1,$W444&gt;=AG$1),INDEX(Reliability!L$23:L$50,MATCH($T444,Reliability!$C$23:$C$50,0)),0),0)*$H444*$X444*$Y444),$D444)*$R444</f>
        <v>0</v>
      </c>
      <c r="AH444" s="168">
        <f>MIN((IFERROR(IF(AND($V444&lt;=AH$1,$W444&gt;=AH$1),INDEX(Reliability!M$23:M$50,MATCH($S444,Reliability!$C$23:$C$50,0)),0),0)*IF($T444="n/a",$D444*$Y444,$G444)+IFERROR(IF(AND($V444&lt;=AH$1,$W444&gt;=AH$1),INDEX(Reliability!M$23:M$50,MATCH($T444,Reliability!$C$23:$C$50,0)),0),0)*$H444*$X444*$Y444),$D444)*$R444</f>
        <v>0</v>
      </c>
      <c r="AI444" s="168">
        <f>MIN((IFERROR(IF(AND($V444&lt;=AI$1,$W444&gt;=AI$1),INDEX(Reliability!N$23:N$50,MATCH($S444,Reliability!$C$23:$C$50,0)),0),0)*IF($T444="n/a",$D444*$Y444,$G444)+IFERROR(IF(AND($V444&lt;=AI$1,$W444&gt;=AI$1),INDEX(Reliability!N$23:N$50,MATCH($T444,Reliability!$C$23:$C$50,0)),0),0)*$H444*$X444*$Y444),$D444)*$R444</f>
        <v>0</v>
      </c>
      <c r="AJ444" s="168">
        <f>MIN((IFERROR(IF(AND($V444&lt;=AJ$1,$W444&gt;=AJ$1),INDEX(Reliability!O$23:O$50,MATCH($S444,Reliability!$C$23:$C$50,0)),0),0)*IF($T444="n/a",$D444*$Y444,$G444)+IFERROR(IF(AND($V444&lt;=AJ$1,$W444&gt;=AJ$1),INDEX(Reliability!O$23:O$50,MATCH($T444,Reliability!$C$23:$C$50,0)),0),0)*$H444*$X444*$Y444),$D444)*$R444</f>
        <v>0</v>
      </c>
      <c r="AK444" s="168">
        <f>MIN((IFERROR(IF(AND($V444&lt;=AK$1,$W444&gt;=AK$1),INDEX(Reliability!P$23:P$50,MATCH($S444,Reliability!$C$23:$C$50,0)),0),0)*IF($T444="n/a",$D444*$Y444,$G444)+IFERROR(IF(AND($V444&lt;=AK$1,$W444&gt;=AK$1),INDEX(Reliability!P$23:P$50,MATCH($T444,Reliability!$C$23:$C$50,0)),0),0)*$H444*$X444*$Y444),$D444)*$R444</f>
        <v>0</v>
      </c>
      <c r="AM444" s="167">
        <f t="shared" si="63"/>
        <v>0</v>
      </c>
      <c r="AN444">
        <f>unique_contracts!C444</f>
        <v>0</v>
      </c>
    </row>
    <row r="445" spans="2:40" x14ac:dyDescent="0.25">
      <c r="B445" s="121">
        <f>unique_contracts!B445</f>
        <v>0</v>
      </c>
      <c r="C445" s="103">
        <f>unique_contracts!D445</f>
        <v>0</v>
      </c>
      <c r="D445" s="120">
        <f>unique_contracts!J445</f>
        <v>0</v>
      </c>
      <c r="E445" s="103">
        <f>unique_contracts!M445</f>
        <v>0</v>
      </c>
      <c r="F445" s="103">
        <f>unique_contracts!N445</f>
        <v>0</v>
      </c>
      <c r="G445" s="103">
        <f>unique_contracts!P445</f>
        <v>0</v>
      </c>
      <c r="H445" s="103">
        <f>unique_contracts!R445</f>
        <v>0</v>
      </c>
      <c r="I445" s="103">
        <f>unique_contracts!V445</f>
        <v>0</v>
      </c>
      <c r="J445" s="121">
        <f>unique_contracts!AB445</f>
        <v>0</v>
      </c>
      <c r="K445" s="103">
        <f>unique_contracts!AM445</f>
        <v>0</v>
      </c>
      <c r="L445" s="103">
        <f>unique_contracts!AN445</f>
        <v>0</v>
      </c>
      <c r="M445" s="103">
        <f>unique_contracts!AO445</f>
        <v>0</v>
      </c>
      <c r="N445" s="103">
        <f>unique_contracts!AP445</f>
        <v>0</v>
      </c>
      <c r="O445" s="103">
        <f>unique_contracts!AQ445</f>
        <v>0</v>
      </c>
      <c r="P445" s="103">
        <f>unique_contracts!AR445</f>
        <v>0</v>
      </c>
      <c r="Q445" s="103">
        <f>unique_contracts!BP445</f>
        <v>0</v>
      </c>
      <c r="R445" s="103">
        <f t="shared" si="56"/>
        <v>0</v>
      </c>
      <c r="S445" s="103" t="str">
        <f>IFERROR(IF(AND(I445&gt;0,E445="NotHybrid"),_xlfn.CONCAT(MAX(MIN(ROUNDDOWN(I445/D445,0),8),4),INDEX(resources!$G:$G,MATCH(B445,resources!$A:$A,0))),INDEX(resources!$G:$G,MATCH(B445,resources!$A:$A,0))),"n/a")</f>
        <v>n/a</v>
      </c>
      <c r="T445" s="103" t="str">
        <f t="shared" si="57"/>
        <v>n/a</v>
      </c>
      <c r="U445" s="103" t="str">
        <f t="shared" si="58"/>
        <v>n/a</v>
      </c>
      <c r="V445" s="103">
        <f t="shared" si="59"/>
        <v>0</v>
      </c>
      <c r="W445" s="103">
        <f t="shared" si="60"/>
        <v>0</v>
      </c>
      <c r="X445" s="119">
        <f t="shared" si="61"/>
        <v>1</v>
      </c>
      <c r="Y445" s="119">
        <f t="shared" si="62"/>
        <v>1</v>
      </c>
      <c r="Z445" s="168">
        <f>MIN((IFERROR(IF(AND($V445&lt;=Z$1,$W445&gt;=Z$1),INDEX(Reliability!E$23:E$50,MATCH($S445,Reliability!$C$23:$C$50,0)),0),0)*IF($T445="n/a",$D445*$Y445,$G445)+IFERROR(IF(AND($V445&lt;=Z$1,$W445&gt;=Z$1),INDEX(Reliability!E$23:E$50,MATCH($T445,Reliability!$C$23:$C$50,0)),0),0)*$H445*$X445*$Y445),$D445)*$R445</f>
        <v>0</v>
      </c>
      <c r="AA445" s="168">
        <f>MIN((IFERROR(IF(AND($V445&lt;=AA$1,$W445&gt;=AA$1),INDEX(Reliability!F$23:F$50,MATCH($S445,Reliability!$C$23:$C$50,0)),0),0)*IF($T445="n/a",$D445*$Y445,$G445)+IFERROR(IF(AND($V445&lt;=AA$1,$W445&gt;=AA$1),INDEX(Reliability!F$23:F$50,MATCH($T445,Reliability!$C$23:$C$50,0)),0),0)*$H445*$X445*$Y445),$D445)*$R445</f>
        <v>0</v>
      </c>
      <c r="AB445" s="168">
        <f>MIN((IFERROR(IF(AND($V445&lt;=AB$1,$W445&gt;=AB$1),INDEX(Reliability!G$23:G$50,MATCH($S445,Reliability!$C$23:$C$50,0)),0),0)*IF($T445="n/a",$D445*$Y445,$G445)+IFERROR(IF(AND($V445&lt;=AB$1,$W445&gt;=AB$1),INDEX(Reliability!G$23:G$50,MATCH($T445,Reliability!$C$23:$C$50,0)),0),0)*$H445*$X445*$Y445),$D445)*$R445</f>
        <v>0</v>
      </c>
      <c r="AC445" s="168">
        <f>MIN((IFERROR(IF(AND($V445&lt;=AC$1,$W445&gt;=AC$1),INDEX(Reliability!H$23:H$50,MATCH($S445,Reliability!$C$23:$C$50,0)),0),0)*IF($T445="n/a",$D445*$Y445,$G445)+IFERROR(IF(AND($V445&lt;=AC$1,$W445&gt;=AC$1),INDEX(Reliability!H$23:H$50,MATCH($T445,Reliability!$C$23:$C$50,0)),0),0)*$H445*$X445*$Y445),$D445)*$R445</f>
        <v>0</v>
      </c>
      <c r="AD445" s="168">
        <f>MIN((IFERROR(IF(AND($V445&lt;=AD$1,$W445&gt;=AD$1),INDEX(Reliability!I$23:I$50,MATCH($S445,Reliability!$C$23:$C$50,0)),0),0)*IF($T445="n/a",$D445*$Y445,$G445)+IFERROR(IF(AND($V445&lt;=AD$1,$W445&gt;=AD$1),INDEX(Reliability!I$23:I$50,MATCH($T445,Reliability!$C$23:$C$50,0)),0),0)*$H445*$X445*$Y445),$D445)*$R445</f>
        <v>0</v>
      </c>
      <c r="AE445" s="168">
        <f>MIN((IFERROR(IF(AND($V445&lt;=AE$1,$W445&gt;=AE$1),INDEX(Reliability!J$23:J$50,MATCH($S445,Reliability!$C$23:$C$50,0)),0),0)*IF($T445="n/a",$D445*$Y445,$G445)+IFERROR(IF(AND($V445&lt;=AE$1,$W445&gt;=AE$1),INDEX(Reliability!J$23:J$50,MATCH($T445,Reliability!$C$23:$C$50,0)),0),0)*$H445*$X445*$Y445),$D445)*$R445</f>
        <v>0</v>
      </c>
      <c r="AF445" s="168">
        <f>MIN((IFERROR(IF(AND($V445&lt;=AF$1,$W445&gt;=AF$1),INDEX(Reliability!K$23:K$50,MATCH($S445,Reliability!$C$23:$C$50,0)),0),0)*IF($T445="n/a",$D445*$Y445,$G445)+IFERROR(IF(AND($V445&lt;=AF$1,$W445&gt;=AF$1),INDEX(Reliability!K$23:K$50,MATCH($T445,Reliability!$C$23:$C$50,0)),0),0)*$H445*$X445*$Y445),$D445)*$R445</f>
        <v>0</v>
      </c>
      <c r="AG445" s="168">
        <f>MIN((IFERROR(IF(AND($V445&lt;=AG$1,$W445&gt;=AG$1),INDEX(Reliability!L$23:L$50,MATCH($S445,Reliability!$C$23:$C$50,0)),0),0)*IF($T445="n/a",$D445*$Y445,$G445)+IFERROR(IF(AND($V445&lt;=AG$1,$W445&gt;=AG$1),INDEX(Reliability!L$23:L$50,MATCH($T445,Reliability!$C$23:$C$50,0)),0),0)*$H445*$X445*$Y445),$D445)*$R445</f>
        <v>0</v>
      </c>
      <c r="AH445" s="168">
        <f>MIN((IFERROR(IF(AND($V445&lt;=AH$1,$W445&gt;=AH$1),INDEX(Reliability!M$23:M$50,MATCH($S445,Reliability!$C$23:$C$50,0)),0),0)*IF($T445="n/a",$D445*$Y445,$G445)+IFERROR(IF(AND($V445&lt;=AH$1,$W445&gt;=AH$1),INDEX(Reliability!M$23:M$50,MATCH($T445,Reliability!$C$23:$C$50,0)),0),0)*$H445*$X445*$Y445),$D445)*$R445</f>
        <v>0</v>
      </c>
      <c r="AI445" s="168">
        <f>MIN((IFERROR(IF(AND($V445&lt;=AI$1,$W445&gt;=AI$1),INDEX(Reliability!N$23:N$50,MATCH($S445,Reliability!$C$23:$C$50,0)),0),0)*IF($T445="n/a",$D445*$Y445,$G445)+IFERROR(IF(AND($V445&lt;=AI$1,$W445&gt;=AI$1),INDEX(Reliability!N$23:N$50,MATCH($T445,Reliability!$C$23:$C$50,0)),0),0)*$H445*$X445*$Y445),$D445)*$R445</f>
        <v>0</v>
      </c>
      <c r="AJ445" s="168">
        <f>MIN((IFERROR(IF(AND($V445&lt;=AJ$1,$W445&gt;=AJ$1),INDEX(Reliability!O$23:O$50,MATCH($S445,Reliability!$C$23:$C$50,0)),0),0)*IF($T445="n/a",$D445*$Y445,$G445)+IFERROR(IF(AND($V445&lt;=AJ$1,$W445&gt;=AJ$1),INDEX(Reliability!O$23:O$50,MATCH($T445,Reliability!$C$23:$C$50,0)),0),0)*$H445*$X445*$Y445),$D445)*$R445</f>
        <v>0</v>
      </c>
      <c r="AK445" s="168">
        <f>MIN((IFERROR(IF(AND($V445&lt;=AK$1,$W445&gt;=AK$1),INDEX(Reliability!P$23:P$50,MATCH($S445,Reliability!$C$23:$C$50,0)),0),0)*IF($T445="n/a",$D445*$Y445,$G445)+IFERROR(IF(AND($V445&lt;=AK$1,$W445&gt;=AK$1),INDEX(Reliability!P$23:P$50,MATCH($T445,Reliability!$C$23:$C$50,0)),0),0)*$H445*$X445*$Y445),$D445)*$R445</f>
        <v>0</v>
      </c>
      <c r="AM445" s="167">
        <f t="shared" si="63"/>
        <v>0</v>
      </c>
      <c r="AN445">
        <f>unique_contracts!C445</f>
        <v>0</v>
      </c>
    </row>
    <row r="446" spans="2:40" x14ac:dyDescent="0.25">
      <c r="B446" s="121">
        <f>unique_contracts!B446</f>
        <v>0</v>
      </c>
      <c r="C446" s="103">
        <f>unique_contracts!D446</f>
        <v>0</v>
      </c>
      <c r="D446" s="120">
        <f>unique_contracts!J446</f>
        <v>0</v>
      </c>
      <c r="E446" s="103">
        <f>unique_contracts!M446</f>
        <v>0</v>
      </c>
      <c r="F446" s="103">
        <f>unique_contracts!N446</f>
        <v>0</v>
      </c>
      <c r="G446" s="103">
        <f>unique_contracts!P446</f>
        <v>0</v>
      </c>
      <c r="H446" s="103">
        <f>unique_contracts!R446</f>
        <v>0</v>
      </c>
      <c r="I446" s="103">
        <f>unique_contracts!V446</f>
        <v>0</v>
      </c>
      <c r="J446" s="121">
        <f>unique_contracts!AB446</f>
        <v>0</v>
      </c>
      <c r="K446" s="103">
        <f>unique_contracts!AM446</f>
        <v>0</v>
      </c>
      <c r="L446" s="103">
        <f>unique_contracts!AN446</f>
        <v>0</v>
      </c>
      <c r="M446" s="103">
        <f>unique_contracts!AO446</f>
        <v>0</v>
      </c>
      <c r="N446" s="103">
        <f>unique_contracts!AP446</f>
        <v>0</v>
      </c>
      <c r="O446" s="103">
        <f>unique_contracts!AQ446</f>
        <v>0</v>
      </c>
      <c r="P446" s="103">
        <f>unique_contracts!AR446</f>
        <v>0</v>
      </c>
      <c r="Q446" s="103">
        <f>unique_contracts!BP446</f>
        <v>0</v>
      </c>
      <c r="R446" s="103">
        <f t="shared" si="56"/>
        <v>0</v>
      </c>
      <c r="S446" s="103" t="str">
        <f>IFERROR(IF(AND(I446&gt;0,E446="NotHybrid"),_xlfn.CONCAT(MAX(MIN(ROUNDDOWN(I446/D446,0),8),4),INDEX(resources!$G:$G,MATCH(B446,resources!$A:$A,0))),INDEX(resources!$G:$G,MATCH(B446,resources!$A:$A,0))),"n/a")</f>
        <v>n/a</v>
      </c>
      <c r="T446" s="103" t="str">
        <f t="shared" si="57"/>
        <v>n/a</v>
      </c>
      <c r="U446" s="103" t="str">
        <f t="shared" si="58"/>
        <v>n/a</v>
      </c>
      <c r="V446" s="103">
        <f t="shared" si="59"/>
        <v>0</v>
      </c>
      <c r="W446" s="103">
        <f t="shared" si="60"/>
        <v>0</v>
      </c>
      <c r="X446" s="119">
        <f t="shared" si="61"/>
        <v>1</v>
      </c>
      <c r="Y446" s="119">
        <f t="shared" si="62"/>
        <v>1</v>
      </c>
      <c r="Z446" s="168">
        <f>MIN((IFERROR(IF(AND($V446&lt;=Z$1,$W446&gt;=Z$1),INDEX(Reliability!E$23:E$50,MATCH($S446,Reliability!$C$23:$C$50,0)),0),0)*IF($T446="n/a",$D446*$Y446,$G446)+IFERROR(IF(AND($V446&lt;=Z$1,$W446&gt;=Z$1),INDEX(Reliability!E$23:E$50,MATCH($T446,Reliability!$C$23:$C$50,0)),0),0)*$H446*$X446*$Y446),$D446)*$R446</f>
        <v>0</v>
      </c>
      <c r="AA446" s="168">
        <f>MIN((IFERROR(IF(AND($V446&lt;=AA$1,$W446&gt;=AA$1),INDEX(Reliability!F$23:F$50,MATCH($S446,Reliability!$C$23:$C$50,0)),0),0)*IF($T446="n/a",$D446*$Y446,$G446)+IFERROR(IF(AND($V446&lt;=AA$1,$W446&gt;=AA$1),INDEX(Reliability!F$23:F$50,MATCH($T446,Reliability!$C$23:$C$50,0)),0),0)*$H446*$X446*$Y446),$D446)*$R446</f>
        <v>0</v>
      </c>
      <c r="AB446" s="168">
        <f>MIN((IFERROR(IF(AND($V446&lt;=AB$1,$W446&gt;=AB$1),INDEX(Reliability!G$23:G$50,MATCH($S446,Reliability!$C$23:$C$50,0)),0),0)*IF($T446="n/a",$D446*$Y446,$G446)+IFERROR(IF(AND($V446&lt;=AB$1,$W446&gt;=AB$1),INDEX(Reliability!G$23:G$50,MATCH($T446,Reliability!$C$23:$C$50,0)),0),0)*$H446*$X446*$Y446),$D446)*$R446</f>
        <v>0</v>
      </c>
      <c r="AC446" s="168">
        <f>MIN((IFERROR(IF(AND($V446&lt;=AC$1,$W446&gt;=AC$1),INDEX(Reliability!H$23:H$50,MATCH($S446,Reliability!$C$23:$C$50,0)),0),0)*IF($T446="n/a",$D446*$Y446,$G446)+IFERROR(IF(AND($V446&lt;=AC$1,$W446&gt;=AC$1),INDEX(Reliability!H$23:H$50,MATCH($T446,Reliability!$C$23:$C$50,0)),0),0)*$H446*$X446*$Y446),$D446)*$R446</f>
        <v>0</v>
      </c>
      <c r="AD446" s="168">
        <f>MIN((IFERROR(IF(AND($V446&lt;=AD$1,$W446&gt;=AD$1),INDEX(Reliability!I$23:I$50,MATCH($S446,Reliability!$C$23:$C$50,0)),0),0)*IF($T446="n/a",$D446*$Y446,$G446)+IFERROR(IF(AND($V446&lt;=AD$1,$W446&gt;=AD$1),INDEX(Reliability!I$23:I$50,MATCH($T446,Reliability!$C$23:$C$50,0)),0),0)*$H446*$X446*$Y446),$D446)*$R446</f>
        <v>0</v>
      </c>
      <c r="AE446" s="168">
        <f>MIN((IFERROR(IF(AND($V446&lt;=AE$1,$W446&gt;=AE$1),INDEX(Reliability!J$23:J$50,MATCH($S446,Reliability!$C$23:$C$50,0)),0),0)*IF($T446="n/a",$D446*$Y446,$G446)+IFERROR(IF(AND($V446&lt;=AE$1,$W446&gt;=AE$1),INDEX(Reliability!J$23:J$50,MATCH($T446,Reliability!$C$23:$C$50,0)),0),0)*$H446*$X446*$Y446),$D446)*$R446</f>
        <v>0</v>
      </c>
      <c r="AF446" s="168">
        <f>MIN((IFERROR(IF(AND($V446&lt;=AF$1,$W446&gt;=AF$1),INDEX(Reliability!K$23:K$50,MATCH($S446,Reliability!$C$23:$C$50,0)),0),0)*IF($T446="n/a",$D446*$Y446,$G446)+IFERROR(IF(AND($V446&lt;=AF$1,$W446&gt;=AF$1),INDEX(Reliability!K$23:K$50,MATCH($T446,Reliability!$C$23:$C$50,0)),0),0)*$H446*$X446*$Y446),$D446)*$R446</f>
        <v>0</v>
      </c>
      <c r="AG446" s="168">
        <f>MIN((IFERROR(IF(AND($V446&lt;=AG$1,$W446&gt;=AG$1),INDEX(Reliability!L$23:L$50,MATCH($S446,Reliability!$C$23:$C$50,0)),0),0)*IF($T446="n/a",$D446*$Y446,$G446)+IFERROR(IF(AND($V446&lt;=AG$1,$W446&gt;=AG$1),INDEX(Reliability!L$23:L$50,MATCH($T446,Reliability!$C$23:$C$50,0)),0),0)*$H446*$X446*$Y446),$D446)*$R446</f>
        <v>0</v>
      </c>
      <c r="AH446" s="168">
        <f>MIN((IFERROR(IF(AND($V446&lt;=AH$1,$W446&gt;=AH$1),INDEX(Reliability!M$23:M$50,MATCH($S446,Reliability!$C$23:$C$50,0)),0),0)*IF($T446="n/a",$D446*$Y446,$G446)+IFERROR(IF(AND($V446&lt;=AH$1,$W446&gt;=AH$1),INDEX(Reliability!M$23:M$50,MATCH($T446,Reliability!$C$23:$C$50,0)),0),0)*$H446*$X446*$Y446),$D446)*$R446</f>
        <v>0</v>
      </c>
      <c r="AI446" s="168">
        <f>MIN((IFERROR(IF(AND($V446&lt;=AI$1,$W446&gt;=AI$1),INDEX(Reliability!N$23:N$50,MATCH($S446,Reliability!$C$23:$C$50,0)),0),0)*IF($T446="n/a",$D446*$Y446,$G446)+IFERROR(IF(AND($V446&lt;=AI$1,$W446&gt;=AI$1),INDEX(Reliability!N$23:N$50,MATCH($T446,Reliability!$C$23:$C$50,0)),0),0)*$H446*$X446*$Y446),$D446)*$R446</f>
        <v>0</v>
      </c>
      <c r="AJ446" s="168">
        <f>MIN((IFERROR(IF(AND($V446&lt;=AJ$1,$W446&gt;=AJ$1),INDEX(Reliability!O$23:O$50,MATCH($S446,Reliability!$C$23:$C$50,0)),0),0)*IF($T446="n/a",$D446*$Y446,$G446)+IFERROR(IF(AND($V446&lt;=AJ$1,$W446&gt;=AJ$1),INDEX(Reliability!O$23:O$50,MATCH($T446,Reliability!$C$23:$C$50,0)),0),0)*$H446*$X446*$Y446),$D446)*$R446</f>
        <v>0</v>
      </c>
      <c r="AK446" s="168">
        <f>MIN((IFERROR(IF(AND($V446&lt;=AK$1,$W446&gt;=AK$1),INDEX(Reliability!P$23:P$50,MATCH($S446,Reliability!$C$23:$C$50,0)),0),0)*IF($T446="n/a",$D446*$Y446,$G446)+IFERROR(IF(AND($V446&lt;=AK$1,$W446&gt;=AK$1),INDEX(Reliability!P$23:P$50,MATCH($T446,Reliability!$C$23:$C$50,0)),0),0)*$H446*$X446*$Y446),$D446)*$R446</f>
        <v>0</v>
      </c>
      <c r="AM446" s="167">
        <f t="shared" si="63"/>
        <v>0</v>
      </c>
      <c r="AN446">
        <f>unique_contracts!C446</f>
        <v>0</v>
      </c>
    </row>
    <row r="447" spans="2:40" x14ac:dyDescent="0.25">
      <c r="B447" s="121">
        <f>unique_contracts!B447</f>
        <v>0</v>
      </c>
      <c r="C447" s="103">
        <f>unique_contracts!D447</f>
        <v>0</v>
      </c>
      <c r="D447" s="120">
        <f>unique_contracts!J447</f>
        <v>0</v>
      </c>
      <c r="E447" s="103">
        <f>unique_contracts!M447</f>
        <v>0</v>
      </c>
      <c r="F447" s="103">
        <f>unique_contracts!N447</f>
        <v>0</v>
      </c>
      <c r="G447" s="103">
        <f>unique_contracts!P447</f>
        <v>0</v>
      </c>
      <c r="H447" s="103">
        <f>unique_contracts!R447</f>
        <v>0</v>
      </c>
      <c r="I447" s="103">
        <f>unique_contracts!V447</f>
        <v>0</v>
      </c>
      <c r="J447" s="121">
        <f>unique_contracts!AB447</f>
        <v>0</v>
      </c>
      <c r="K447" s="103">
        <f>unique_contracts!AM447</f>
        <v>0</v>
      </c>
      <c r="L447" s="103">
        <f>unique_contracts!AN447</f>
        <v>0</v>
      </c>
      <c r="M447" s="103">
        <f>unique_contracts!AO447</f>
        <v>0</v>
      </c>
      <c r="N447" s="103">
        <f>unique_contracts!AP447</f>
        <v>0</v>
      </c>
      <c r="O447" s="103">
        <f>unique_contracts!AQ447</f>
        <v>0</v>
      </c>
      <c r="P447" s="103">
        <f>unique_contracts!AR447</f>
        <v>0</v>
      </c>
      <c r="Q447" s="103">
        <f>unique_contracts!BP447</f>
        <v>0</v>
      </c>
      <c r="R447" s="103">
        <f t="shared" si="56"/>
        <v>0</v>
      </c>
      <c r="S447" s="103" t="str">
        <f>IFERROR(IF(AND(I447&gt;0,E447="NotHybrid"),_xlfn.CONCAT(MAX(MIN(ROUNDDOWN(I447/D447,0),8),4),INDEX(resources!$G:$G,MATCH(B447,resources!$A:$A,0))),INDEX(resources!$G:$G,MATCH(B447,resources!$A:$A,0))),"n/a")</f>
        <v>n/a</v>
      </c>
      <c r="T447" s="103" t="str">
        <f t="shared" si="57"/>
        <v>n/a</v>
      </c>
      <c r="U447" s="103" t="str">
        <f t="shared" si="58"/>
        <v>n/a</v>
      </c>
      <c r="V447" s="103">
        <f t="shared" si="59"/>
        <v>0</v>
      </c>
      <c r="W447" s="103">
        <f t="shared" si="60"/>
        <v>0</v>
      </c>
      <c r="X447" s="119">
        <f t="shared" si="61"/>
        <v>1</v>
      </c>
      <c r="Y447" s="119">
        <f t="shared" si="62"/>
        <v>1</v>
      </c>
      <c r="Z447" s="168">
        <f>MIN((IFERROR(IF(AND($V447&lt;=Z$1,$W447&gt;=Z$1),INDEX(Reliability!E$23:E$50,MATCH($S447,Reliability!$C$23:$C$50,0)),0),0)*IF($T447="n/a",$D447*$Y447,$G447)+IFERROR(IF(AND($V447&lt;=Z$1,$W447&gt;=Z$1),INDEX(Reliability!E$23:E$50,MATCH($T447,Reliability!$C$23:$C$50,0)),0),0)*$H447*$X447*$Y447),$D447)*$R447</f>
        <v>0</v>
      </c>
      <c r="AA447" s="168">
        <f>MIN((IFERROR(IF(AND($V447&lt;=AA$1,$W447&gt;=AA$1),INDEX(Reliability!F$23:F$50,MATCH($S447,Reliability!$C$23:$C$50,0)),0),0)*IF($T447="n/a",$D447*$Y447,$G447)+IFERROR(IF(AND($V447&lt;=AA$1,$W447&gt;=AA$1),INDEX(Reliability!F$23:F$50,MATCH($T447,Reliability!$C$23:$C$50,0)),0),0)*$H447*$X447*$Y447),$D447)*$R447</f>
        <v>0</v>
      </c>
      <c r="AB447" s="168">
        <f>MIN((IFERROR(IF(AND($V447&lt;=AB$1,$W447&gt;=AB$1),INDEX(Reliability!G$23:G$50,MATCH($S447,Reliability!$C$23:$C$50,0)),0),0)*IF($T447="n/a",$D447*$Y447,$G447)+IFERROR(IF(AND($V447&lt;=AB$1,$W447&gt;=AB$1),INDEX(Reliability!G$23:G$50,MATCH($T447,Reliability!$C$23:$C$50,0)),0),0)*$H447*$X447*$Y447),$D447)*$R447</f>
        <v>0</v>
      </c>
      <c r="AC447" s="168">
        <f>MIN((IFERROR(IF(AND($V447&lt;=AC$1,$W447&gt;=AC$1),INDEX(Reliability!H$23:H$50,MATCH($S447,Reliability!$C$23:$C$50,0)),0),0)*IF($T447="n/a",$D447*$Y447,$G447)+IFERROR(IF(AND($V447&lt;=AC$1,$W447&gt;=AC$1),INDEX(Reliability!H$23:H$50,MATCH($T447,Reliability!$C$23:$C$50,0)),0),0)*$H447*$X447*$Y447),$D447)*$R447</f>
        <v>0</v>
      </c>
      <c r="AD447" s="168">
        <f>MIN((IFERROR(IF(AND($V447&lt;=AD$1,$W447&gt;=AD$1),INDEX(Reliability!I$23:I$50,MATCH($S447,Reliability!$C$23:$C$50,0)),0),0)*IF($T447="n/a",$D447*$Y447,$G447)+IFERROR(IF(AND($V447&lt;=AD$1,$W447&gt;=AD$1),INDEX(Reliability!I$23:I$50,MATCH($T447,Reliability!$C$23:$C$50,0)),0),0)*$H447*$X447*$Y447),$D447)*$R447</f>
        <v>0</v>
      </c>
      <c r="AE447" s="168">
        <f>MIN((IFERROR(IF(AND($V447&lt;=AE$1,$W447&gt;=AE$1),INDEX(Reliability!J$23:J$50,MATCH($S447,Reliability!$C$23:$C$50,0)),0),0)*IF($T447="n/a",$D447*$Y447,$G447)+IFERROR(IF(AND($V447&lt;=AE$1,$W447&gt;=AE$1),INDEX(Reliability!J$23:J$50,MATCH($T447,Reliability!$C$23:$C$50,0)),0),0)*$H447*$X447*$Y447),$D447)*$R447</f>
        <v>0</v>
      </c>
      <c r="AF447" s="168">
        <f>MIN((IFERROR(IF(AND($V447&lt;=AF$1,$W447&gt;=AF$1),INDEX(Reliability!K$23:K$50,MATCH($S447,Reliability!$C$23:$C$50,0)),0),0)*IF($T447="n/a",$D447*$Y447,$G447)+IFERROR(IF(AND($V447&lt;=AF$1,$W447&gt;=AF$1),INDEX(Reliability!K$23:K$50,MATCH($T447,Reliability!$C$23:$C$50,0)),0),0)*$H447*$X447*$Y447),$D447)*$R447</f>
        <v>0</v>
      </c>
      <c r="AG447" s="168">
        <f>MIN((IFERROR(IF(AND($V447&lt;=AG$1,$W447&gt;=AG$1),INDEX(Reliability!L$23:L$50,MATCH($S447,Reliability!$C$23:$C$50,0)),0),0)*IF($T447="n/a",$D447*$Y447,$G447)+IFERROR(IF(AND($V447&lt;=AG$1,$W447&gt;=AG$1),INDEX(Reliability!L$23:L$50,MATCH($T447,Reliability!$C$23:$C$50,0)),0),0)*$H447*$X447*$Y447),$D447)*$R447</f>
        <v>0</v>
      </c>
      <c r="AH447" s="168">
        <f>MIN((IFERROR(IF(AND($V447&lt;=AH$1,$W447&gt;=AH$1),INDEX(Reliability!M$23:M$50,MATCH($S447,Reliability!$C$23:$C$50,0)),0),0)*IF($T447="n/a",$D447*$Y447,$G447)+IFERROR(IF(AND($V447&lt;=AH$1,$W447&gt;=AH$1),INDEX(Reliability!M$23:M$50,MATCH($T447,Reliability!$C$23:$C$50,0)),0),0)*$H447*$X447*$Y447),$D447)*$R447</f>
        <v>0</v>
      </c>
      <c r="AI447" s="168">
        <f>MIN((IFERROR(IF(AND($V447&lt;=AI$1,$W447&gt;=AI$1),INDEX(Reliability!N$23:N$50,MATCH($S447,Reliability!$C$23:$C$50,0)),0),0)*IF($T447="n/a",$D447*$Y447,$G447)+IFERROR(IF(AND($V447&lt;=AI$1,$W447&gt;=AI$1),INDEX(Reliability!N$23:N$50,MATCH($T447,Reliability!$C$23:$C$50,0)),0),0)*$H447*$X447*$Y447),$D447)*$R447</f>
        <v>0</v>
      </c>
      <c r="AJ447" s="168">
        <f>MIN((IFERROR(IF(AND($V447&lt;=AJ$1,$W447&gt;=AJ$1),INDEX(Reliability!O$23:O$50,MATCH($S447,Reliability!$C$23:$C$50,0)),0),0)*IF($T447="n/a",$D447*$Y447,$G447)+IFERROR(IF(AND($V447&lt;=AJ$1,$W447&gt;=AJ$1),INDEX(Reliability!O$23:O$50,MATCH($T447,Reliability!$C$23:$C$50,0)),0),0)*$H447*$X447*$Y447),$D447)*$R447</f>
        <v>0</v>
      </c>
      <c r="AK447" s="168">
        <f>MIN((IFERROR(IF(AND($V447&lt;=AK$1,$W447&gt;=AK$1),INDEX(Reliability!P$23:P$50,MATCH($S447,Reliability!$C$23:$C$50,0)),0),0)*IF($T447="n/a",$D447*$Y447,$G447)+IFERROR(IF(AND($V447&lt;=AK$1,$W447&gt;=AK$1),INDEX(Reliability!P$23:P$50,MATCH($T447,Reliability!$C$23:$C$50,0)),0),0)*$H447*$X447*$Y447),$D447)*$R447</f>
        <v>0</v>
      </c>
      <c r="AM447" s="167">
        <f t="shared" si="63"/>
        <v>0</v>
      </c>
      <c r="AN447">
        <f>unique_contracts!C447</f>
        <v>0</v>
      </c>
    </row>
    <row r="448" spans="2:40" x14ac:dyDescent="0.25">
      <c r="B448" s="121">
        <f>unique_contracts!B448</f>
        <v>0</v>
      </c>
      <c r="C448" s="103">
        <f>unique_contracts!D448</f>
        <v>0</v>
      </c>
      <c r="D448" s="120">
        <f>unique_contracts!J448</f>
        <v>0</v>
      </c>
      <c r="E448" s="103">
        <f>unique_contracts!M448</f>
        <v>0</v>
      </c>
      <c r="F448" s="103">
        <f>unique_contracts!N448</f>
        <v>0</v>
      </c>
      <c r="G448" s="103">
        <f>unique_contracts!P448</f>
        <v>0</v>
      </c>
      <c r="H448" s="103">
        <f>unique_contracts!R448</f>
        <v>0</v>
      </c>
      <c r="I448" s="103">
        <f>unique_contracts!V448</f>
        <v>0</v>
      </c>
      <c r="J448" s="121">
        <f>unique_contracts!AB448</f>
        <v>0</v>
      </c>
      <c r="K448" s="103">
        <f>unique_contracts!AM448</f>
        <v>0</v>
      </c>
      <c r="L448" s="103">
        <f>unique_contracts!AN448</f>
        <v>0</v>
      </c>
      <c r="M448" s="103">
        <f>unique_contracts!AO448</f>
        <v>0</v>
      </c>
      <c r="N448" s="103">
        <f>unique_contracts!AP448</f>
        <v>0</v>
      </c>
      <c r="O448" s="103">
        <f>unique_contracts!AQ448</f>
        <v>0</v>
      </c>
      <c r="P448" s="103">
        <f>unique_contracts!AR448</f>
        <v>0</v>
      </c>
      <c r="Q448" s="103">
        <f>unique_contracts!BP448</f>
        <v>0</v>
      </c>
      <c r="R448" s="103">
        <f t="shared" si="56"/>
        <v>0</v>
      </c>
      <c r="S448" s="103" t="str">
        <f>IFERROR(IF(AND(I448&gt;0,E448="NotHybrid"),_xlfn.CONCAT(MAX(MIN(ROUNDDOWN(I448/D448,0),8),4),INDEX(resources!$G:$G,MATCH(B448,resources!$A:$A,0))),INDEX(resources!$G:$G,MATCH(B448,resources!$A:$A,0))),"n/a")</f>
        <v>n/a</v>
      </c>
      <c r="T448" s="103" t="str">
        <f t="shared" si="57"/>
        <v>n/a</v>
      </c>
      <c r="U448" s="103" t="str">
        <f t="shared" si="58"/>
        <v>n/a</v>
      </c>
      <c r="V448" s="103">
        <f t="shared" si="59"/>
        <v>0</v>
      </c>
      <c r="W448" s="103">
        <f t="shared" si="60"/>
        <v>0</v>
      </c>
      <c r="X448" s="119">
        <f t="shared" si="61"/>
        <v>1</v>
      </c>
      <c r="Y448" s="119">
        <f t="shared" si="62"/>
        <v>1</v>
      </c>
      <c r="Z448" s="168">
        <f>MIN((IFERROR(IF(AND($V448&lt;=Z$1,$W448&gt;=Z$1),INDEX(Reliability!E$23:E$50,MATCH($S448,Reliability!$C$23:$C$50,0)),0),0)*IF($T448="n/a",$D448*$Y448,$G448)+IFERROR(IF(AND($V448&lt;=Z$1,$W448&gt;=Z$1),INDEX(Reliability!E$23:E$50,MATCH($T448,Reliability!$C$23:$C$50,0)),0),0)*$H448*$X448*$Y448),$D448)*$R448</f>
        <v>0</v>
      </c>
      <c r="AA448" s="168">
        <f>MIN((IFERROR(IF(AND($V448&lt;=AA$1,$W448&gt;=AA$1),INDEX(Reliability!F$23:F$50,MATCH($S448,Reliability!$C$23:$C$50,0)),0),0)*IF($T448="n/a",$D448*$Y448,$G448)+IFERROR(IF(AND($V448&lt;=AA$1,$W448&gt;=AA$1),INDEX(Reliability!F$23:F$50,MATCH($T448,Reliability!$C$23:$C$50,0)),0),0)*$H448*$X448*$Y448),$D448)*$R448</f>
        <v>0</v>
      </c>
      <c r="AB448" s="168">
        <f>MIN((IFERROR(IF(AND($V448&lt;=AB$1,$W448&gt;=AB$1),INDEX(Reliability!G$23:G$50,MATCH($S448,Reliability!$C$23:$C$50,0)),0),0)*IF($T448="n/a",$D448*$Y448,$G448)+IFERROR(IF(AND($V448&lt;=AB$1,$W448&gt;=AB$1),INDEX(Reliability!G$23:G$50,MATCH($T448,Reliability!$C$23:$C$50,0)),0),0)*$H448*$X448*$Y448),$D448)*$R448</f>
        <v>0</v>
      </c>
      <c r="AC448" s="168">
        <f>MIN((IFERROR(IF(AND($V448&lt;=AC$1,$W448&gt;=AC$1),INDEX(Reliability!H$23:H$50,MATCH($S448,Reliability!$C$23:$C$50,0)),0),0)*IF($T448="n/a",$D448*$Y448,$G448)+IFERROR(IF(AND($V448&lt;=AC$1,$W448&gt;=AC$1),INDEX(Reliability!H$23:H$50,MATCH($T448,Reliability!$C$23:$C$50,0)),0),0)*$H448*$X448*$Y448),$D448)*$R448</f>
        <v>0</v>
      </c>
      <c r="AD448" s="168">
        <f>MIN((IFERROR(IF(AND($V448&lt;=AD$1,$W448&gt;=AD$1),INDEX(Reliability!I$23:I$50,MATCH($S448,Reliability!$C$23:$C$50,0)),0),0)*IF($T448="n/a",$D448*$Y448,$G448)+IFERROR(IF(AND($V448&lt;=AD$1,$W448&gt;=AD$1),INDEX(Reliability!I$23:I$50,MATCH($T448,Reliability!$C$23:$C$50,0)),0),0)*$H448*$X448*$Y448),$D448)*$R448</f>
        <v>0</v>
      </c>
      <c r="AE448" s="168">
        <f>MIN((IFERROR(IF(AND($V448&lt;=AE$1,$W448&gt;=AE$1),INDEX(Reliability!J$23:J$50,MATCH($S448,Reliability!$C$23:$C$50,0)),0),0)*IF($T448="n/a",$D448*$Y448,$G448)+IFERROR(IF(AND($V448&lt;=AE$1,$W448&gt;=AE$1),INDEX(Reliability!J$23:J$50,MATCH($T448,Reliability!$C$23:$C$50,0)),0),0)*$H448*$X448*$Y448),$D448)*$R448</f>
        <v>0</v>
      </c>
      <c r="AF448" s="168">
        <f>MIN((IFERROR(IF(AND($V448&lt;=AF$1,$W448&gt;=AF$1),INDEX(Reliability!K$23:K$50,MATCH($S448,Reliability!$C$23:$C$50,0)),0),0)*IF($T448="n/a",$D448*$Y448,$G448)+IFERROR(IF(AND($V448&lt;=AF$1,$W448&gt;=AF$1),INDEX(Reliability!K$23:K$50,MATCH($T448,Reliability!$C$23:$C$50,0)),0),0)*$H448*$X448*$Y448),$D448)*$R448</f>
        <v>0</v>
      </c>
      <c r="AG448" s="168">
        <f>MIN((IFERROR(IF(AND($V448&lt;=AG$1,$W448&gt;=AG$1),INDEX(Reliability!L$23:L$50,MATCH($S448,Reliability!$C$23:$C$50,0)),0),0)*IF($T448="n/a",$D448*$Y448,$G448)+IFERROR(IF(AND($V448&lt;=AG$1,$W448&gt;=AG$1),INDEX(Reliability!L$23:L$50,MATCH($T448,Reliability!$C$23:$C$50,0)),0),0)*$H448*$X448*$Y448),$D448)*$R448</f>
        <v>0</v>
      </c>
      <c r="AH448" s="168">
        <f>MIN((IFERROR(IF(AND($V448&lt;=AH$1,$W448&gt;=AH$1),INDEX(Reliability!M$23:M$50,MATCH($S448,Reliability!$C$23:$C$50,0)),0),0)*IF($T448="n/a",$D448*$Y448,$G448)+IFERROR(IF(AND($V448&lt;=AH$1,$W448&gt;=AH$1),INDEX(Reliability!M$23:M$50,MATCH($T448,Reliability!$C$23:$C$50,0)),0),0)*$H448*$X448*$Y448),$D448)*$R448</f>
        <v>0</v>
      </c>
      <c r="AI448" s="168">
        <f>MIN((IFERROR(IF(AND($V448&lt;=AI$1,$W448&gt;=AI$1),INDEX(Reliability!N$23:N$50,MATCH($S448,Reliability!$C$23:$C$50,0)),0),0)*IF($T448="n/a",$D448*$Y448,$G448)+IFERROR(IF(AND($V448&lt;=AI$1,$W448&gt;=AI$1),INDEX(Reliability!N$23:N$50,MATCH($T448,Reliability!$C$23:$C$50,0)),0),0)*$H448*$X448*$Y448),$D448)*$R448</f>
        <v>0</v>
      </c>
      <c r="AJ448" s="168">
        <f>MIN((IFERROR(IF(AND($V448&lt;=AJ$1,$W448&gt;=AJ$1),INDEX(Reliability!O$23:O$50,MATCH($S448,Reliability!$C$23:$C$50,0)),0),0)*IF($T448="n/a",$D448*$Y448,$G448)+IFERROR(IF(AND($V448&lt;=AJ$1,$W448&gt;=AJ$1),INDEX(Reliability!O$23:O$50,MATCH($T448,Reliability!$C$23:$C$50,0)),0),0)*$H448*$X448*$Y448),$D448)*$R448</f>
        <v>0</v>
      </c>
      <c r="AK448" s="168">
        <f>MIN((IFERROR(IF(AND($V448&lt;=AK$1,$W448&gt;=AK$1),INDEX(Reliability!P$23:P$50,MATCH($S448,Reliability!$C$23:$C$50,0)),0),0)*IF($T448="n/a",$D448*$Y448,$G448)+IFERROR(IF(AND($V448&lt;=AK$1,$W448&gt;=AK$1),INDEX(Reliability!P$23:P$50,MATCH($T448,Reliability!$C$23:$C$50,0)),0),0)*$H448*$X448*$Y448),$D448)*$R448</f>
        <v>0</v>
      </c>
      <c r="AM448" s="167">
        <f t="shared" si="63"/>
        <v>0</v>
      </c>
      <c r="AN448">
        <f>unique_contracts!C448</f>
        <v>0</v>
      </c>
    </row>
    <row r="449" spans="2:40" x14ac:dyDescent="0.25">
      <c r="B449" s="121">
        <f>unique_contracts!B449</f>
        <v>0</v>
      </c>
      <c r="C449" s="103">
        <f>unique_contracts!D449</f>
        <v>0</v>
      </c>
      <c r="D449" s="120">
        <f>unique_contracts!J449</f>
        <v>0</v>
      </c>
      <c r="E449" s="103">
        <f>unique_contracts!M449</f>
        <v>0</v>
      </c>
      <c r="F449" s="103">
        <f>unique_contracts!N449</f>
        <v>0</v>
      </c>
      <c r="G449" s="103">
        <f>unique_contracts!P449</f>
        <v>0</v>
      </c>
      <c r="H449" s="103">
        <f>unique_contracts!R449</f>
        <v>0</v>
      </c>
      <c r="I449" s="103">
        <f>unique_contracts!V449</f>
        <v>0</v>
      </c>
      <c r="J449" s="121">
        <f>unique_contracts!AB449</f>
        <v>0</v>
      </c>
      <c r="K449" s="103">
        <f>unique_contracts!AM449</f>
        <v>0</v>
      </c>
      <c r="L449" s="103">
        <f>unique_contracts!AN449</f>
        <v>0</v>
      </c>
      <c r="M449" s="103">
        <f>unique_contracts!AO449</f>
        <v>0</v>
      </c>
      <c r="N449" s="103">
        <f>unique_contracts!AP449</f>
        <v>0</v>
      </c>
      <c r="O449" s="103">
        <f>unique_contracts!AQ449</f>
        <v>0</v>
      </c>
      <c r="P449" s="103">
        <f>unique_contracts!AR449</f>
        <v>0</v>
      </c>
      <c r="Q449" s="103">
        <f>unique_contracts!BP449</f>
        <v>0</v>
      </c>
      <c r="R449" s="103">
        <f t="shared" si="56"/>
        <v>0</v>
      </c>
      <c r="S449" s="103" t="str">
        <f>IFERROR(IF(AND(I449&gt;0,E449="NotHybrid"),_xlfn.CONCAT(MAX(MIN(ROUNDDOWN(I449/D449,0),8),4),INDEX(resources!$G:$G,MATCH(B449,resources!$A:$A,0))),INDEX(resources!$G:$G,MATCH(B449,resources!$A:$A,0))),"n/a")</f>
        <v>n/a</v>
      </c>
      <c r="T449" s="103" t="str">
        <f t="shared" si="57"/>
        <v>n/a</v>
      </c>
      <c r="U449" s="103" t="str">
        <f t="shared" si="58"/>
        <v>n/a</v>
      </c>
      <c r="V449" s="103">
        <f t="shared" si="59"/>
        <v>0</v>
      </c>
      <c r="W449" s="103">
        <f t="shared" si="60"/>
        <v>0</v>
      </c>
      <c r="X449" s="119">
        <f t="shared" si="61"/>
        <v>1</v>
      </c>
      <c r="Y449" s="119">
        <f t="shared" si="62"/>
        <v>1</v>
      </c>
      <c r="Z449" s="168">
        <f>MIN((IFERROR(IF(AND($V449&lt;=Z$1,$W449&gt;=Z$1),INDEX(Reliability!E$23:E$50,MATCH($S449,Reliability!$C$23:$C$50,0)),0),0)*IF($T449="n/a",$D449*$Y449,$G449)+IFERROR(IF(AND($V449&lt;=Z$1,$W449&gt;=Z$1),INDEX(Reliability!E$23:E$50,MATCH($T449,Reliability!$C$23:$C$50,0)),0),0)*$H449*$X449*$Y449),$D449)*$R449</f>
        <v>0</v>
      </c>
      <c r="AA449" s="168">
        <f>MIN((IFERROR(IF(AND($V449&lt;=AA$1,$W449&gt;=AA$1),INDEX(Reliability!F$23:F$50,MATCH($S449,Reliability!$C$23:$C$50,0)),0),0)*IF($T449="n/a",$D449*$Y449,$G449)+IFERROR(IF(AND($V449&lt;=AA$1,$W449&gt;=AA$1),INDEX(Reliability!F$23:F$50,MATCH($T449,Reliability!$C$23:$C$50,0)),0),0)*$H449*$X449*$Y449),$D449)*$R449</f>
        <v>0</v>
      </c>
      <c r="AB449" s="168">
        <f>MIN((IFERROR(IF(AND($V449&lt;=AB$1,$W449&gt;=AB$1),INDEX(Reliability!G$23:G$50,MATCH($S449,Reliability!$C$23:$C$50,0)),0),0)*IF($T449="n/a",$D449*$Y449,$G449)+IFERROR(IF(AND($V449&lt;=AB$1,$W449&gt;=AB$1),INDEX(Reliability!G$23:G$50,MATCH($T449,Reliability!$C$23:$C$50,0)),0),0)*$H449*$X449*$Y449),$D449)*$R449</f>
        <v>0</v>
      </c>
      <c r="AC449" s="168">
        <f>MIN((IFERROR(IF(AND($V449&lt;=AC$1,$W449&gt;=AC$1),INDEX(Reliability!H$23:H$50,MATCH($S449,Reliability!$C$23:$C$50,0)),0),0)*IF($T449="n/a",$D449*$Y449,$G449)+IFERROR(IF(AND($V449&lt;=AC$1,$W449&gt;=AC$1),INDEX(Reliability!H$23:H$50,MATCH($T449,Reliability!$C$23:$C$50,0)),0),0)*$H449*$X449*$Y449),$D449)*$R449</f>
        <v>0</v>
      </c>
      <c r="AD449" s="168">
        <f>MIN((IFERROR(IF(AND($V449&lt;=AD$1,$W449&gt;=AD$1),INDEX(Reliability!I$23:I$50,MATCH($S449,Reliability!$C$23:$C$50,0)),0),0)*IF($T449="n/a",$D449*$Y449,$G449)+IFERROR(IF(AND($V449&lt;=AD$1,$W449&gt;=AD$1),INDEX(Reliability!I$23:I$50,MATCH($T449,Reliability!$C$23:$C$50,0)),0),0)*$H449*$X449*$Y449),$D449)*$R449</f>
        <v>0</v>
      </c>
      <c r="AE449" s="168">
        <f>MIN((IFERROR(IF(AND($V449&lt;=AE$1,$W449&gt;=AE$1),INDEX(Reliability!J$23:J$50,MATCH($S449,Reliability!$C$23:$C$50,0)),0),0)*IF($T449="n/a",$D449*$Y449,$G449)+IFERROR(IF(AND($V449&lt;=AE$1,$W449&gt;=AE$1),INDEX(Reliability!J$23:J$50,MATCH($T449,Reliability!$C$23:$C$50,0)),0),0)*$H449*$X449*$Y449),$D449)*$R449</f>
        <v>0</v>
      </c>
      <c r="AF449" s="168">
        <f>MIN((IFERROR(IF(AND($V449&lt;=AF$1,$W449&gt;=AF$1),INDEX(Reliability!K$23:K$50,MATCH($S449,Reliability!$C$23:$C$50,0)),0),0)*IF($T449="n/a",$D449*$Y449,$G449)+IFERROR(IF(AND($V449&lt;=AF$1,$W449&gt;=AF$1),INDEX(Reliability!K$23:K$50,MATCH($T449,Reliability!$C$23:$C$50,0)),0),0)*$H449*$X449*$Y449),$D449)*$R449</f>
        <v>0</v>
      </c>
      <c r="AG449" s="168">
        <f>MIN((IFERROR(IF(AND($V449&lt;=AG$1,$W449&gt;=AG$1),INDEX(Reliability!L$23:L$50,MATCH($S449,Reliability!$C$23:$C$50,0)),0),0)*IF($T449="n/a",$D449*$Y449,$G449)+IFERROR(IF(AND($V449&lt;=AG$1,$W449&gt;=AG$1),INDEX(Reliability!L$23:L$50,MATCH($T449,Reliability!$C$23:$C$50,0)),0),0)*$H449*$X449*$Y449),$D449)*$R449</f>
        <v>0</v>
      </c>
      <c r="AH449" s="168">
        <f>MIN((IFERROR(IF(AND($V449&lt;=AH$1,$W449&gt;=AH$1),INDEX(Reliability!M$23:M$50,MATCH($S449,Reliability!$C$23:$C$50,0)),0),0)*IF($T449="n/a",$D449*$Y449,$G449)+IFERROR(IF(AND($V449&lt;=AH$1,$W449&gt;=AH$1),INDEX(Reliability!M$23:M$50,MATCH($T449,Reliability!$C$23:$C$50,0)),0),0)*$H449*$X449*$Y449),$D449)*$R449</f>
        <v>0</v>
      </c>
      <c r="AI449" s="168">
        <f>MIN((IFERROR(IF(AND($V449&lt;=AI$1,$W449&gt;=AI$1),INDEX(Reliability!N$23:N$50,MATCH($S449,Reliability!$C$23:$C$50,0)),0),0)*IF($T449="n/a",$D449*$Y449,$G449)+IFERROR(IF(AND($V449&lt;=AI$1,$W449&gt;=AI$1),INDEX(Reliability!N$23:N$50,MATCH($T449,Reliability!$C$23:$C$50,0)),0),0)*$H449*$X449*$Y449),$D449)*$R449</f>
        <v>0</v>
      </c>
      <c r="AJ449" s="168">
        <f>MIN((IFERROR(IF(AND($V449&lt;=AJ$1,$W449&gt;=AJ$1),INDEX(Reliability!O$23:O$50,MATCH($S449,Reliability!$C$23:$C$50,0)),0),0)*IF($T449="n/a",$D449*$Y449,$G449)+IFERROR(IF(AND($V449&lt;=AJ$1,$W449&gt;=AJ$1),INDEX(Reliability!O$23:O$50,MATCH($T449,Reliability!$C$23:$C$50,0)),0),0)*$H449*$X449*$Y449),$D449)*$R449</f>
        <v>0</v>
      </c>
      <c r="AK449" s="168">
        <f>MIN((IFERROR(IF(AND($V449&lt;=AK$1,$W449&gt;=AK$1),INDEX(Reliability!P$23:P$50,MATCH($S449,Reliability!$C$23:$C$50,0)),0),0)*IF($T449="n/a",$D449*$Y449,$G449)+IFERROR(IF(AND($V449&lt;=AK$1,$W449&gt;=AK$1),INDEX(Reliability!P$23:P$50,MATCH($T449,Reliability!$C$23:$C$50,0)),0),0)*$H449*$X449*$Y449),$D449)*$R449</f>
        <v>0</v>
      </c>
      <c r="AM449" s="167">
        <f t="shared" si="63"/>
        <v>0</v>
      </c>
      <c r="AN449">
        <f>unique_contracts!C449</f>
        <v>0</v>
      </c>
    </row>
    <row r="450" spans="2:40" x14ac:dyDescent="0.25">
      <c r="B450" s="121">
        <f>unique_contracts!B450</f>
        <v>0</v>
      </c>
      <c r="C450" s="103">
        <f>unique_contracts!D450</f>
        <v>0</v>
      </c>
      <c r="D450" s="120">
        <f>unique_contracts!J450</f>
        <v>0</v>
      </c>
      <c r="E450" s="103">
        <f>unique_contracts!M450</f>
        <v>0</v>
      </c>
      <c r="F450" s="103">
        <f>unique_contracts!N450</f>
        <v>0</v>
      </c>
      <c r="G450" s="103">
        <f>unique_contracts!P450</f>
        <v>0</v>
      </c>
      <c r="H450" s="103">
        <f>unique_contracts!R450</f>
        <v>0</v>
      </c>
      <c r="I450" s="103">
        <f>unique_contracts!V450</f>
        <v>0</v>
      </c>
      <c r="J450" s="121">
        <f>unique_contracts!AB450</f>
        <v>0</v>
      </c>
      <c r="K450" s="103">
        <f>unique_contracts!AM450</f>
        <v>0</v>
      </c>
      <c r="L450" s="103">
        <f>unique_contracts!AN450</f>
        <v>0</v>
      </c>
      <c r="M450" s="103">
        <f>unique_contracts!AO450</f>
        <v>0</v>
      </c>
      <c r="N450" s="103">
        <f>unique_contracts!AP450</f>
        <v>0</v>
      </c>
      <c r="O450" s="103">
        <f>unique_contracts!AQ450</f>
        <v>0</v>
      </c>
      <c r="P450" s="103">
        <f>unique_contracts!AR450</f>
        <v>0</v>
      </c>
      <c r="Q450" s="103">
        <f>unique_contracts!BP450</f>
        <v>0</v>
      </c>
      <c r="R450" s="103">
        <f t="shared" si="56"/>
        <v>0</v>
      </c>
      <c r="S450" s="103" t="str">
        <f>IFERROR(IF(AND(I450&gt;0,E450="NotHybrid"),_xlfn.CONCAT(MAX(MIN(ROUNDDOWN(I450/D450,0),8),4),INDEX(resources!$G:$G,MATCH(B450,resources!$A:$A,0))),INDEX(resources!$G:$G,MATCH(B450,resources!$A:$A,0))),"n/a")</f>
        <v>n/a</v>
      </c>
      <c r="T450" s="103" t="str">
        <f t="shared" si="57"/>
        <v>n/a</v>
      </c>
      <c r="U450" s="103" t="str">
        <f t="shared" si="58"/>
        <v>n/a</v>
      </c>
      <c r="V450" s="103">
        <f t="shared" si="59"/>
        <v>0</v>
      </c>
      <c r="W450" s="103">
        <f t="shared" si="60"/>
        <v>0</v>
      </c>
      <c r="X450" s="119">
        <f t="shared" si="61"/>
        <v>1</v>
      </c>
      <c r="Y450" s="119">
        <f t="shared" si="62"/>
        <v>1</v>
      </c>
      <c r="Z450" s="168">
        <f>MIN((IFERROR(IF(AND($V450&lt;=Z$1,$W450&gt;=Z$1),INDEX(Reliability!E$23:E$50,MATCH($S450,Reliability!$C$23:$C$50,0)),0),0)*IF($T450="n/a",$D450*$Y450,$G450)+IFERROR(IF(AND($V450&lt;=Z$1,$W450&gt;=Z$1),INDEX(Reliability!E$23:E$50,MATCH($T450,Reliability!$C$23:$C$50,0)),0),0)*$H450*$X450*$Y450),$D450)*$R450</f>
        <v>0</v>
      </c>
      <c r="AA450" s="168">
        <f>MIN((IFERROR(IF(AND($V450&lt;=AA$1,$W450&gt;=AA$1),INDEX(Reliability!F$23:F$50,MATCH($S450,Reliability!$C$23:$C$50,0)),0),0)*IF($T450="n/a",$D450*$Y450,$G450)+IFERROR(IF(AND($V450&lt;=AA$1,$W450&gt;=AA$1),INDEX(Reliability!F$23:F$50,MATCH($T450,Reliability!$C$23:$C$50,0)),0),0)*$H450*$X450*$Y450),$D450)*$R450</f>
        <v>0</v>
      </c>
      <c r="AB450" s="168">
        <f>MIN((IFERROR(IF(AND($V450&lt;=AB$1,$W450&gt;=AB$1),INDEX(Reliability!G$23:G$50,MATCH($S450,Reliability!$C$23:$C$50,0)),0),0)*IF($T450="n/a",$D450*$Y450,$G450)+IFERROR(IF(AND($V450&lt;=AB$1,$W450&gt;=AB$1),INDEX(Reliability!G$23:G$50,MATCH($T450,Reliability!$C$23:$C$50,0)),0),0)*$H450*$X450*$Y450),$D450)*$R450</f>
        <v>0</v>
      </c>
      <c r="AC450" s="168">
        <f>MIN((IFERROR(IF(AND($V450&lt;=AC$1,$W450&gt;=AC$1),INDEX(Reliability!H$23:H$50,MATCH($S450,Reliability!$C$23:$C$50,0)),0),0)*IF($T450="n/a",$D450*$Y450,$G450)+IFERROR(IF(AND($V450&lt;=AC$1,$W450&gt;=AC$1),INDEX(Reliability!H$23:H$50,MATCH($T450,Reliability!$C$23:$C$50,0)),0),0)*$H450*$X450*$Y450),$D450)*$R450</f>
        <v>0</v>
      </c>
      <c r="AD450" s="168">
        <f>MIN((IFERROR(IF(AND($V450&lt;=AD$1,$W450&gt;=AD$1),INDEX(Reliability!I$23:I$50,MATCH($S450,Reliability!$C$23:$C$50,0)),0),0)*IF($T450="n/a",$D450*$Y450,$G450)+IFERROR(IF(AND($V450&lt;=AD$1,$W450&gt;=AD$1),INDEX(Reliability!I$23:I$50,MATCH($T450,Reliability!$C$23:$C$50,0)),0),0)*$H450*$X450*$Y450),$D450)*$R450</f>
        <v>0</v>
      </c>
      <c r="AE450" s="168">
        <f>MIN((IFERROR(IF(AND($V450&lt;=AE$1,$W450&gt;=AE$1),INDEX(Reliability!J$23:J$50,MATCH($S450,Reliability!$C$23:$C$50,0)),0),0)*IF($T450="n/a",$D450*$Y450,$G450)+IFERROR(IF(AND($V450&lt;=AE$1,$W450&gt;=AE$1),INDEX(Reliability!J$23:J$50,MATCH($T450,Reliability!$C$23:$C$50,0)),0),0)*$H450*$X450*$Y450),$D450)*$R450</f>
        <v>0</v>
      </c>
      <c r="AF450" s="168">
        <f>MIN((IFERROR(IF(AND($V450&lt;=AF$1,$W450&gt;=AF$1),INDEX(Reliability!K$23:K$50,MATCH($S450,Reliability!$C$23:$C$50,0)),0),0)*IF($T450="n/a",$D450*$Y450,$G450)+IFERROR(IF(AND($V450&lt;=AF$1,$W450&gt;=AF$1),INDEX(Reliability!K$23:K$50,MATCH($T450,Reliability!$C$23:$C$50,0)),0),0)*$H450*$X450*$Y450),$D450)*$R450</f>
        <v>0</v>
      </c>
      <c r="AG450" s="168">
        <f>MIN((IFERROR(IF(AND($V450&lt;=AG$1,$W450&gt;=AG$1),INDEX(Reliability!L$23:L$50,MATCH($S450,Reliability!$C$23:$C$50,0)),0),0)*IF($T450="n/a",$D450*$Y450,$G450)+IFERROR(IF(AND($V450&lt;=AG$1,$W450&gt;=AG$1),INDEX(Reliability!L$23:L$50,MATCH($T450,Reliability!$C$23:$C$50,0)),0),0)*$H450*$X450*$Y450),$D450)*$R450</f>
        <v>0</v>
      </c>
      <c r="AH450" s="168">
        <f>MIN((IFERROR(IF(AND($V450&lt;=AH$1,$W450&gt;=AH$1),INDEX(Reliability!M$23:M$50,MATCH($S450,Reliability!$C$23:$C$50,0)),0),0)*IF($T450="n/a",$D450*$Y450,$G450)+IFERROR(IF(AND($V450&lt;=AH$1,$W450&gt;=AH$1),INDEX(Reliability!M$23:M$50,MATCH($T450,Reliability!$C$23:$C$50,0)),0),0)*$H450*$X450*$Y450),$D450)*$R450</f>
        <v>0</v>
      </c>
      <c r="AI450" s="168">
        <f>MIN((IFERROR(IF(AND($V450&lt;=AI$1,$W450&gt;=AI$1),INDEX(Reliability!N$23:N$50,MATCH($S450,Reliability!$C$23:$C$50,0)),0),0)*IF($T450="n/a",$D450*$Y450,$G450)+IFERROR(IF(AND($V450&lt;=AI$1,$W450&gt;=AI$1),INDEX(Reliability!N$23:N$50,MATCH($T450,Reliability!$C$23:$C$50,0)),0),0)*$H450*$X450*$Y450),$D450)*$R450</f>
        <v>0</v>
      </c>
      <c r="AJ450" s="168">
        <f>MIN((IFERROR(IF(AND($V450&lt;=AJ$1,$W450&gt;=AJ$1),INDEX(Reliability!O$23:O$50,MATCH($S450,Reliability!$C$23:$C$50,0)),0),0)*IF($T450="n/a",$D450*$Y450,$G450)+IFERROR(IF(AND($V450&lt;=AJ$1,$W450&gt;=AJ$1),INDEX(Reliability!O$23:O$50,MATCH($T450,Reliability!$C$23:$C$50,0)),0),0)*$H450*$X450*$Y450),$D450)*$R450</f>
        <v>0</v>
      </c>
      <c r="AK450" s="168">
        <f>MIN((IFERROR(IF(AND($V450&lt;=AK$1,$W450&gt;=AK$1),INDEX(Reliability!P$23:P$50,MATCH($S450,Reliability!$C$23:$C$50,0)),0),0)*IF($T450="n/a",$D450*$Y450,$G450)+IFERROR(IF(AND($V450&lt;=AK$1,$W450&gt;=AK$1),INDEX(Reliability!P$23:P$50,MATCH($T450,Reliability!$C$23:$C$50,0)),0),0)*$H450*$X450*$Y450),$D450)*$R450</f>
        <v>0</v>
      </c>
      <c r="AM450" s="167">
        <f t="shared" si="63"/>
        <v>0</v>
      </c>
      <c r="AN450">
        <f>unique_contracts!C450</f>
        <v>0</v>
      </c>
    </row>
    <row r="451" spans="2:40" x14ac:dyDescent="0.25">
      <c r="B451" s="121">
        <f>unique_contracts!B451</f>
        <v>0</v>
      </c>
      <c r="C451" s="103">
        <f>unique_contracts!D451</f>
        <v>0</v>
      </c>
      <c r="D451" s="120">
        <f>unique_contracts!J451</f>
        <v>0</v>
      </c>
      <c r="E451" s="103">
        <f>unique_contracts!M451</f>
        <v>0</v>
      </c>
      <c r="F451" s="103">
        <f>unique_contracts!N451</f>
        <v>0</v>
      </c>
      <c r="G451" s="103">
        <f>unique_contracts!P451</f>
        <v>0</v>
      </c>
      <c r="H451" s="103">
        <f>unique_contracts!R451</f>
        <v>0</v>
      </c>
      <c r="I451" s="103">
        <f>unique_contracts!V451</f>
        <v>0</v>
      </c>
      <c r="J451" s="121">
        <f>unique_contracts!AB451</f>
        <v>0</v>
      </c>
      <c r="K451" s="103">
        <f>unique_contracts!AM451</f>
        <v>0</v>
      </c>
      <c r="L451" s="103">
        <f>unique_contracts!AN451</f>
        <v>0</v>
      </c>
      <c r="M451" s="103">
        <f>unique_contracts!AO451</f>
        <v>0</v>
      </c>
      <c r="N451" s="103">
        <f>unique_contracts!AP451</f>
        <v>0</v>
      </c>
      <c r="O451" s="103">
        <f>unique_contracts!AQ451</f>
        <v>0</v>
      </c>
      <c r="P451" s="103">
        <f>unique_contracts!AR451</f>
        <v>0</v>
      </c>
      <c r="Q451" s="103">
        <f>unique_contracts!BP451</f>
        <v>0</v>
      </c>
      <c r="R451" s="103">
        <f t="shared" ref="R451:R497" si="64">IF(AND(J451="Sell",ISNUMBER(SEARCH("Capacity",Q451))),-1,IF(AND(NOT(J451="Sell"),ISNUMBER(SEARCH("Capacity",Q451))),1,0))</f>
        <v>0</v>
      </c>
      <c r="S451" s="103" t="str">
        <f>IFERROR(IF(AND(I451&gt;0,E451="NotHybrid"),_xlfn.CONCAT(MAX(MIN(ROUNDDOWN(I451/D451,0),8),4),INDEX(resources!$G:$G,MATCH(B451,resources!$A:$A,0))),INDEX(resources!$G:$G,MATCH(B451,resources!$A:$A,0))),"n/a")</f>
        <v>n/a</v>
      </c>
      <c r="T451" s="103" t="str">
        <f t="shared" ref="T451:T497" si="65">IFERROR(IF(NOT(E451="NotHybrid"),_xlfn.CONCAT(MAX(MIN(ROUNDDOWN(I451/H451,0),8),4),"hr_batteries"),"n/a"),"n/a")</f>
        <v>n/a</v>
      </c>
      <c r="U451" s="103" t="str">
        <f t="shared" ref="U451:U497" si="66">IF(T451="n/a",S451,"hybrid")</f>
        <v>n/a</v>
      </c>
      <c r="V451" s="103">
        <f t="shared" ref="V451:V497" si="67">IFERROR(IF(DATE(K451,L451,M451)&lt;=DATE(K451,6,1),K451,K451+1),0)</f>
        <v>0</v>
      </c>
      <c r="W451" s="103">
        <f t="shared" ref="W451:W497" si="68">IFERROR(IF(DATE(N451,O451,P451)&gt;=DATE(N451,10,1),N451,N451-1),0)</f>
        <v>0</v>
      </c>
      <c r="X451" s="119">
        <f t="shared" ref="X451:X497" si="69">IF(OR(T451="n/a",NOT(F451="NO")),100%,IF(ISNUMBER(SEARCH("pv",S451)),MIN(G451/(1*(ROUNDDOWN(I451/H451,0)/4)),H451)/H451,IF(ISNUMBER(SEARCH("wind",S451)),MIN(G451/(2*(ROUNDDOWN(I451/H451,0)/4)),H451)/H451,1)))</f>
        <v>1</v>
      </c>
      <c r="Y451" s="119">
        <f t="shared" ref="Y451:Y497" si="70">IF(ISNUMBER(SEARCH("batteries",S451)),MIN(ROUNDDOWN(I451/D451,0)/4,1), IF(ISNUMBER(SEARCH("batteries",T451)),MIN(ROUNDDOWN(I451/H451,0)/4,1),1))</f>
        <v>1</v>
      </c>
      <c r="Z451" s="168">
        <f>MIN((IFERROR(IF(AND($V451&lt;=Z$1,$W451&gt;=Z$1),INDEX(Reliability!E$23:E$50,MATCH($S451,Reliability!$C$23:$C$50,0)),0),0)*IF($T451="n/a",$D451*$Y451,$G451)+IFERROR(IF(AND($V451&lt;=Z$1,$W451&gt;=Z$1),INDEX(Reliability!E$23:E$50,MATCH($T451,Reliability!$C$23:$C$50,0)),0),0)*$H451*$X451*$Y451),$D451)*$R451</f>
        <v>0</v>
      </c>
      <c r="AA451" s="168">
        <f>MIN((IFERROR(IF(AND($V451&lt;=AA$1,$W451&gt;=AA$1),INDEX(Reliability!F$23:F$50,MATCH($S451,Reliability!$C$23:$C$50,0)),0),0)*IF($T451="n/a",$D451*$Y451,$G451)+IFERROR(IF(AND($V451&lt;=AA$1,$W451&gt;=AA$1),INDEX(Reliability!F$23:F$50,MATCH($T451,Reliability!$C$23:$C$50,0)),0),0)*$H451*$X451*$Y451),$D451)*$R451</f>
        <v>0</v>
      </c>
      <c r="AB451" s="168">
        <f>MIN((IFERROR(IF(AND($V451&lt;=AB$1,$W451&gt;=AB$1),INDEX(Reliability!G$23:G$50,MATCH($S451,Reliability!$C$23:$C$50,0)),0),0)*IF($T451="n/a",$D451*$Y451,$G451)+IFERROR(IF(AND($V451&lt;=AB$1,$W451&gt;=AB$1),INDEX(Reliability!G$23:G$50,MATCH($T451,Reliability!$C$23:$C$50,0)),0),0)*$H451*$X451*$Y451),$D451)*$R451</f>
        <v>0</v>
      </c>
      <c r="AC451" s="168">
        <f>MIN((IFERROR(IF(AND($V451&lt;=AC$1,$W451&gt;=AC$1),INDEX(Reliability!H$23:H$50,MATCH($S451,Reliability!$C$23:$C$50,0)),0),0)*IF($T451="n/a",$D451*$Y451,$G451)+IFERROR(IF(AND($V451&lt;=AC$1,$W451&gt;=AC$1),INDEX(Reliability!H$23:H$50,MATCH($T451,Reliability!$C$23:$C$50,0)),0),0)*$H451*$X451*$Y451),$D451)*$R451</f>
        <v>0</v>
      </c>
      <c r="AD451" s="168">
        <f>MIN((IFERROR(IF(AND($V451&lt;=AD$1,$W451&gt;=AD$1),INDEX(Reliability!I$23:I$50,MATCH($S451,Reliability!$C$23:$C$50,0)),0),0)*IF($T451="n/a",$D451*$Y451,$G451)+IFERROR(IF(AND($V451&lt;=AD$1,$W451&gt;=AD$1),INDEX(Reliability!I$23:I$50,MATCH($T451,Reliability!$C$23:$C$50,0)),0),0)*$H451*$X451*$Y451),$D451)*$R451</f>
        <v>0</v>
      </c>
      <c r="AE451" s="168">
        <f>MIN((IFERROR(IF(AND($V451&lt;=AE$1,$W451&gt;=AE$1),INDEX(Reliability!J$23:J$50,MATCH($S451,Reliability!$C$23:$C$50,0)),0),0)*IF($T451="n/a",$D451*$Y451,$G451)+IFERROR(IF(AND($V451&lt;=AE$1,$W451&gt;=AE$1),INDEX(Reliability!J$23:J$50,MATCH($T451,Reliability!$C$23:$C$50,0)),0),0)*$H451*$X451*$Y451),$D451)*$R451</f>
        <v>0</v>
      </c>
      <c r="AF451" s="168">
        <f>MIN((IFERROR(IF(AND($V451&lt;=AF$1,$W451&gt;=AF$1),INDEX(Reliability!K$23:K$50,MATCH($S451,Reliability!$C$23:$C$50,0)),0),0)*IF($T451="n/a",$D451*$Y451,$G451)+IFERROR(IF(AND($V451&lt;=AF$1,$W451&gt;=AF$1),INDEX(Reliability!K$23:K$50,MATCH($T451,Reliability!$C$23:$C$50,0)),0),0)*$H451*$X451*$Y451),$D451)*$R451</f>
        <v>0</v>
      </c>
      <c r="AG451" s="168">
        <f>MIN((IFERROR(IF(AND($V451&lt;=AG$1,$W451&gt;=AG$1),INDEX(Reliability!L$23:L$50,MATCH($S451,Reliability!$C$23:$C$50,0)),0),0)*IF($T451="n/a",$D451*$Y451,$G451)+IFERROR(IF(AND($V451&lt;=AG$1,$W451&gt;=AG$1),INDEX(Reliability!L$23:L$50,MATCH($T451,Reliability!$C$23:$C$50,0)),0),0)*$H451*$X451*$Y451),$D451)*$R451</f>
        <v>0</v>
      </c>
      <c r="AH451" s="168">
        <f>MIN((IFERROR(IF(AND($V451&lt;=AH$1,$W451&gt;=AH$1),INDEX(Reliability!M$23:M$50,MATCH($S451,Reliability!$C$23:$C$50,0)),0),0)*IF($T451="n/a",$D451*$Y451,$G451)+IFERROR(IF(AND($V451&lt;=AH$1,$W451&gt;=AH$1),INDEX(Reliability!M$23:M$50,MATCH($T451,Reliability!$C$23:$C$50,0)),0),0)*$H451*$X451*$Y451),$D451)*$R451</f>
        <v>0</v>
      </c>
      <c r="AI451" s="168">
        <f>MIN((IFERROR(IF(AND($V451&lt;=AI$1,$W451&gt;=AI$1),INDEX(Reliability!N$23:N$50,MATCH($S451,Reliability!$C$23:$C$50,0)),0),0)*IF($T451="n/a",$D451*$Y451,$G451)+IFERROR(IF(AND($V451&lt;=AI$1,$W451&gt;=AI$1),INDEX(Reliability!N$23:N$50,MATCH($T451,Reliability!$C$23:$C$50,0)),0),0)*$H451*$X451*$Y451),$D451)*$R451</f>
        <v>0</v>
      </c>
      <c r="AJ451" s="168">
        <f>MIN((IFERROR(IF(AND($V451&lt;=AJ$1,$W451&gt;=AJ$1),INDEX(Reliability!O$23:O$50,MATCH($S451,Reliability!$C$23:$C$50,0)),0),0)*IF($T451="n/a",$D451*$Y451,$G451)+IFERROR(IF(AND($V451&lt;=AJ$1,$W451&gt;=AJ$1),INDEX(Reliability!O$23:O$50,MATCH($T451,Reliability!$C$23:$C$50,0)),0),0)*$H451*$X451*$Y451),$D451)*$R451</f>
        <v>0</v>
      </c>
      <c r="AK451" s="168">
        <f>MIN((IFERROR(IF(AND($V451&lt;=AK$1,$W451&gt;=AK$1),INDEX(Reliability!P$23:P$50,MATCH($S451,Reliability!$C$23:$C$50,0)),0),0)*IF($T451="n/a",$D451*$Y451,$G451)+IFERROR(IF(AND($V451&lt;=AK$1,$W451&gt;=AK$1),INDEX(Reliability!P$23:P$50,MATCH($T451,Reliability!$C$23:$C$50,0)),0),0)*$H451*$X451*$Y451),$D451)*$R451</f>
        <v>0</v>
      </c>
      <c r="AM451" s="167">
        <f t="shared" ref="AM451:AM497" si="71">ROUND(SUM(Z451:AK451),1)</f>
        <v>0</v>
      </c>
      <c r="AN451">
        <f>unique_contracts!C451</f>
        <v>0</v>
      </c>
    </row>
    <row r="452" spans="2:40" x14ac:dyDescent="0.25">
      <c r="B452" s="121">
        <f>unique_contracts!B452</f>
        <v>0</v>
      </c>
      <c r="C452" s="103">
        <f>unique_contracts!D452</f>
        <v>0</v>
      </c>
      <c r="D452" s="120">
        <f>unique_contracts!J452</f>
        <v>0</v>
      </c>
      <c r="E452" s="103">
        <f>unique_contracts!M452</f>
        <v>0</v>
      </c>
      <c r="F452" s="103">
        <f>unique_contracts!N452</f>
        <v>0</v>
      </c>
      <c r="G452" s="103">
        <f>unique_contracts!P452</f>
        <v>0</v>
      </c>
      <c r="H452" s="103">
        <f>unique_contracts!R452</f>
        <v>0</v>
      </c>
      <c r="I452" s="103">
        <f>unique_contracts!V452</f>
        <v>0</v>
      </c>
      <c r="J452" s="121">
        <f>unique_contracts!AB452</f>
        <v>0</v>
      </c>
      <c r="K452" s="103">
        <f>unique_contracts!AM452</f>
        <v>0</v>
      </c>
      <c r="L452" s="103">
        <f>unique_contracts!AN452</f>
        <v>0</v>
      </c>
      <c r="M452" s="103">
        <f>unique_contracts!AO452</f>
        <v>0</v>
      </c>
      <c r="N452" s="103">
        <f>unique_contracts!AP452</f>
        <v>0</v>
      </c>
      <c r="O452" s="103">
        <f>unique_contracts!AQ452</f>
        <v>0</v>
      </c>
      <c r="P452" s="103">
        <f>unique_contracts!AR452</f>
        <v>0</v>
      </c>
      <c r="Q452" s="103">
        <f>unique_contracts!BP452</f>
        <v>0</v>
      </c>
      <c r="R452" s="103">
        <f t="shared" si="64"/>
        <v>0</v>
      </c>
      <c r="S452" s="103" t="str">
        <f>IFERROR(IF(AND(I452&gt;0,E452="NotHybrid"),_xlfn.CONCAT(MAX(MIN(ROUNDDOWN(I452/D452,0),8),4),INDEX(resources!$G:$G,MATCH(B452,resources!$A:$A,0))),INDEX(resources!$G:$G,MATCH(B452,resources!$A:$A,0))),"n/a")</f>
        <v>n/a</v>
      </c>
      <c r="T452" s="103" t="str">
        <f t="shared" si="65"/>
        <v>n/a</v>
      </c>
      <c r="U452" s="103" t="str">
        <f t="shared" si="66"/>
        <v>n/a</v>
      </c>
      <c r="V452" s="103">
        <f t="shared" si="67"/>
        <v>0</v>
      </c>
      <c r="W452" s="103">
        <f t="shared" si="68"/>
        <v>0</v>
      </c>
      <c r="X452" s="119">
        <f t="shared" si="69"/>
        <v>1</v>
      </c>
      <c r="Y452" s="119">
        <f t="shared" si="70"/>
        <v>1</v>
      </c>
      <c r="Z452" s="168">
        <f>MIN((IFERROR(IF(AND($V452&lt;=Z$1,$W452&gt;=Z$1),INDEX(Reliability!E$23:E$50,MATCH($S452,Reliability!$C$23:$C$50,0)),0),0)*IF($T452="n/a",$D452*$Y452,$G452)+IFERROR(IF(AND($V452&lt;=Z$1,$W452&gt;=Z$1),INDEX(Reliability!E$23:E$50,MATCH($T452,Reliability!$C$23:$C$50,0)),0),0)*$H452*$X452*$Y452),$D452)*$R452</f>
        <v>0</v>
      </c>
      <c r="AA452" s="168">
        <f>MIN((IFERROR(IF(AND($V452&lt;=AA$1,$W452&gt;=AA$1),INDEX(Reliability!F$23:F$50,MATCH($S452,Reliability!$C$23:$C$50,0)),0),0)*IF($T452="n/a",$D452*$Y452,$G452)+IFERROR(IF(AND($V452&lt;=AA$1,$W452&gt;=AA$1),INDEX(Reliability!F$23:F$50,MATCH($T452,Reliability!$C$23:$C$50,0)),0),0)*$H452*$X452*$Y452),$D452)*$R452</f>
        <v>0</v>
      </c>
      <c r="AB452" s="168">
        <f>MIN((IFERROR(IF(AND($V452&lt;=AB$1,$W452&gt;=AB$1),INDEX(Reliability!G$23:G$50,MATCH($S452,Reliability!$C$23:$C$50,0)),0),0)*IF($T452="n/a",$D452*$Y452,$G452)+IFERROR(IF(AND($V452&lt;=AB$1,$W452&gt;=AB$1),INDEX(Reliability!G$23:G$50,MATCH($T452,Reliability!$C$23:$C$50,0)),0),0)*$H452*$X452*$Y452),$D452)*$R452</f>
        <v>0</v>
      </c>
      <c r="AC452" s="168">
        <f>MIN((IFERROR(IF(AND($V452&lt;=AC$1,$W452&gt;=AC$1),INDEX(Reliability!H$23:H$50,MATCH($S452,Reliability!$C$23:$C$50,0)),0),0)*IF($T452="n/a",$D452*$Y452,$G452)+IFERROR(IF(AND($V452&lt;=AC$1,$W452&gt;=AC$1),INDEX(Reliability!H$23:H$50,MATCH($T452,Reliability!$C$23:$C$50,0)),0),0)*$H452*$X452*$Y452),$D452)*$R452</f>
        <v>0</v>
      </c>
      <c r="AD452" s="168">
        <f>MIN((IFERROR(IF(AND($V452&lt;=AD$1,$W452&gt;=AD$1),INDEX(Reliability!I$23:I$50,MATCH($S452,Reliability!$C$23:$C$50,0)),0),0)*IF($T452="n/a",$D452*$Y452,$G452)+IFERROR(IF(AND($V452&lt;=AD$1,$W452&gt;=AD$1),INDEX(Reliability!I$23:I$50,MATCH($T452,Reliability!$C$23:$C$50,0)),0),0)*$H452*$X452*$Y452),$D452)*$R452</f>
        <v>0</v>
      </c>
      <c r="AE452" s="168">
        <f>MIN((IFERROR(IF(AND($V452&lt;=AE$1,$W452&gt;=AE$1),INDEX(Reliability!J$23:J$50,MATCH($S452,Reliability!$C$23:$C$50,0)),0),0)*IF($T452="n/a",$D452*$Y452,$G452)+IFERROR(IF(AND($V452&lt;=AE$1,$W452&gt;=AE$1),INDEX(Reliability!J$23:J$50,MATCH($T452,Reliability!$C$23:$C$50,0)),0),0)*$H452*$X452*$Y452),$D452)*$R452</f>
        <v>0</v>
      </c>
      <c r="AF452" s="168">
        <f>MIN((IFERROR(IF(AND($V452&lt;=AF$1,$W452&gt;=AF$1),INDEX(Reliability!K$23:K$50,MATCH($S452,Reliability!$C$23:$C$50,0)),0),0)*IF($T452="n/a",$D452*$Y452,$G452)+IFERROR(IF(AND($V452&lt;=AF$1,$W452&gt;=AF$1),INDEX(Reliability!K$23:K$50,MATCH($T452,Reliability!$C$23:$C$50,0)),0),0)*$H452*$X452*$Y452),$D452)*$R452</f>
        <v>0</v>
      </c>
      <c r="AG452" s="168">
        <f>MIN((IFERROR(IF(AND($V452&lt;=AG$1,$W452&gt;=AG$1),INDEX(Reliability!L$23:L$50,MATCH($S452,Reliability!$C$23:$C$50,0)),0),0)*IF($T452="n/a",$D452*$Y452,$G452)+IFERROR(IF(AND($V452&lt;=AG$1,$W452&gt;=AG$1),INDEX(Reliability!L$23:L$50,MATCH($T452,Reliability!$C$23:$C$50,0)),0),0)*$H452*$X452*$Y452),$D452)*$R452</f>
        <v>0</v>
      </c>
      <c r="AH452" s="168">
        <f>MIN((IFERROR(IF(AND($V452&lt;=AH$1,$W452&gt;=AH$1),INDEX(Reliability!M$23:M$50,MATCH($S452,Reliability!$C$23:$C$50,0)),0),0)*IF($T452="n/a",$D452*$Y452,$G452)+IFERROR(IF(AND($V452&lt;=AH$1,$W452&gt;=AH$1),INDEX(Reliability!M$23:M$50,MATCH($T452,Reliability!$C$23:$C$50,0)),0),0)*$H452*$X452*$Y452),$D452)*$R452</f>
        <v>0</v>
      </c>
      <c r="AI452" s="168">
        <f>MIN((IFERROR(IF(AND($V452&lt;=AI$1,$W452&gt;=AI$1),INDEX(Reliability!N$23:N$50,MATCH($S452,Reliability!$C$23:$C$50,0)),0),0)*IF($T452="n/a",$D452*$Y452,$G452)+IFERROR(IF(AND($V452&lt;=AI$1,$W452&gt;=AI$1),INDEX(Reliability!N$23:N$50,MATCH($T452,Reliability!$C$23:$C$50,0)),0),0)*$H452*$X452*$Y452),$D452)*$R452</f>
        <v>0</v>
      </c>
      <c r="AJ452" s="168">
        <f>MIN((IFERROR(IF(AND($V452&lt;=AJ$1,$W452&gt;=AJ$1),INDEX(Reliability!O$23:O$50,MATCH($S452,Reliability!$C$23:$C$50,0)),0),0)*IF($T452="n/a",$D452*$Y452,$G452)+IFERROR(IF(AND($V452&lt;=AJ$1,$W452&gt;=AJ$1),INDEX(Reliability!O$23:O$50,MATCH($T452,Reliability!$C$23:$C$50,0)),0),0)*$H452*$X452*$Y452),$D452)*$R452</f>
        <v>0</v>
      </c>
      <c r="AK452" s="168">
        <f>MIN((IFERROR(IF(AND($V452&lt;=AK$1,$W452&gt;=AK$1),INDEX(Reliability!P$23:P$50,MATCH($S452,Reliability!$C$23:$C$50,0)),0),0)*IF($T452="n/a",$D452*$Y452,$G452)+IFERROR(IF(AND($V452&lt;=AK$1,$W452&gt;=AK$1),INDEX(Reliability!P$23:P$50,MATCH($T452,Reliability!$C$23:$C$50,0)),0),0)*$H452*$X452*$Y452),$D452)*$R452</f>
        <v>0</v>
      </c>
      <c r="AM452" s="167">
        <f t="shared" si="71"/>
        <v>0</v>
      </c>
      <c r="AN452">
        <f>unique_contracts!C452</f>
        <v>0</v>
      </c>
    </row>
    <row r="453" spans="2:40" x14ac:dyDescent="0.25">
      <c r="B453" s="121">
        <f>unique_contracts!B453</f>
        <v>0</v>
      </c>
      <c r="C453" s="103">
        <f>unique_contracts!D453</f>
        <v>0</v>
      </c>
      <c r="D453" s="120">
        <f>unique_contracts!J453</f>
        <v>0</v>
      </c>
      <c r="E453" s="103">
        <f>unique_contracts!M453</f>
        <v>0</v>
      </c>
      <c r="F453" s="103">
        <f>unique_contracts!N453</f>
        <v>0</v>
      </c>
      <c r="G453" s="103">
        <f>unique_contracts!P453</f>
        <v>0</v>
      </c>
      <c r="H453" s="103">
        <f>unique_contracts!R453</f>
        <v>0</v>
      </c>
      <c r="I453" s="103">
        <f>unique_contracts!V453</f>
        <v>0</v>
      </c>
      <c r="J453" s="121">
        <f>unique_contracts!AB453</f>
        <v>0</v>
      </c>
      <c r="K453" s="103">
        <f>unique_contracts!AM453</f>
        <v>0</v>
      </c>
      <c r="L453" s="103">
        <f>unique_contracts!AN453</f>
        <v>0</v>
      </c>
      <c r="M453" s="103">
        <f>unique_contracts!AO453</f>
        <v>0</v>
      </c>
      <c r="N453" s="103">
        <f>unique_contracts!AP453</f>
        <v>0</v>
      </c>
      <c r="O453" s="103">
        <f>unique_contracts!AQ453</f>
        <v>0</v>
      </c>
      <c r="P453" s="103">
        <f>unique_contracts!AR453</f>
        <v>0</v>
      </c>
      <c r="Q453" s="103">
        <f>unique_contracts!BP453</f>
        <v>0</v>
      </c>
      <c r="R453" s="103">
        <f t="shared" si="64"/>
        <v>0</v>
      </c>
      <c r="S453" s="103" t="str">
        <f>IFERROR(IF(AND(I453&gt;0,E453="NotHybrid"),_xlfn.CONCAT(MAX(MIN(ROUNDDOWN(I453/D453,0),8),4),INDEX(resources!$G:$G,MATCH(B453,resources!$A:$A,0))),INDEX(resources!$G:$G,MATCH(B453,resources!$A:$A,0))),"n/a")</f>
        <v>n/a</v>
      </c>
      <c r="T453" s="103" t="str">
        <f t="shared" si="65"/>
        <v>n/a</v>
      </c>
      <c r="U453" s="103" t="str">
        <f t="shared" si="66"/>
        <v>n/a</v>
      </c>
      <c r="V453" s="103">
        <f t="shared" si="67"/>
        <v>0</v>
      </c>
      <c r="W453" s="103">
        <f t="shared" si="68"/>
        <v>0</v>
      </c>
      <c r="X453" s="119">
        <f t="shared" si="69"/>
        <v>1</v>
      </c>
      <c r="Y453" s="119">
        <f t="shared" si="70"/>
        <v>1</v>
      </c>
      <c r="Z453" s="168">
        <f>MIN((IFERROR(IF(AND($V453&lt;=Z$1,$W453&gt;=Z$1),INDEX(Reliability!E$23:E$50,MATCH($S453,Reliability!$C$23:$C$50,0)),0),0)*IF($T453="n/a",$D453*$Y453,$G453)+IFERROR(IF(AND($V453&lt;=Z$1,$W453&gt;=Z$1),INDEX(Reliability!E$23:E$50,MATCH($T453,Reliability!$C$23:$C$50,0)),0),0)*$H453*$X453*$Y453),$D453)*$R453</f>
        <v>0</v>
      </c>
      <c r="AA453" s="168">
        <f>MIN((IFERROR(IF(AND($V453&lt;=AA$1,$W453&gt;=AA$1),INDEX(Reliability!F$23:F$50,MATCH($S453,Reliability!$C$23:$C$50,0)),0),0)*IF($T453="n/a",$D453*$Y453,$G453)+IFERROR(IF(AND($V453&lt;=AA$1,$W453&gt;=AA$1),INDEX(Reliability!F$23:F$50,MATCH($T453,Reliability!$C$23:$C$50,0)),0),0)*$H453*$X453*$Y453),$D453)*$R453</f>
        <v>0</v>
      </c>
      <c r="AB453" s="168">
        <f>MIN((IFERROR(IF(AND($V453&lt;=AB$1,$W453&gt;=AB$1),INDEX(Reliability!G$23:G$50,MATCH($S453,Reliability!$C$23:$C$50,0)),0),0)*IF($T453="n/a",$D453*$Y453,$G453)+IFERROR(IF(AND($V453&lt;=AB$1,$W453&gt;=AB$1),INDEX(Reliability!G$23:G$50,MATCH($T453,Reliability!$C$23:$C$50,0)),0),0)*$H453*$X453*$Y453),$D453)*$R453</f>
        <v>0</v>
      </c>
      <c r="AC453" s="168">
        <f>MIN((IFERROR(IF(AND($V453&lt;=AC$1,$W453&gt;=AC$1),INDEX(Reliability!H$23:H$50,MATCH($S453,Reliability!$C$23:$C$50,0)),0),0)*IF($T453="n/a",$D453*$Y453,$G453)+IFERROR(IF(AND($V453&lt;=AC$1,$W453&gt;=AC$1),INDEX(Reliability!H$23:H$50,MATCH($T453,Reliability!$C$23:$C$50,0)),0),0)*$H453*$X453*$Y453),$D453)*$R453</f>
        <v>0</v>
      </c>
      <c r="AD453" s="168">
        <f>MIN((IFERROR(IF(AND($V453&lt;=AD$1,$W453&gt;=AD$1),INDEX(Reliability!I$23:I$50,MATCH($S453,Reliability!$C$23:$C$50,0)),0),0)*IF($T453="n/a",$D453*$Y453,$G453)+IFERROR(IF(AND($V453&lt;=AD$1,$W453&gt;=AD$1),INDEX(Reliability!I$23:I$50,MATCH($T453,Reliability!$C$23:$C$50,0)),0),0)*$H453*$X453*$Y453),$D453)*$R453</f>
        <v>0</v>
      </c>
      <c r="AE453" s="168">
        <f>MIN((IFERROR(IF(AND($V453&lt;=AE$1,$W453&gt;=AE$1),INDEX(Reliability!J$23:J$50,MATCH($S453,Reliability!$C$23:$C$50,0)),0),0)*IF($T453="n/a",$D453*$Y453,$G453)+IFERROR(IF(AND($V453&lt;=AE$1,$W453&gt;=AE$1),INDEX(Reliability!J$23:J$50,MATCH($T453,Reliability!$C$23:$C$50,0)),0),0)*$H453*$X453*$Y453),$D453)*$R453</f>
        <v>0</v>
      </c>
      <c r="AF453" s="168">
        <f>MIN((IFERROR(IF(AND($V453&lt;=AF$1,$W453&gt;=AF$1),INDEX(Reliability!K$23:K$50,MATCH($S453,Reliability!$C$23:$C$50,0)),0),0)*IF($T453="n/a",$D453*$Y453,$G453)+IFERROR(IF(AND($V453&lt;=AF$1,$W453&gt;=AF$1),INDEX(Reliability!K$23:K$50,MATCH($T453,Reliability!$C$23:$C$50,0)),0),0)*$H453*$X453*$Y453),$D453)*$R453</f>
        <v>0</v>
      </c>
      <c r="AG453" s="168">
        <f>MIN((IFERROR(IF(AND($V453&lt;=AG$1,$W453&gt;=AG$1),INDEX(Reliability!L$23:L$50,MATCH($S453,Reliability!$C$23:$C$50,0)),0),0)*IF($T453="n/a",$D453*$Y453,$G453)+IFERROR(IF(AND($V453&lt;=AG$1,$W453&gt;=AG$1),INDEX(Reliability!L$23:L$50,MATCH($T453,Reliability!$C$23:$C$50,0)),0),0)*$H453*$X453*$Y453),$D453)*$R453</f>
        <v>0</v>
      </c>
      <c r="AH453" s="168">
        <f>MIN((IFERROR(IF(AND($V453&lt;=AH$1,$W453&gt;=AH$1),INDEX(Reliability!M$23:M$50,MATCH($S453,Reliability!$C$23:$C$50,0)),0),0)*IF($T453="n/a",$D453*$Y453,$G453)+IFERROR(IF(AND($V453&lt;=AH$1,$W453&gt;=AH$1),INDEX(Reliability!M$23:M$50,MATCH($T453,Reliability!$C$23:$C$50,0)),0),0)*$H453*$X453*$Y453),$D453)*$R453</f>
        <v>0</v>
      </c>
      <c r="AI453" s="168">
        <f>MIN((IFERROR(IF(AND($V453&lt;=AI$1,$W453&gt;=AI$1),INDEX(Reliability!N$23:N$50,MATCH($S453,Reliability!$C$23:$C$50,0)),0),0)*IF($T453="n/a",$D453*$Y453,$G453)+IFERROR(IF(AND($V453&lt;=AI$1,$W453&gt;=AI$1),INDEX(Reliability!N$23:N$50,MATCH($T453,Reliability!$C$23:$C$50,0)),0),0)*$H453*$X453*$Y453),$D453)*$R453</f>
        <v>0</v>
      </c>
      <c r="AJ453" s="168">
        <f>MIN((IFERROR(IF(AND($V453&lt;=AJ$1,$W453&gt;=AJ$1),INDEX(Reliability!O$23:O$50,MATCH($S453,Reliability!$C$23:$C$50,0)),0),0)*IF($T453="n/a",$D453*$Y453,$G453)+IFERROR(IF(AND($V453&lt;=AJ$1,$W453&gt;=AJ$1),INDEX(Reliability!O$23:O$50,MATCH($T453,Reliability!$C$23:$C$50,0)),0),0)*$H453*$X453*$Y453),$D453)*$R453</f>
        <v>0</v>
      </c>
      <c r="AK453" s="168">
        <f>MIN((IFERROR(IF(AND($V453&lt;=AK$1,$W453&gt;=AK$1),INDEX(Reliability!P$23:P$50,MATCH($S453,Reliability!$C$23:$C$50,0)),0),0)*IF($T453="n/a",$D453*$Y453,$G453)+IFERROR(IF(AND($V453&lt;=AK$1,$W453&gt;=AK$1),INDEX(Reliability!P$23:P$50,MATCH($T453,Reliability!$C$23:$C$50,0)),0),0)*$H453*$X453*$Y453),$D453)*$R453</f>
        <v>0</v>
      </c>
      <c r="AM453" s="167">
        <f t="shared" si="71"/>
        <v>0</v>
      </c>
      <c r="AN453">
        <f>unique_contracts!C453</f>
        <v>0</v>
      </c>
    </row>
    <row r="454" spans="2:40" x14ac:dyDescent="0.25">
      <c r="B454" s="121">
        <f>unique_contracts!B454</f>
        <v>0</v>
      </c>
      <c r="C454" s="103">
        <f>unique_contracts!D454</f>
        <v>0</v>
      </c>
      <c r="D454" s="120">
        <f>unique_contracts!J454</f>
        <v>0</v>
      </c>
      <c r="E454" s="103">
        <f>unique_contracts!M454</f>
        <v>0</v>
      </c>
      <c r="F454" s="103">
        <f>unique_contracts!N454</f>
        <v>0</v>
      </c>
      <c r="G454" s="103">
        <f>unique_contracts!P454</f>
        <v>0</v>
      </c>
      <c r="H454" s="103">
        <f>unique_contracts!R454</f>
        <v>0</v>
      </c>
      <c r="I454" s="103">
        <f>unique_contracts!V454</f>
        <v>0</v>
      </c>
      <c r="J454" s="121">
        <f>unique_contracts!AB454</f>
        <v>0</v>
      </c>
      <c r="K454" s="103">
        <f>unique_contracts!AM454</f>
        <v>0</v>
      </c>
      <c r="L454" s="103">
        <f>unique_contracts!AN454</f>
        <v>0</v>
      </c>
      <c r="M454" s="103">
        <f>unique_contracts!AO454</f>
        <v>0</v>
      </c>
      <c r="N454" s="103">
        <f>unique_contracts!AP454</f>
        <v>0</v>
      </c>
      <c r="O454" s="103">
        <f>unique_contracts!AQ454</f>
        <v>0</v>
      </c>
      <c r="P454" s="103">
        <f>unique_contracts!AR454</f>
        <v>0</v>
      </c>
      <c r="Q454" s="103">
        <f>unique_contracts!BP454</f>
        <v>0</v>
      </c>
      <c r="R454" s="103">
        <f t="shared" si="64"/>
        <v>0</v>
      </c>
      <c r="S454" s="103" t="str">
        <f>IFERROR(IF(AND(I454&gt;0,E454="NotHybrid"),_xlfn.CONCAT(MAX(MIN(ROUNDDOWN(I454/D454,0),8),4),INDEX(resources!$G:$G,MATCH(B454,resources!$A:$A,0))),INDEX(resources!$G:$G,MATCH(B454,resources!$A:$A,0))),"n/a")</f>
        <v>n/a</v>
      </c>
      <c r="T454" s="103" t="str">
        <f t="shared" si="65"/>
        <v>n/a</v>
      </c>
      <c r="U454" s="103" t="str">
        <f t="shared" si="66"/>
        <v>n/a</v>
      </c>
      <c r="V454" s="103">
        <f t="shared" si="67"/>
        <v>0</v>
      </c>
      <c r="W454" s="103">
        <f t="shared" si="68"/>
        <v>0</v>
      </c>
      <c r="X454" s="119">
        <f t="shared" si="69"/>
        <v>1</v>
      </c>
      <c r="Y454" s="119">
        <f t="shared" si="70"/>
        <v>1</v>
      </c>
      <c r="Z454" s="168">
        <f>MIN((IFERROR(IF(AND($V454&lt;=Z$1,$W454&gt;=Z$1),INDEX(Reliability!E$23:E$50,MATCH($S454,Reliability!$C$23:$C$50,0)),0),0)*IF($T454="n/a",$D454*$Y454,$G454)+IFERROR(IF(AND($V454&lt;=Z$1,$W454&gt;=Z$1),INDEX(Reliability!E$23:E$50,MATCH($T454,Reliability!$C$23:$C$50,0)),0),0)*$H454*$X454*$Y454),$D454)*$R454</f>
        <v>0</v>
      </c>
      <c r="AA454" s="168">
        <f>MIN((IFERROR(IF(AND($V454&lt;=AA$1,$W454&gt;=AA$1),INDEX(Reliability!F$23:F$50,MATCH($S454,Reliability!$C$23:$C$50,0)),0),0)*IF($T454="n/a",$D454*$Y454,$G454)+IFERROR(IF(AND($V454&lt;=AA$1,$W454&gt;=AA$1),INDEX(Reliability!F$23:F$50,MATCH($T454,Reliability!$C$23:$C$50,0)),0),0)*$H454*$X454*$Y454),$D454)*$R454</f>
        <v>0</v>
      </c>
      <c r="AB454" s="168">
        <f>MIN((IFERROR(IF(AND($V454&lt;=AB$1,$W454&gt;=AB$1),INDEX(Reliability!G$23:G$50,MATCH($S454,Reliability!$C$23:$C$50,0)),0),0)*IF($T454="n/a",$D454*$Y454,$G454)+IFERROR(IF(AND($V454&lt;=AB$1,$W454&gt;=AB$1),INDEX(Reliability!G$23:G$50,MATCH($T454,Reliability!$C$23:$C$50,0)),0),0)*$H454*$X454*$Y454),$D454)*$R454</f>
        <v>0</v>
      </c>
      <c r="AC454" s="168">
        <f>MIN((IFERROR(IF(AND($V454&lt;=AC$1,$W454&gt;=AC$1),INDEX(Reliability!H$23:H$50,MATCH($S454,Reliability!$C$23:$C$50,0)),0),0)*IF($T454="n/a",$D454*$Y454,$G454)+IFERROR(IF(AND($V454&lt;=AC$1,$W454&gt;=AC$1),INDEX(Reliability!H$23:H$50,MATCH($T454,Reliability!$C$23:$C$50,0)),0),0)*$H454*$X454*$Y454),$D454)*$R454</f>
        <v>0</v>
      </c>
      <c r="AD454" s="168">
        <f>MIN((IFERROR(IF(AND($V454&lt;=AD$1,$W454&gt;=AD$1),INDEX(Reliability!I$23:I$50,MATCH($S454,Reliability!$C$23:$C$50,0)),0),0)*IF($T454="n/a",$D454*$Y454,$G454)+IFERROR(IF(AND($V454&lt;=AD$1,$W454&gt;=AD$1),INDEX(Reliability!I$23:I$50,MATCH($T454,Reliability!$C$23:$C$50,0)),0),0)*$H454*$X454*$Y454),$D454)*$R454</f>
        <v>0</v>
      </c>
      <c r="AE454" s="168">
        <f>MIN((IFERROR(IF(AND($V454&lt;=AE$1,$W454&gt;=AE$1),INDEX(Reliability!J$23:J$50,MATCH($S454,Reliability!$C$23:$C$50,0)),0),0)*IF($T454="n/a",$D454*$Y454,$G454)+IFERROR(IF(AND($V454&lt;=AE$1,$W454&gt;=AE$1),INDEX(Reliability!J$23:J$50,MATCH($T454,Reliability!$C$23:$C$50,0)),0),0)*$H454*$X454*$Y454),$D454)*$R454</f>
        <v>0</v>
      </c>
      <c r="AF454" s="168">
        <f>MIN((IFERROR(IF(AND($V454&lt;=AF$1,$W454&gt;=AF$1),INDEX(Reliability!K$23:K$50,MATCH($S454,Reliability!$C$23:$C$50,0)),0),0)*IF($T454="n/a",$D454*$Y454,$G454)+IFERROR(IF(AND($V454&lt;=AF$1,$W454&gt;=AF$1),INDEX(Reliability!K$23:K$50,MATCH($T454,Reliability!$C$23:$C$50,0)),0),0)*$H454*$X454*$Y454),$D454)*$R454</f>
        <v>0</v>
      </c>
      <c r="AG454" s="168">
        <f>MIN((IFERROR(IF(AND($V454&lt;=AG$1,$W454&gt;=AG$1),INDEX(Reliability!L$23:L$50,MATCH($S454,Reliability!$C$23:$C$50,0)),0),0)*IF($T454="n/a",$D454*$Y454,$G454)+IFERROR(IF(AND($V454&lt;=AG$1,$W454&gt;=AG$1),INDEX(Reliability!L$23:L$50,MATCH($T454,Reliability!$C$23:$C$50,0)),0),0)*$H454*$X454*$Y454),$D454)*$R454</f>
        <v>0</v>
      </c>
      <c r="AH454" s="168">
        <f>MIN((IFERROR(IF(AND($V454&lt;=AH$1,$W454&gt;=AH$1),INDEX(Reliability!M$23:M$50,MATCH($S454,Reliability!$C$23:$C$50,0)),0),0)*IF($T454="n/a",$D454*$Y454,$G454)+IFERROR(IF(AND($V454&lt;=AH$1,$W454&gt;=AH$1),INDEX(Reliability!M$23:M$50,MATCH($T454,Reliability!$C$23:$C$50,0)),0),0)*$H454*$X454*$Y454),$D454)*$R454</f>
        <v>0</v>
      </c>
      <c r="AI454" s="168">
        <f>MIN((IFERROR(IF(AND($V454&lt;=AI$1,$W454&gt;=AI$1),INDEX(Reliability!N$23:N$50,MATCH($S454,Reliability!$C$23:$C$50,0)),0),0)*IF($T454="n/a",$D454*$Y454,$G454)+IFERROR(IF(AND($V454&lt;=AI$1,$W454&gt;=AI$1),INDEX(Reliability!N$23:N$50,MATCH($T454,Reliability!$C$23:$C$50,0)),0),0)*$H454*$X454*$Y454),$D454)*$R454</f>
        <v>0</v>
      </c>
      <c r="AJ454" s="168">
        <f>MIN((IFERROR(IF(AND($V454&lt;=AJ$1,$W454&gt;=AJ$1),INDEX(Reliability!O$23:O$50,MATCH($S454,Reliability!$C$23:$C$50,0)),0),0)*IF($T454="n/a",$D454*$Y454,$G454)+IFERROR(IF(AND($V454&lt;=AJ$1,$W454&gt;=AJ$1),INDEX(Reliability!O$23:O$50,MATCH($T454,Reliability!$C$23:$C$50,0)),0),0)*$H454*$X454*$Y454),$D454)*$R454</f>
        <v>0</v>
      </c>
      <c r="AK454" s="168">
        <f>MIN((IFERROR(IF(AND($V454&lt;=AK$1,$W454&gt;=AK$1),INDEX(Reliability!P$23:P$50,MATCH($S454,Reliability!$C$23:$C$50,0)),0),0)*IF($T454="n/a",$D454*$Y454,$G454)+IFERROR(IF(AND($V454&lt;=AK$1,$W454&gt;=AK$1),INDEX(Reliability!P$23:P$50,MATCH($T454,Reliability!$C$23:$C$50,0)),0),0)*$H454*$X454*$Y454),$D454)*$R454</f>
        <v>0</v>
      </c>
      <c r="AM454" s="167">
        <f t="shared" si="71"/>
        <v>0</v>
      </c>
      <c r="AN454">
        <f>unique_contracts!C454</f>
        <v>0</v>
      </c>
    </row>
    <row r="455" spans="2:40" x14ac:dyDescent="0.25">
      <c r="B455" s="121">
        <f>unique_contracts!B455</f>
        <v>0</v>
      </c>
      <c r="C455" s="103">
        <f>unique_contracts!D455</f>
        <v>0</v>
      </c>
      <c r="D455" s="120">
        <f>unique_contracts!J455</f>
        <v>0</v>
      </c>
      <c r="E455" s="103">
        <f>unique_contracts!M455</f>
        <v>0</v>
      </c>
      <c r="F455" s="103">
        <f>unique_contracts!N455</f>
        <v>0</v>
      </c>
      <c r="G455" s="103">
        <f>unique_contracts!P455</f>
        <v>0</v>
      </c>
      <c r="H455" s="103">
        <f>unique_contracts!R455</f>
        <v>0</v>
      </c>
      <c r="I455" s="103">
        <f>unique_contracts!V455</f>
        <v>0</v>
      </c>
      <c r="J455" s="121">
        <f>unique_contracts!AB455</f>
        <v>0</v>
      </c>
      <c r="K455" s="103">
        <f>unique_contracts!AM455</f>
        <v>0</v>
      </c>
      <c r="L455" s="103">
        <f>unique_contracts!AN455</f>
        <v>0</v>
      </c>
      <c r="M455" s="103">
        <f>unique_contracts!AO455</f>
        <v>0</v>
      </c>
      <c r="N455" s="103">
        <f>unique_contracts!AP455</f>
        <v>0</v>
      </c>
      <c r="O455" s="103">
        <f>unique_contracts!AQ455</f>
        <v>0</v>
      </c>
      <c r="P455" s="103">
        <f>unique_contracts!AR455</f>
        <v>0</v>
      </c>
      <c r="Q455" s="103">
        <f>unique_contracts!BP455</f>
        <v>0</v>
      </c>
      <c r="R455" s="103">
        <f t="shared" si="64"/>
        <v>0</v>
      </c>
      <c r="S455" s="103" t="str">
        <f>IFERROR(IF(AND(I455&gt;0,E455="NotHybrid"),_xlfn.CONCAT(MAX(MIN(ROUNDDOWN(I455/D455,0),8),4),INDEX(resources!$G:$G,MATCH(B455,resources!$A:$A,0))),INDEX(resources!$G:$G,MATCH(B455,resources!$A:$A,0))),"n/a")</f>
        <v>n/a</v>
      </c>
      <c r="T455" s="103" t="str">
        <f t="shared" si="65"/>
        <v>n/a</v>
      </c>
      <c r="U455" s="103" t="str">
        <f t="shared" si="66"/>
        <v>n/a</v>
      </c>
      <c r="V455" s="103">
        <f t="shared" si="67"/>
        <v>0</v>
      </c>
      <c r="W455" s="103">
        <f t="shared" si="68"/>
        <v>0</v>
      </c>
      <c r="X455" s="119">
        <f t="shared" si="69"/>
        <v>1</v>
      </c>
      <c r="Y455" s="119">
        <f t="shared" si="70"/>
        <v>1</v>
      </c>
      <c r="Z455" s="168">
        <f>MIN((IFERROR(IF(AND($V455&lt;=Z$1,$W455&gt;=Z$1),INDEX(Reliability!E$23:E$50,MATCH($S455,Reliability!$C$23:$C$50,0)),0),0)*IF($T455="n/a",$D455*$Y455,$G455)+IFERROR(IF(AND($V455&lt;=Z$1,$W455&gt;=Z$1),INDEX(Reliability!E$23:E$50,MATCH($T455,Reliability!$C$23:$C$50,0)),0),0)*$H455*$X455*$Y455),$D455)*$R455</f>
        <v>0</v>
      </c>
      <c r="AA455" s="168">
        <f>MIN((IFERROR(IF(AND($V455&lt;=AA$1,$W455&gt;=AA$1),INDEX(Reliability!F$23:F$50,MATCH($S455,Reliability!$C$23:$C$50,0)),0),0)*IF($T455="n/a",$D455*$Y455,$G455)+IFERROR(IF(AND($V455&lt;=AA$1,$W455&gt;=AA$1),INDEX(Reliability!F$23:F$50,MATCH($T455,Reliability!$C$23:$C$50,0)),0),0)*$H455*$X455*$Y455),$D455)*$R455</f>
        <v>0</v>
      </c>
      <c r="AB455" s="168">
        <f>MIN((IFERROR(IF(AND($V455&lt;=AB$1,$W455&gt;=AB$1),INDEX(Reliability!G$23:G$50,MATCH($S455,Reliability!$C$23:$C$50,0)),0),0)*IF($T455="n/a",$D455*$Y455,$G455)+IFERROR(IF(AND($V455&lt;=AB$1,$W455&gt;=AB$1),INDEX(Reliability!G$23:G$50,MATCH($T455,Reliability!$C$23:$C$50,0)),0),0)*$H455*$X455*$Y455),$D455)*$R455</f>
        <v>0</v>
      </c>
      <c r="AC455" s="168">
        <f>MIN((IFERROR(IF(AND($V455&lt;=AC$1,$W455&gt;=AC$1),INDEX(Reliability!H$23:H$50,MATCH($S455,Reliability!$C$23:$C$50,0)),0),0)*IF($T455="n/a",$D455*$Y455,$G455)+IFERROR(IF(AND($V455&lt;=AC$1,$W455&gt;=AC$1),INDEX(Reliability!H$23:H$50,MATCH($T455,Reliability!$C$23:$C$50,0)),0),0)*$H455*$X455*$Y455),$D455)*$R455</f>
        <v>0</v>
      </c>
      <c r="AD455" s="168">
        <f>MIN((IFERROR(IF(AND($V455&lt;=AD$1,$W455&gt;=AD$1),INDEX(Reliability!I$23:I$50,MATCH($S455,Reliability!$C$23:$C$50,0)),0),0)*IF($T455="n/a",$D455*$Y455,$G455)+IFERROR(IF(AND($V455&lt;=AD$1,$W455&gt;=AD$1),INDEX(Reliability!I$23:I$50,MATCH($T455,Reliability!$C$23:$C$50,0)),0),0)*$H455*$X455*$Y455),$D455)*$R455</f>
        <v>0</v>
      </c>
      <c r="AE455" s="168">
        <f>MIN((IFERROR(IF(AND($V455&lt;=AE$1,$W455&gt;=AE$1),INDEX(Reliability!J$23:J$50,MATCH($S455,Reliability!$C$23:$C$50,0)),0),0)*IF($T455="n/a",$D455*$Y455,$G455)+IFERROR(IF(AND($V455&lt;=AE$1,$W455&gt;=AE$1),INDEX(Reliability!J$23:J$50,MATCH($T455,Reliability!$C$23:$C$50,0)),0),0)*$H455*$X455*$Y455),$D455)*$R455</f>
        <v>0</v>
      </c>
      <c r="AF455" s="168">
        <f>MIN((IFERROR(IF(AND($V455&lt;=AF$1,$W455&gt;=AF$1),INDEX(Reliability!K$23:K$50,MATCH($S455,Reliability!$C$23:$C$50,0)),0),0)*IF($T455="n/a",$D455*$Y455,$G455)+IFERROR(IF(AND($V455&lt;=AF$1,$W455&gt;=AF$1),INDEX(Reliability!K$23:K$50,MATCH($T455,Reliability!$C$23:$C$50,0)),0),0)*$H455*$X455*$Y455),$D455)*$R455</f>
        <v>0</v>
      </c>
      <c r="AG455" s="168">
        <f>MIN((IFERROR(IF(AND($V455&lt;=AG$1,$W455&gt;=AG$1),INDEX(Reliability!L$23:L$50,MATCH($S455,Reliability!$C$23:$C$50,0)),0),0)*IF($T455="n/a",$D455*$Y455,$G455)+IFERROR(IF(AND($V455&lt;=AG$1,$W455&gt;=AG$1),INDEX(Reliability!L$23:L$50,MATCH($T455,Reliability!$C$23:$C$50,0)),0),0)*$H455*$X455*$Y455),$D455)*$R455</f>
        <v>0</v>
      </c>
      <c r="AH455" s="168">
        <f>MIN((IFERROR(IF(AND($V455&lt;=AH$1,$W455&gt;=AH$1),INDEX(Reliability!M$23:M$50,MATCH($S455,Reliability!$C$23:$C$50,0)),0),0)*IF($T455="n/a",$D455*$Y455,$G455)+IFERROR(IF(AND($V455&lt;=AH$1,$W455&gt;=AH$1),INDEX(Reliability!M$23:M$50,MATCH($T455,Reliability!$C$23:$C$50,0)),0),0)*$H455*$X455*$Y455),$D455)*$R455</f>
        <v>0</v>
      </c>
      <c r="AI455" s="168">
        <f>MIN((IFERROR(IF(AND($V455&lt;=AI$1,$W455&gt;=AI$1),INDEX(Reliability!N$23:N$50,MATCH($S455,Reliability!$C$23:$C$50,0)),0),0)*IF($T455="n/a",$D455*$Y455,$G455)+IFERROR(IF(AND($V455&lt;=AI$1,$W455&gt;=AI$1),INDEX(Reliability!N$23:N$50,MATCH($T455,Reliability!$C$23:$C$50,0)),0),0)*$H455*$X455*$Y455),$D455)*$R455</f>
        <v>0</v>
      </c>
      <c r="AJ455" s="168">
        <f>MIN((IFERROR(IF(AND($V455&lt;=AJ$1,$W455&gt;=AJ$1),INDEX(Reliability!O$23:O$50,MATCH($S455,Reliability!$C$23:$C$50,0)),0),0)*IF($T455="n/a",$D455*$Y455,$G455)+IFERROR(IF(AND($V455&lt;=AJ$1,$W455&gt;=AJ$1),INDEX(Reliability!O$23:O$50,MATCH($T455,Reliability!$C$23:$C$50,0)),0),0)*$H455*$X455*$Y455),$D455)*$R455</f>
        <v>0</v>
      </c>
      <c r="AK455" s="168">
        <f>MIN((IFERROR(IF(AND($V455&lt;=AK$1,$W455&gt;=AK$1),INDEX(Reliability!P$23:P$50,MATCH($S455,Reliability!$C$23:$C$50,0)),0),0)*IF($T455="n/a",$D455*$Y455,$G455)+IFERROR(IF(AND($V455&lt;=AK$1,$W455&gt;=AK$1),INDEX(Reliability!P$23:P$50,MATCH($T455,Reliability!$C$23:$C$50,0)),0),0)*$H455*$X455*$Y455),$D455)*$R455</f>
        <v>0</v>
      </c>
      <c r="AM455" s="167">
        <f t="shared" si="71"/>
        <v>0</v>
      </c>
      <c r="AN455">
        <f>unique_contracts!C455</f>
        <v>0</v>
      </c>
    </row>
    <row r="456" spans="2:40" x14ac:dyDescent="0.25">
      <c r="B456" s="121">
        <f>unique_contracts!B456</f>
        <v>0</v>
      </c>
      <c r="C456" s="103">
        <f>unique_contracts!D456</f>
        <v>0</v>
      </c>
      <c r="D456" s="120">
        <f>unique_contracts!J456</f>
        <v>0</v>
      </c>
      <c r="E456" s="103">
        <f>unique_contracts!M456</f>
        <v>0</v>
      </c>
      <c r="F456" s="103">
        <f>unique_contracts!N456</f>
        <v>0</v>
      </c>
      <c r="G456" s="103">
        <f>unique_contracts!P456</f>
        <v>0</v>
      </c>
      <c r="H456" s="103">
        <f>unique_contracts!R456</f>
        <v>0</v>
      </c>
      <c r="I456" s="103">
        <f>unique_contracts!V456</f>
        <v>0</v>
      </c>
      <c r="J456" s="121">
        <f>unique_contracts!AB456</f>
        <v>0</v>
      </c>
      <c r="K456" s="103">
        <f>unique_contracts!AM456</f>
        <v>0</v>
      </c>
      <c r="L456" s="103">
        <f>unique_contracts!AN456</f>
        <v>0</v>
      </c>
      <c r="M456" s="103">
        <f>unique_contracts!AO456</f>
        <v>0</v>
      </c>
      <c r="N456" s="103">
        <f>unique_contracts!AP456</f>
        <v>0</v>
      </c>
      <c r="O456" s="103">
        <f>unique_contracts!AQ456</f>
        <v>0</v>
      </c>
      <c r="P456" s="103">
        <f>unique_contracts!AR456</f>
        <v>0</v>
      </c>
      <c r="Q456" s="103">
        <f>unique_contracts!BP456</f>
        <v>0</v>
      </c>
      <c r="R456" s="103">
        <f t="shared" si="64"/>
        <v>0</v>
      </c>
      <c r="S456" s="103" t="str">
        <f>IFERROR(IF(AND(I456&gt;0,E456="NotHybrid"),_xlfn.CONCAT(MAX(MIN(ROUNDDOWN(I456/D456,0),8),4),INDEX(resources!$G:$G,MATCH(B456,resources!$A:$A,0))),INDEX(resources!$G:$G,MATCH(B456,resources!$A:$A,0))),"n/a")</f>
        <v>n/a</v>
      </c>
      <c r="T456" s="103" t="str">
        <f t="shared" si="65"/>
        <v>n/a</v>
      </c>
      <c r="U456" s="103" t="str">
        <f t="shared" si="66"/>
        <v>n/a</v>
      </c>
      <c r="V456" s="103">
        <f t="shared" si="67"/>
        <v>0</v>
      </c>
      <c r="W456" s="103">
        <f t="shared" si="68"/>
        <v>0</v>
      </c>
      <c r="X456" s="119">
        <f t="shared" si="69"/>
        <v>1</v>
      </c>
      <c r="Y456" s="119">
        <f t="shared" si="70"/>
        <v>1</v>
      </c>
      <c r="Z456" s="168">
        <f>MIN((IFERROR(IF(AND($V456&lt;=Z$1,$W456&gt;=Z$1),INDEX(Reliability!E$23:E$50,MATCH($S456,Reliability!$C$23:$C$50,0)),0),0)*IF($T456="n/a",$D456*$Y456,$G456)+IFERROR(IF(AND($V456&lt;=Z$1,$W456&gt;=Z$1),INDEX(Reliability!E$23:E$50,MATCH($T456,Reliability!$C$23:$C$50,0)),0),0)*$H456*$X456*$Y456),$D456)*$R456</f>
        <v>0</v>
      </c>
      <c r="AA456" s="168">
        <f>MIN((IFERROR(IF(AND($V456&lt;=AA$1,$W456&gt;=AA$1),INDEX(Reliability!F$23:F$50,MATCH($S456,Reliability!$C$23:$C$50,0)),0),0)*IF($T456="n/a",$D456*$Y456,$G456)+IFERROR(IF(AND($V456&lt;=AA$1,$W456&gt;=AA$1),INDEX(Reliability!F$23:F$50,MATCH($T456,Reliability!$C$23:$C$50,0)),0),0)*$H456*$X456*$Y456),$D456)*$R456</f>
        <v>0</v>
      </c>
      <c r="AB456" s="168">
        <f>MIN((IFERROR(IF(AND($V456&lt;=AB$1,$W456&gt;=AB$1),INDEX(Reliability!G$23:G$50,MATCH($S456,Reliability!$C$23:$C$50,0)),0),0)*IF($T456="n/a",$D456*$Y456,$G456)+IFERROR(IF(AND($V456&lt;=AB$1,$W456&gt;=AB$1),INDEX(Reliability!G$23:G$50,MATCH($T456,Reliability!$C$23:$C$50,0)),0),0)*$H456*$X456*$Y456),$D456)*$R456</f>
        <v>0</v>
      </c>
      <c r="AC456" s="168">
        <f>MIN((IFERROR(IF(AND($V456&lt;=AC$1,$W456&gt;=AC$1),INDEX(Reliability!H$23:H$50,MATCH($S456,Reliability!$C$23:$C$50,0)),0),0)*IF($T456="n/a",$D456*$Y456,$G456)+IFERROR(IF(AND($V456&lt;=AC$1,$W456&gt;=AC$1),INDEX(Reliability!H$23:H$50,MATCH($T456,Reliability!$C$23:$C$50,0)),0),0)*$H456*$X456*$Y456),$D456)*$R456</f>
        <v>0</v>
      </c>
      <c r="AD456" s="168">
        <f>MIN((IFERROR(IF(AND($V456&lt;=AD$1,$W456&gt;=AD$1),INDEX(Reliability!I$23:I$50,MATCH($S456,Reliability!$C$23:$C$50,0)),0),0)*IF($T456="n/a",$D456*$Y456,$G456)+IFERROR(IF(AND($V456&lt;=AD$1,$W456&gt;=AD$1),INDEX(Reliability!I$23:I$50,MATCH($T456,Reliability!$C$23:$C$50,0)),0),0)*$H456*$X456*$Y456),$D456)*$R456</f>
        <v>0</v>
      </c>
      <c r="AE456" s="168">
        <f>MIN((IFERROR(IF(AND($V456&lt;=AE$1,$W456&gt;=AE$1),INDEX(Reliability!J$23:J$50,MATCH($S456,Reliability!$C$23:$C$50,0)),0),0)*IF($T456="n/a",$D456*$Y456,$G456)+IFERROR(IF(AND($V456&lt;=AE$1,$W456&gt;=AE$1),INDEX(Reliability!J$23:J$50,MATCH($T456,Reliability!$C$23:$C$50,0)),0),0)*$H456*$X456*$Y456),$D456)*$R456</f>
        <v>0</v>
      </c>
      <c r="AF456" s="168">
        <f>MIN((IFERROR(IF(AND($V456&lt;=AF$1,$W456&gt;=AF$1),INDEX(Reliability!K$23:K$50,MATCH($S456,Reliability!$C$23:$C$50,0)),0),0)*IF($T456="n/a",$D456*$Y456,$G456)+IFERROR(IF(AND($V456&lt;=AF$1,$W456&gt;=AF$1),INDEX(Reliability!K$23:K$50,MATCH($T456,Reliability!$C$23:$C$50,0)),0),0)*$H456*$X456*$Y456),$D456)*$R456</f>
        <v>0</v>
      </c>
      <c r="AG456" s="168">
        <f>MIN((IFERROR(IF(AND($V456&lt;=AG$1,$W456&gt;=AG$1),INDEX(Reliability!L$23:L$50,MATCH($S456,Reliability!$C$23:$C$50,0)),0),0)*IF($T456="n/a",$D456*$Y456,$G456)+IFERROR(IF(AND($V456&lt;=AG$1,$W456&gt;=AG$1),INDEX(Reliability!L$23:L$50,MATCH($T456,Reliability!$C$23:$C$50,0)),0),0)*$H456*$X456*$Y456),$D456)*$R456</f>
        <v>0</v>
      </c>
      <c r="AH456" s="168">
        <f>MIN((IFERROR(IF(AND($V456&lt;=AH$1,$W456&gt;=AH$1),INDEX(Reliability!M$23:M$50,MATCH($S456,Reliability!$C$23:$C$50,0)),0),0)*IF($T456="n/a",$D456*$Y456,$G456)+IFERROR(IF(AND($V456&lt;=AH$1,$W456&gt;=AH$1),INDEX(Reliability!M$23:M$50,MATCH($T456,Reliability!$C$23:$C$50,0)),0),0)*$H456*$X456*$Y456),$D456)*$R456</f>
        <v>0</v>
      </c>
      <c r="AI456" s="168">
        <f>MIN((IFERROR(IF(AND($V456&lt;=AI$1,$W456&gt;=AI$1),INDEX(Reliability!N$23:N$50,MATCH($S456,Reliability!$C$23:$C$50,0)),0),0)*IF($T456="n/a",$D456*$Y456,$G456)+IFERROR(IF(AND($V456&lt;=AI$1,$W456&gt;=AI$1),INDEX(Reliability!N$23:N$50,MATCH($T456,Reliability!$C$23:$C$50,0)),0),0)*$H456*$X456*$Y456),$D456)*$R456</f>
        <v>0</v>
      </c>
      <c r="AJ456" s="168">
        <f>MIN((IFERROR(IF(AND($V456&lt;=AJ$1,$W456&gt;=AJ$1),INDEX(Reliability!O$23:O$50,MATCH($S456,Reliability!$C$23:$C$50,0)),0),0)*IF($T456="n/a",$D456*$Y456,$G456)+IFERROR(IF(AND($V456&lt;=AJ$1,$W456&gt;=AJ$1),INDEX(Reliability!O$23:O$50,MATCH($T456,Reliability!$C$23:$C$50,0)),0),0)*$H456*$X456*$Y456),$D456)*$R456</f>
        <v>0</v>
      </c>
      <c r="AK456" s="168">
        <f>MIN((IFERROR(IF(AND($V456&lt;=AK$1,$W456&gt;=AK$1),INDEX(Reliability!P$23:P$50,MATCH($S456,Reliability!$C$23:$C$50,0)),0),0)*IF($T456="n/a",$D456*$Y456,$G456)+IFERROR(IF(AND($V456&lt;=AK$1,$W456&gt;=AK$1),INDEX(Reliability!P$23:P$50,MATCH($T456,Reliability!$C$23:$C$50,0)),0),0)*$H456*$X456*$Y456),$D456)*$R456</f>
        <v>0</v>
      </c>
      <c r="AM456" s="167">
        <f t="shared" si="71"/>
        <v>0</v>
      </c>
      <c r="AN456">
        <f>unique_contracts!C456</f>
        <v>0</v>
      </c>
    </row>
    <row r="457" spans="2:40" x14ac:dyDescent="0.25">
      <c r="B457" s="121">
        <f>unique_contracts!B457</f>
        <v>0</v>
      </c>
      <c r="C457" s="103">
        <f>unique_contracts!D457</f>
        <v>0</v>
      </c>
      <c r="D457" s="120">
        <f>unique_contracts!J457</f>
        <v>0</v>
      </c>
      <c r="E457" s="103">
        <f>unique_contracts!M457</f>
        <v>0</v>
      </c>
      <c r="F457" s="103">
        <f>unique_contracts!N457</f>
        <v>0</v>
      </c>
      <c r="G457" s="103">
        <f>unique_contracts!P457</f>
        <v>0</v>
      </c>
      <c r="H457" s="103">
        <f>unique_contracts!R457</f>
        <v>0</v>
      </c>
      <c r="I457" s="103">
        <f>unique_contracts!V457</f>
        <v>0</v>
      </c>
      <c r="J457" s="121">
        <f>unique_contracts!AB457</f>
        <v>0</v>
      </c>
      <c r="K457" s="103">
        <f>unique_contracts!AM457</f>
        <v>0</v>
      </c>
      <c r="L457" s="103">
        <f>unique_contracts!AN457</f>
        <v>0</v>
      </c>
      <c r="M457" s="103">
        <f>unique_contracts!AO457</f>
        <v>0</v>
      </c>
      <c r="N457" s="103">
        <f>unique_contracts!AP457</f>
        <v>0</v>
      </c>
      <c r="O457" s="103">
        <f>unique_contracts!AQ457</f>
        <v>0</v>
      </c>
      <c r="P457" s="103">
        <f>unique_contracts!AR457</f>
        <v>0</v>
      </c>
      <c r="Q457" s="103">
        <f>unique_contracts!BP457</f>
        <v>0</v>
      </c>
      <c r="R457" s="103">
        <f t="shared" si="64"/>
        <v>0</v>
      </c>
      <c r="S457" s="103" t="str">
        <f>IFERROR(IF(AND(I457&gt;0,E457="NotHybrid"),_xlfn.CONCAT(MAX(MIN(ROUNDDOWN(I457/D457,0),8),4),INDEX(resources!$G:$G,MATCH(B457,resources!$A:$A,0))),INDEX(resources!$G:$G,MATCH(B457,resources!$A:$A,0))),"n/a")</f>
        <v>n/a</v>
      </c>
      <c r="T457" s="103" t="str">
        <f t="shared" si="65"/>
        <v>n/a</v>
      </c>
      <c r="U457" s="103" t="str">
        <f t="shared" si="66"/>
        <v>n/a</v>
      </c>
      <c r="V457" s="103">
        <f t="shared" si="67"/>
        <v>0</v>
      </c>
      <c r="W457" s="103">
        <f t="shared" si="68"/>
        <v>0</v>
      </c>
      <c r="X457" s="119">
        <f t="shared" si="69"/>
        <v>1</v>
      </c>
      <c r="Y457" s="119">
        <f t="shared" si="70"/>
        <v>1</v>
      </c>
      <c r="Z457" s="168">
        <f>MIN((IFERROR(IF(AND($V457&lt;=Z$1,$W457&gt;=Z$1),INDEX(Reliability!E$23:E$50,MATCH($S457,Reliability!$C$23:$C$50,0)),0),0)*IF($T457="n/a",$D457*$Y457,$G457)+IFERROR(IF(AND($V457&lt;=Z$1,$W457&gt;=Z$1),INDEX(Reliability!E$23:E$50,MATCH($T457,Reliability!$C$23:$C$50,0)),0),0)*$H457*$X457*$Y457),$D457)*$R457</f>
        <v>0</v>
      </c>
      <c r="AA457" s="168">
        <f>MIN((IFERROR(IF(AND($V457&lt;=AA$1,$W457&gt;=AA$1),INDEX(Reliability!F$23:F$50,MATCH($S457,Reliability!$C$23:$C$50,0)),0),0)*IF($T457="n/a",$D457*$Y457,$G457)+IFERROR(IF(AND($V457&lt;=AA$1,$W457&gt;=AA$1),INDEX(Reliability!F$23:F$50,MATCH($T457,Reliability!$C$23:$C$50,0)),0),0)*$H457*$X457*$Y457),$D457)*$R457</f>
        <v>0</v>
      </c>
      <c r="AB457" s="168">
        <f>MIN((IFERROR(IF(AND($V457&lt;=AB$1,$W457&gt;=AB$1),INDEX(Reliability!G$23:G$50,MATCH($S457,Reliability!$C$23:$C$50,0)),0),0)*IF($T457="n/a",$D457*$Y457,$G457)+IFERROR(IF(AND($V457&lt;=AB$1,$W457&gt;=AB$1),INDEX(Reliability!G$23:G$50,MATCH($T457,Reliability!$C$23:$C$50,0)),0),0)*$H457*$X457*$Y457),$D457)*$R457</f>
        <v>0</v>
      </c>
      <c r="AC457" s="168">
        <f>MIN((IFERROR(IF(AND($V457&lt;=AC$1,$W457&gt;=AC$1),INDEX(Reliability!H$23:H$50,MATCH($S457,Reliability!$C$23:$C$50,0)),0),0)*IF($T457="n/a",$D457*$Y457,$G457)+IFERROR(IF(AND($V457&lt;=AC$1,$W457&gt;=AC$1),INDEX(Reliability!H$23:H$50,MATCH($T457,Reliability!$C$23:$C$50,0)),0),0)*$H457*$X457*$Y457),$D457)*$R457</f>
        <v>0</v>
      </c>
      <c r="AD457" s="168">
        <f>MIN((IFERROR(IF(AND($V457&lt;=AD$1,$W457&gt;=AD$1),INDEX(Reliability!I$23:I$50,MATCH($S457,Reliability!$C$23:$C$50,0)),0),0)*IF($T457="n/a",$D457*$Y457,$G457)+IFERROR(IF(AND($V457&lt;=AD$1,$W457&gt;=AD$1),INDEX(Reliability!I$23:I$50,MATCH($T457,Reliability!$C$23:$C$50,0)),0),0)*$H457*$X457*$Y457),$D457)*$R457</f>
        <v>0</v>
      </c>
      <c r="AE457" s="168">
        <f>MIN((IFERROR(IF(AND($V457&lt;=AE$1,$W457&gt;=AE$1),INDEX(Reliability!J$23:J$50,MATCH($S457,Reliability!$C$23:$C$50,0)),0),0)*IF($T457="n/a",$D457*$Y457,$G457)+IFERROR(IF(AND($V457&lt;=AE$1,$W457&gt;=AE$1),INDEX(Reliability!J$23:J$50,MATCH($T457,Reliability!$C$23:$C$50,0)),0),0)*$H457*$X457*$Y457),$D457)*$R457</f>
        <v>0</v>
      </c>
      <c r="AF457" s="168">
        <f>MIN((IFERROR(IF(AND($V457&lt;=AF$1,$W457&gt;=AF$1),INDEX(Reliability!K$23:K$50,MATCH($S457,Reliability!$C$23:$C$50,0)),0),0)*IF($T457="n/a",$D457*$Y457,$G457)+IFERROR(IF(AND($V457&lt;=AF$1,$W457&gt;=AF$1),INDEX(Reliability!K$23:K$50,MATCH($T457,Reliability!$C$23:$C$50,0)),0),0)*$H457*$X457*$Y457),$D457)*$R457</f>
        <v>0</v>
      </c>
      <c r="AG457" s="168">
        <f>MIN((IFERROR(IF(AND($V457&lt;=AG$1,$W457&gt;=AG$1),INDEX(Reliability!L$23:L$50,MATCH($S457,Reliability!$C$23:$C$50,0)),0),0)*IF($T457="n/a",$D457*$Y457,$G457)+IFERROR(IF(AND($V457&lt;=AG$1,$W457&gt;=AG$1),INDEX(Reliability!L$23:L$50,MATCH($T457,Reliability!$C$23:$C$50,0)),0),0)*$H457*$X457*$Y457),$D457)*$R457</f>
        <v>0</v>
      </c>
      <c r="AH457" s="168">
        <f>MIN((IFERROR(IF(AND($V457&lt;=AH$1,$W457&gt;=AH$1),INDEX(Reliability!M$23:M$50,MATCH($S457,Reliability!$C$23:$C$50,0)),0),0)*IF($T457="n/a",$D457*$Y457,$G457)+IFERROR(IF(AND($V457&lt;=AH$1,$W457&gt;=AH$1),INDEX(Reliability!M$23:M$50,MATCH($T457,Reliability!$C$23:$C$50,0)),0),0)*$H457*$X457*$Y457),$D457)*$R457</f>
        <v>0</v>
      </c>
      <c r="AI457" s="168">
        <f>MIN((IFERROR(IF(AND($V457&lt;=AI$1,$W457&gt;=AI$1),INDEX(Reliability!N$23:N$50,MATCH($S457,Reliability!$C$23:$C$50,0)),0),0)*IF($T457="n/a",$D457*$Y457,$G457)+IFERROR(IF(AND($V457&lt;=AI$1,$W457&gt;=AI$1),INDEX(Reliability!N$23:N$50,MATCH($T457,Reliability!$C$23:$C$50,0)),0),0)*$H457*$X457*$Y457),$D457)*$R457</f>
        <v>0</v>
      </c>
      <c r="AJ457" s="168">
        <f>MIN((IFERROR(IF(AND($V457&lt;=AJ$1,$W457&gt;=AJ$1),INDEX(Reliability!O$23:O$50,MATCH($S457,Reliability!$C$23:$C$50,0)),0),0)*IF($T457="n/a",$D457*$Y457,$G457)+IFERROR(IF(AND($V457&lt;=AJ$1,$W457&gt;=AJ$1),INDEX(Reliability!O$23:O$50,MATCH($T457,Reliability!$C$23:$C$50,0)),0),0)*$H457*$X457*$Y457),$D457)*$R457</f>
        <v>0</v>
      </c>
      <c r="AK457" s="168">
        <f>MIN((IFERROR(IF(AND($V457&lt;=AK$1,$W457&gt;=AK$1),INDEX(Reliability!P$23:P$50,MATCH($S457,Reliability!$C$23:$C$50,0)),0),0)*IF($T457="n/a",$D457*$Y457,$G457)+IFERROR(IF(AND($V457&lt;=AK$1,$W457&gt;=AK$1),INDEX(Reliability!P$23:P$50,MATCH($T457,Reliability!$C$23:$C$50,0)),0),0)*$H457*$X457*$Y457),$D457)*$R457</f>
        <v>0</v>
      </c>
      <c r="AM457" s="167">
        <f t="shared" si="71"/>
        <v>0</v>
      </c>
      <c r="AN457">
        <f>unique_contracts!C457</f>
        <v>0</v>
      </c>
    </row>
    <row r="458" spans="2:40" x14ac:dyDescent="0.25">
      <c r="B458" s="121">
        <f>unique_contracts!B458</f>
        <v>0</v>
      </c>
      <c r="C458" s="103">
        <f>unique_contracts!D458</f>
        <v>0</v>
      </c>
      <c r="D458" s="120">
        <f>unique_contracts!J458</f>
        <v>0</v>
      </c>
      <c r="E458" s="103">
        <f>unique_contracts!M458</f>
        <v>0</v>
      </c>
      <c r="F458" s="103">
        <f>unique_contracts!N458</f>
        <v>0</v>
      </c>
      <c r="G458" s="103">
        <f>unique_contracts!P458</f>
        <v>0</v>
      </c>
      <c r="H458" s="103">
        <f>unique_contracts!R458</f>
        <v>0</v>
      </c>
      <c r="I458" s="103">
        <f>unique_contracts!V458</f>
        <v>0</v>
      </c>
      <c r="J458" s="121">
        <f>unique_contracts!AB458</f>
        <v>0</v>
      </c>
      <c r="K458" s="103">
        <f>unique_contracts!AM458</f>
        <v>0</v>
      </c>
      <c r="L458" s="103">
        <f>unique_contracts!AN458</f>
        <v>0</v>
      </c>
      <c r="M458" s="103">
        <f>unique_contracts!AO458</f>
        <v>0</v>
      </c>
      <c r="N458" s="103">
        <f>unique_contracts!AP458</f>
        <v>0</v>
      </c>
      <c r="O458" s="103">
        <f>unique_contracts!AQ458</f>
        <v>0</v>
      </c>
      <c r="P458" s="103">
        <f>unique_contracts!AR458</f>
        <v>0</v>
      </c>
      <c r="Q458" s="103">
        <f>unique_contracts!BP458</f>
        <v>0</v>
      </c>
      <c r="R458" s="103">
        <f t="shared" si="64"/>
        <v>0</v>
      </c>
      <c r="S458" s="103" t="str">
        <f>IFERROR(IF(AND(I458&gt;0,E458="NotHybrid"),_xlfn.CONCAT(MAX(MIN(ROUNDDOWN(I458/D458,0),8),4),INDEX(resources!$G:$G,MATCH(B458,resources!$A:$A,0))),INDEX(resources!$G:$G,MATCH(B458,resources!$A:$A,0))),"n/a")</f>
        <v>n/a</v>
      </c>
      <c r="T458" s="103" t="str">
        <f t="shared" si="65"/>
        <v>n/a</v>
      </c>
      <c r="U458" s="103" t="str">
        <f t="shared" si="66"/>
        <v>n/a</v>
      </c>
      <c r="V458" s="103">
        <f t="shared" si="67"/>
        <v>0</v>
      </c>
      <c r="W458" s="103">
        <f t="shared" si="68"/>
        <v>0</v>
      </c>
      <c r="X458" s="119">
        <f t="shared" si="69"/>
        <v>1</v>
      </c>
      <c r="Y458" s="119">
        <f t="shared" si="70"/>
        <v>1</v>
      </c>
      <c r="Z458" s="168">
        <f>MIN((IFERROR(IF(AND($V458&lt;=Z$1,$W458&gt;=Z$1),INDEX(Reliability!E$23:E$50,MATCH($S458,Reliability!$C$23:$C$50,0)),0),0)*IF($T458="n/a",$D458*$Y458,$G458)+IFERROR(IF(AND($V458&lt;=Z$1,$W458&gt;=Z$1),INDEX(Reliability!E$23:E$50,MATCH($T458,Reliability!$C$23:$C$50,0)),0),0)*$H458*$X458*$Y458),$D458)*$R458</f>
        <v>0</v>
      </c>
      <c r="AA458" s="168">
        <f>MIN((IFERROR(IF(AND($V458&lt;=AA$1,$W458&gt;=AA$1),INDEX(Reliability!F$23:F$50,MATCH($S458,Reliability!$C$23:$C$50,0)),0),0)*IF($T458="n/a",$D458*$Y458,$G458)+IFERROR(IF(AND($V458&lt;=AA$1,$W458&gt;=AA$1),INDEX(Reliability!F$23:F$50,MATCH($T458,Reliability!$C$23:$C$50,0)),0),0)*$H458*$X458*$Y458),$D458)*$R458</f>
        <v>0</v>
      </c>
      <c r="AB458" s="168">
        <f>MIN((IFERROR(IF(AND($V458&lt;=AB$1,$W458&gt;=AB$1),INDEX(Reliability!G$23:G$50,MATCH($S458,Reliability!$C$23:$C$50,0)),0),0)*IF($T458="n/a",$D458*$Y458,$G458)+IFERROR(IF(AND($V458&lt;=AB$1,$W458&gt;=AB$1),INDEX(Reliability!G$23:G$50,MATCH($T458,Reliability!$C$23:$C$50,0)),0),0)*$H458*$X458*$Y458),$D458)*$R458</f>
        <v>0</v>
      </c>
      <c r="AC458" s="168">
        <f>MIN((IFERROR(IF(AND($V458&lt;=AC$1,$W458&gt;=AC$1),INDEX(Reliability!H$23:H$50,MATCH($S458,Reliability!$C$23:$C$50,0)),0),0)*IF($T458="n/a",$D458*$Y458,$G458)+IFERROR(IF(AND($V458&lt;=AC$1,$W458&gt;=AC$1),INDEX(Reliability!H$23:H$50,MATCH($T458,Reliability!$C$23:$C$50,0)),0),0)*$H458*$X458*$Y458),$D458)*$R458</f>
        <v>0</v>
      </c>
      <c r="AD458" s="168">
        <f>MIN((IFERROR(IF(AND($V458&lt;=AD$1,$W458&gt;=AD$1),INDEX(Reliability!I$23:I$50,MATCH($S458,Reliability!$C$23:$C$50,0)),0),0)*IF($T458="n/a",$D458*$Y458,$G458)+IFERROR(IF(AND($V458&lt;=AD$1,$W458&gt;=AD$1),INDEX(Reliability!I$23:I$50,MATCH($T458,Reliability!$C$23:$C$50,0)),0),0)*$H458*$X458*$Y458),$D458)*$R458</f>
        <v>0</v>
      </c>
      <c r="AE458" s="168">
        <f>MIN((IFERROR(IF(AND($V458&lt;=AE$1,$W458&gt;=AE$1),INDEX(Reliability!J$23:J$50,MATCH($S458,Reliability!$C$23:$C$50,0)),0),0)*IF($T458="n/a",$D458*$Y458,$G458)+IFERROR(IF(AND($V458&lt;=AE$1,$W458&gt;=AE$1),INDEX(Reliability!J$23:J$50,MATCH($T458,Reliability!$C$23:$C$50,0)),0),0)*$H458*$X458*$Y458),$D458)*$R458</f>
        <v>0</v>
      </c>
      <c r="AF458" s="168">
        <f>MIN((IFERROR(IF(AND($V458&lt;=AF$1,$W458&gt;=AF$1),INDEX(Reliability!K$23:K$50,MATCH($S458,Reliability!$C$23:$C$50,0)),0),0)*IF($T458="n/a",$D458*$Y458,$G458)+IFERROR(IF(AND($V458&lt;=AF$1,$W458&gt;=AF$1),INDEX(Reliability!K$23:K$50,MATCH($T458,Reliability!$C$23:$C$50,0)),0),0)*$H458*$X458*$Y458),$D458)*$R458</f>
        <v>0</v>
      </c>
      <c r="AG458" s="168">
        <f>MIN((IFERROR(IF(AND($V458&lt;=AG$1,$W458&gt;=AG$1),INDEX(Reliability!L$23:L$50,MATCH($S458,Reliability!$C$23:$C$50,0)),0),0)*IF($T458="n/a",$D458*$Y458,$G458)+IFERROR(IF(AND($V458&lt;=AG$1,$W458&gt;=AG$1),INDEX(Reliability!L$23:L$50,MATCH($T458,Reliability!$C$23:$C$50,0)),0),0)*$H458*$X458*$Y458),$D458)*$R458</f>
        <v>0</v>
      </c>
      <c r="AH458" s="168">
        <f>MIN((IFERROR(IF(AND($V458&lt;=AH$1,$W458&gt;=AH$1),INDEX(Reliability!M$23:M$50,MATCH($S458,Reliability!$C$23:$C$50,0)),0),0)*IF($T458="n/a",$D458*$Y458,$G458)+IFERROR(IF(AND($V458&lt;=AH$1,$W458&gt;=AH$1),INDEX(Reliability!M$23:M$50,MATCH($T458,Reliability!$C$23:$C$50,0)),0),0)*$H458*$X458*$Y458),$D458)*$R458</f>
        <v>0</v>
      </c>
      <c r="AI458" s="168">
        <f>MIN((IFERROR(IF(AND($V458&lt;=AI$1,$W458&gt;=AI$1),INDEX(Reliability!N$23:N$50,MATCH($S458,Reliability!$C$23:$C$50,0)),0),0)*IF($T458="n/a",$D458*$Y458,$G458)+IFERROR(IF(AND($V458&lt;=AI$1,$W458&gt;=AI$1),INDEX(Reliability!N$23:N$50,MATCH($T458,Reliability!$C$23:$C$50,0)),0),0)*$H458*$X458*$Y458),$D458)*$R458</f>
        <v>0</v>
      </c>
      <c r="AJ458" s="168">
        <f>MIN((IFERROR(IF(AND($V458&lt;=AJ$1,$W458&gt;=AJ$1),INDEX(Reliability!O$23:O$50,MATCH($S458,Reliability!$C$23:$C$50,0)),0),0)*IF($T458="n/a",$D458*$Y458,$G458)+IFERROR(IF(AND($V458&lt;=AJ$1,$W458&gt;=AJ$1),INDEX(Reliability!O$23:O$50,MATCH($T458,Reliability!$C$23:$C$50,0)),0),0)*$H458*$X458*$Y458),$D458)*$R458</f>
        <v>0</v>
      </c>
      <c r="AK458" s="168">
        <f>MIN((IFERROR(IF(AND($V458&lt;=AK$1,$W458&gt;=AK$1),INDEX(Reliability!P$23:P$50,MATCH($S458,Reliability!$C$23:$C$50,0)),0),0)*IF($T458="n/a",$D458*$Y458,$G458)+IFERROR(IF(AND($V458&lt;=AK$1,$W458&gt;=AK$1),INDEX(Reliability!P$23:P$50,MATCH($T458,Reliability!$C$23:$C$50,0)),0),0)*$H458*$X458*$Y458),$D458)*$R458</f>
        <v>0</v>
      </c>
      <c r="AM458" s="167">
        <f t="shared" si="71"/>
        <v>0</v>
      </c>
      <c r="AN458">
        <f>unique_contracts!C458</f>
        <v>0</v>
      </c>
    </row>
    <row r="459" spans="2:40" x14ac:dyDescent="0.25">
      <c r="B459" s="121">
        <f>unique_contracts!B459</f>
        <v>0</v>
      </c>
      <c r="C459" s="103">
        <f>unique_contracts!D459</f>
        <v>0</v>
      </c>
      <c r="D459" s="120">
        <f>unique_contracts!J459</f>
        <v>0</v>
      </c>
      <c r="E459" s="103">
        <f>unique_contracts!M459</f>
        <v>0</v>
      </c>
      <c r="F459" s="103">
        <f>unique_contracts!N459</f>
        <v>0</v>
      </c>
      <c r="G459" s="103">
        <f>unique_contracts!P459</f>
        <v>0</v>
      </c>
      <c r="H459" s="103">
        <f>unique_contracts!R459</f>
        <v>0</v>
      </c>
      <c r="I459" s="103">
        <f>unique_contracts!V459</f>
        <v>0</v>
      </c>
      <c r="J459" s="121">
        <f>unique_contracts!AB459</f>
        <v>0</v>
      </c>
      <c r="K459" s="103">
        <f>unique_contracts!AM459</f>
        <v>0</v>
      </c>
      <c r="L459" s="103">
        <f>unique_contracts!AN459</f>
        <v>0</v>
      </c>
      <c r="M459" s="103">
        <f>unique_contracts!AO459</f>
        <v>0</v>
      </c>
      <c r="N459" s="103">
        <f>unique_contracts!AP459</f>
        <v>0</v>
      </c>
      <c r="O459" s="103">
        <f>unique_contracts!AQ459</f>
        <v>0</v>
      </c>
      <c r="P459" s="103">
        <f>unique_contracts!AR459</f>
        <v>0</v>
      </c>
      <c r="Q459" s="103">
        <f>unique_contracts!BP459</f>
        <v>0</v>
      </c>
      <c r="R459" s="103">
        <f t="shared" si="64"/>
        <v>0</v>
      </c>
      <c r="S459" s="103" t="str">
        <f>IFERROR(IF(AND(I459&gt;0,E459="NotHybrid"),_xlfn.CONCAT(MAX(MIN(ROUNDDOWN(I459/D459,0),8),4),INDEX(resources!$G:$G,MATCH(B459,resources!$A:$A,0))),INDEX(resources!$G:$G,MATCH(B459,resources!$A:$A,0))),"n/a")</f>
        <v>n/a</v>
      </c>
      <c r="T459" s="103" t="str">
        <f t="shared" si="65"/>
        <v>n/a</v>
      </c>
      <c r="U459" s="103" t="str">
        <f t="shared" si="66"/>
        <v>n/a</v>
      </c>
      <c r="V459" s="103">
        <f t="shared" si="67"/>
        <v>0</v>
      </c>
      <c r="W459" s="103">
        <f t="shared" si="68"/>
        <v>0</v>
      </c>
      <c r="X459" s="119">
        <f t="shared" si="69"/>
        <v>1</v>
      </c>
      <c r="Y459" s="119">
        <f t="shared" si="70"/>
        <v>1</v>
      </c>
      <c r="Z459" s="168">
        <f>MIN((IFERROR(IF(AND($V459&lt;=Z$1,$W459&gt;=Z$1),INDEX(Reliability!E$23:E$50,MATCH($S459,Reliability!$C$23:$C$50,0)),0),0)*IF($T459="n/a",$D459*$Y459,$G459)+IFERROR(IF(AND($V459&lt;=Z$1,$W459&gt;=Z$1),INDEX(Reliability!E$23:E$50,MATCH($T459,Reliability!$C$23:$C$50,0)),0),0)*$H459*$X459*$Y459),$D459)*$R459</f>
        <v>0</v>
      </c>
      <c r="AA459" s="168">
        <f>MIN((IFERROR(IF(AND($V459&lt;=AA$1,$W459&gt;=AA$1),INDEX(Reliability!F$23:F$50,MATCH($S459,Reliability!$C$23:$C$50,0)),0),0)*IF($T459="n/a",$D459*$Y459,$G459)+IFERROR(IF(AND($V459&lt;=AA$1,$W459&gt;=AA$1),INDEX(Reliability!F$23:F$50,MATCH($T459,Reliability!$C$23:$C$50,0)),0),0)*$H459*$X459*$Y459),$D459)*$R459</f>
        <v>0</v>
      </c>
      <c r="AB459" s="168">
        <f>MIN((IFERROR(IF(AND($V459&lt;=AB$1,$W459&gt;=AB$1),INDEX(Reliability!G$23:G$50,MATCH($S459,Reliability!$C$23:$C$50,0)),0),0)*IF($T459="n/a",$D459*$Y459,$G459)+IFERROR(IF(AND($V459&lt;=AB$1,$W459&gt;=AB$1),INDEX(Reliability!G$23:G$50,MATCH($T459,Reliability!$C$23:$C$50,0)),0),0)*$H459*$X459*$Y459),$D459)*$R459</f>
        <v>0</v>
      </c>
      <c r="AC459" s="168">
        <f>MIN((IFERROR(IF(AND($V459&lt;=AC$1,$W459&gt;=AC$1),INDEX(Reliability!H$23:H$50,MATCH($S459,Reliability!$C$23:$C$50,0)),0),0)*IF($T459="n/a",$D459*$Y459,$G459)+IFERROR(IF(AND($V459&lt;=AC$1,$W459&gt;=AC$1),INDEX(Reliability!H$23:H$50,MATCH($T459,Reliability!$C$23:$C$50,0)),0),0)*$H459*$X459*$Y459),$D459)*$R459</f>
        <v>0</v>
      </c>
      <c r="AD459" s="168">
        <f>MIN((IFERROR(IF(AND($V459&lt;=AD$1,$W459&gt;=AD$1),INDEX(Reliability!I$23:I$50,MATCH($S459,Reliability!$C$23:$C$50,0)),0),0)*IF($T459="n/a",$D459*$Y459,$G459)+IFERROR(IF(AND($V459&lt;=AD$1,$W459&gt;=AD$1),INDEX(Reliability!I$23:I$50,MATCH($T459,Reliability!$C$23:$C$50,0)),0),0)*$H459*$X459*$Y459),$D459)*$R459</f>
        <v>0</v>
      </c>
      <c r="AE459" s="168">
        <f>MIN((IFERROR(IF(AND($V459&lt;=AE$1,$W459&gt;=AE$1),INDEX(Reliability!J$23:J$50,MATCH($S459,Reliability!$C$23:$C$50,0)),0),0)*IF($T459="n/a",$D459*$Y459,$G459)+IFERROR(IF(AND($V459&lt;=AE$1,$W459&gt;=AE$1),INDEX(Reliability!J$23:J$50,MATCH($T459,Reliability!$C$23:$C$50,0)),0),0)*$H459*$X459*$Y459),$D459)*$R459</f>
        <v>0</v>
      </c>
      <c r="AF459" s="168">
        <f>MIN((IFERROR(IF(AND($V459&lt;=AF$1,$W459&gt;=AF$1),INDEX(Reliability!K$23:K$50,MATCH($S459,Reliability!$C$23:$C$50,0)),0),0)*IF($T459="n/a",$D459*$Y459,$G459)+IFERROR(IF(AND($V459&lt;=AF$1,$W459&gt;=AF$1),INDEX(Reliability!K$23:K$50,MATCH($T459,Reliability!$C$23:$C$50,0)),0),0)*$H459*$X459*$Y459),$D459)*$R459</f>
        <v>0</v>
      </c>
      <c r="AG459" s="168">
        <f>MIN((IFERROR(IF(AND($V459&lt;=AG$1,$W459&gt;=AG$1),INDEX(Reliability!L$23:L$50,MATCH($S459,Reliability!$C$23:$C$50,0)),0),0)*IF($T459="n/a",$D459*$Y459,$G459)+IFERROR(IF(AND($V459&lt;=AG$1,$W459&gt;=AG$1),INDEX(Reliability!L$23:L$50,MATCH($T459,Reliability!$C$23:$C$50,0)),0),0)*$H459*$X459*$Y459),$D459)*$R459</f>
        <v>0</v>
      </c>
      <c r="AH459" s="168">
        <f>MIN((IFERROR(IF(AND($V459&lt;=AH$1,$W459&gt;=AH$1),INDEX(Reliability!M$23:M$50,MATCH($S459,Reliability!$C$23:$C$50,0)),0),0)*IF($T459="n/a",$D459*$Y459,$G459)+IFERROR(IF(AND($V459&lt;=AH$1,$W459&gt;=AH$1),INDEX(Reliability!M$23:M$50,MATCH($T459,Reliability!$C$23:$C$50,0)),0),0)*$H459*$X459*$Y459),$D459)*$R459</f>
        <v>0</v>
      </c>
      <c r="AI459" s="168">
        <f>MIN((IFERROR(IF(AND($V459&lt;=AI$1,$W459&gt;=AI$1),INDEX(Reliability!N$23:N$50,MATCH($S459,Reliability!$C$23:$C$50,0)),0),0)*IF($T459="n/a",$D459*$Y459,$G459)+IFERROR(IF(AND($V459&lt;=AI$1,$W459&gt;=AI$1),INDEX(Reliability!N$23:N$50,MATCH($T459,Reliability!$C$23:$C$50,0)),0),0)*$H459*$X459*$Y459),$D459)*$R459</f>
        <v>0</v>
      </c>
      <c r="AJ459" s="168">
        <f>MIN((IFERROR(IF(AND($V459&lt;=AJ$1,$W459&gt;=AJ$1),INDEX(Reliability!O$23:O$50,MATCH($S459,Reliability!$C$23:$C$50,0)),0),0)*IF($T459="n/a",$D459*$Y459,$G459)+IFERROR(IF(AND($V459&lt;=AJ$1,$W459&gt;=AJ$1),INDEX(Reliability!O$23:O$50,MATCH($T459,Reliability!$C$23:$C$50,0)),0),0)*$H459*$X459*$Y459),$D459)*$R459</f>
        <v>0</v>
      </c>
      <c r="AK459" s="168">
        <f>MIN((IFERROR(IF(AND($V459&lt;=AK$1,$W459&gt;=AK$1),INDEX(Reliability!P$23:P$50,MATCH($S459,Reliability!$C$23:$C$50,0)),0),0)*IF($T459="n/a",$D459*$Y459,$G459)+IFERROR(IF(AND($V459&lt;=AK$1,$W459&gt;=AK$1),INDEX(Reliability!P$23:P$50,MATCH($T459,Reliability!$C$23:$C$50,0)),0),0)*$H459*$X459*$Y459),$D459)*$R459</f>
        <v>0</v>
      </c>
      <c r="AM459" s="167">
        <f t="shared" si="71"/>
        <v>0</v>
      </c>
      <c r="AN459">
        <f>unique_contracts!C459</f>
        <v>0</v>
      </c>
    </row>
    <row r="460" spans="2:40" x14ac:dyDescent="0.25">
      <c r="B460" s="121">
        <f>unique_contracts!B460</f>
        <v>0</v>
      </c>
      <c r="C460" s="103">
        <f>unique_contracts!D460</f>
        <v>0</v>
      </c>
      <c r="D460" s="120">
        <f>unique_contracts!J460</f>
        <v>0</v>
      </c>
      <c r="E460" s="103">
        <f>unique_contracts!M460</f>
        <v>0</v>
      </c>
      <c r="F460" s="103">
        <f>unique_contracts!N460</f>
        <v>0</v>
      </c>
      <c r="G460" s="103">
        <f>unique_contracts!P460</f>
        <v>0</v>
      </c>
      <c r="H460" s="103">
        <f>unique_contracts!R460</f>
        <v>0</v>
      </c>
      <c r="I460" s="103">
        <f>unique_contracts!V460</f>
        <v>0</v>
      </c>
      <c r="J460" s="121">
        <f>unique_contracts!AB460</f>
        <v>0</v>
      </c>
      <c r="K460" s="103">
        <f>unique_contracts!AM460</f>
        <v>0</v>
      </c>
      <c r="L460" s="103">
        <f>unique_contracts!AN460</f>
        <v>0</v>
      </c>
      <c r="M460" s="103">
        <f>unique_contracts!AO460</f>
        <v>0</v>
      </c>
      <c r="N460" s="103">
        <f>unique_contracts!AP460</f>
        <v>0</v>
      </c>
      <c r="O460" s="103">
        <f>unique_contracts!AQ460</f>
        <v>0</v>
      </c>
      <c r="P460" s="103">
        <f>unique_contracts!AR460</f>
        <v>0</v>
      </c>
      <c r="Q460" s="103">
        <f>unique_contracts!BP460</f>
        <v>0</v>
      </c>
      <c r="R460" s="103">
        <f t="shared" si="64"/>
        <v>0</v>
      </c>
      <c r="S460" s="103" t="str">
        <f>IFERROR(IF(AND(I460&gt;0,E460="NotHybrid"),_xlfn.CONCAT(MAX(MIN(ROUNDDOWN(I460/D460,0),8),4),INDEX(resources!$G:$G,MATCH(B460,resources!$A:$A,0))),INDEX(resources!$G:$G,MATCH(B460,resources!$A:$A,0))),"n/a")</f>
        <v>n/a</v>
      </c>
      <c r="T460" s="103" t="str">
        <f t="shared" si="65"/>
        <v>n/a</v>
      </c>
      <c r="U460" s="103" t="str">
        <f t="shared" si="66"/>
        <v>n/a</v>
      </c>
      <c r="V460" s="103">
        <f t="shared" si="67"/>
        <v>0</v>
      </c>
      <c r="W460" s="103">
        <f t="shared" si="68"/>
        <v>0</v>
      </c>
      <c r="X460" s="119">
        <f t="shared" si="69"/>
        <v>1</v>
      </c>
      <c r="Y460" s="119">
        <f t="shared" si="70"/>
        <v>1</v>
      </c>
      <c r="Z460" s="168">
        <f>MIN((IFERROR(IF(AND($V460&lt;=Z$1,$W460&gt;=Z$1),INDEX(Reliability!E$23:E$50,MATCH($S460,Reliability!$C$23:$C$50,0)),0),0)*IF($T460="n/a",$D460*$Y460,$G460)+IFERROR(IF(AND($V460&lt;=Z$1,$W460&gt;=Z$1),INDEX(Reliability!E$23:E$50,MATCH($T460,Reliability!$C$23:$C$50,0)),0),0)*$H460*$X460*$Y460),$D460)*$R460</f>
        <v>0</v>
      </c>
      <c r="AA460" s="168">
        <f>MIN((IFERROR(IF(AND($V460&lt;=AA$1,$W460&gt;=AA$1),INDEX(Reliability!F$23:F$50,MATCH($S460,Reliability!$C$23:$C$50,0)),0),0)*IF($T460="n/a",$D460*$Y460,$G460)+IFERROR(IF(AND($V460&lt;=AA$1,$W460&gt;=AA$1),INDEX(Reliability!F$23:F$50,MATCH($T460,Reliability!$C$23:$C$50,0)),0),0)*$H460*$X460*$Y460),$D460)*$R460</f>
        <v>0</v>
      </c>
      <c r="AB460" s="168">
        <f>MIN((IFERROR(IF(AND($V460&lt;=AB$1,$W460&gt;=AB$1),INDEX(Reliability!G$23:G$50,MATCH($S460,Reliability!$C$23:$C$50,0)),0),0)*IF($T460="n/a",$D460*$Y460,$G460)+IFERROR(IF(AND($V460&lt;=AB$1,$W460&gt;=AB$1),INDEX(Reliability!G$23:G$50,MATCH($T460,Reliability!$C$23:$C$50,0)),0),0)*$H460*$X460*$Y460),$D460)*$R460</f>
        <v>0</v>
      </c>
      <c r="AC460" s="168">
        <f>MIN((IFERROR(IF(AND($V460&lt;=AC$1,$W460&gt;=AC$1),INDEX(Reliability!H$23:H$50,MATCH($S460,Reliability!$C$23:$C$50,0)),0),0)*IF($T460="n/a",$D460*$Y460,$G460)+IFERROR(IF(AND($V460&lt;=AC$1,$W460&gt;=AC$1),INDEX(Reliability!H$23:H$50,MATCH($T460,Reliability!$C$23:$C$50,0)),0),0)*$H460*$X460*$Y460),$D460)*$R460</f>
        <v>0</v>
      </c>
      <c r="AD460" s="168">
        <f>MIN((IFERROR(IF(AND($V460&lt;=AD$1,$W460&gt;=AD$1),INDEX(Reliability!I$23:I$50,MATCH($S460,Reliability!$C$23:$C$50,0)),0),0)*IF($T460="n/a",$D460*$Y460,$G460)+IFERROR(IF(AND($V460&lt;=AD$1,$W460&gt;=AD$1),INDEX(Reliability!I$23:I$50,MATCH($T460,Reliability!$C$23:$C$50,0)),0),0)*$H460*$X460*$Y460),$D460)*$R460</f>
        <v>0</v>
      </c>
      <c r="AE460" s="168">
        <f>MIN((IFERROR(IF(AND($V460&lt;=AE$1,$W460&gt;=AE$1),INDEX(Reliability!J$23:J$50,MATCH($S460,Reliability!$C$23:$C$50,0)),0),0)*IF($T460="n/a",$D460*$Y460,$G460)+IFERROR(IF(AND($V460&lt;=AE$1,$W460&gt;=AE$1),INDEX(Reliability!J$23:J$50,MATCH($T460,Reliability!$C$23:$C$50,0)),0),0)*$H460*$X460*$Y460),$D460)*$R460</f>
        <v>0</v>
      </c>
      <c r="AF460" s="168">
        <f>MIN((IFERROR(IF(AND($V460&lt;=AF$1,$W460&gt;=AF$1),INDEX(Reliability!K$23:K$50,MATCH($S460,Reliability!$C$23:$C$50,0)),0),0)*IF($T460="n/a",$D460*$Y460,$G460)+IFERROR(IF(AND($V460&lt;=AF$1,$W460&gt;=AF$1),INDEX(Reliability!K$23:K$50,MATCH($T460,Reliability!$C$23:$C$50,0)),0),0)*$H460*$X460*$Y460),$D460)*$R460</f>
        <v>0</v>
      </c>
      <c r="AG460" s="168">
        <f>MIN((IFERROR(IF(AND($V460&lt;=AG$1,$W460&gt;=AG$1),INDEX(Reliability!L$23:L$50,MATCH($S460,Reliability!$C$23:$C$50,0)),0),0)*IF($T460="n/a",$D460*$Y460,$G460)+IFERROR(IF(AND($V460&lt;=AG$1,$W460&gt;=AG$1),INDEX(Reliability!L$23:L$50,MATCH($T460,Reliability!$C$23:$C$50,0)),0),0)*$H460*$X460*$Y460),$D460)*$R460</f>
        <v>0</v>
      </c>
      <c r="AH460" s="168">
        <f>MIN((IFERROR(IF(AND($V460&lt;=AH$1,$W460&gt;=AH$1),INDEX(Reliability!M$23:M$50,MATCH($S460,Reliability!$C$23:$C$50,0)),0),0)*IF($T460="n/a",$D460*$Y460,$G460)+IFERROR(IF(AND($V460&lt;=AH$1,$W460&gt;=AH$1),INDEX(Reliability!M$23:M$50,MATCH($T460,Reliability!$C$23:$C$50,0)),0),0)*$H460*$X460*$Y460),$D460)*$R460</f>
        <v>0</v>
      </c>
      <c r="AI460" s="168">
        <f>MIN((IFERROR(IF(AND($V460&lt;=AI$1,$W460&gt;=AI$1),INDEX(Reliability!N$23:N$50,MATCH($S460,Reliability!$C$23:$C$50,0)),0),0)*IF($T460="n/a",$D460*$Y460,$G460)+IFERROR(IF(AND($V460&lt;=AI$1,$W460&gt;=AI$1),INDEX(Reliability!N$23:N$50,MATCH($T460,Reliability!$C$23:$C$50,0)),0),0)*$H460*$X460*$Y460),$D460)*$R460</f>
        <v>0</v>
      </c>
      <c r="AJ460" s="168">
        <f>MIN((IFERROR(IF(AND($V460&lt;=AJ$1,$W460&gt;=AJ$1),INDEX(Reliability!O$23:O$50,MATCH($S460,Reliability!$C$23:$C$50,0)),0),0)*IF($T460="n/a",$D460*$Y460,$G460)+IFERROR(IF(AND($V460&lt;=AJ$1,$W460&gt;=AJ$1),INDEX(Reliability!O$23:O$50,MATCH($T460,Reliability!$C$23:$C$50,0)),0),0)*$H460*$X460*$Y460),$D460)*$R460</f>
        <v>0</v>
      </c>
      <c r="AK460" s="168">
        <f>MIN((IFERROR(IF(AND($V460&lt;=AK$1,$W460&gt;=AK$1),INDEX(Reliability!P$23:P$50,MATCH($S460,Reliability!$C$23:$C$50,0)),0),0)*IF($T460="n/a",$D460*$Y460,$G460)+IFERROR(IF(AND($V460&lt;=AK$1,$W460&gt;=AK$1),INDEX(Reliability!P$23:P$50,MATCH($T460,Reliability!$C$23:$C$50,0)),0),0)*$H460*$X460*$Y460),$D460)*$R460</f>
        <v>0</v>
      </c>
      <c r="AM460" s="167">
        <f t="shared" si="71"/>
        <v>0</v>
      </c>
      <c r="AN460">
        <f>unique_contracts!C460</f>
        <v>0</v>
      </c>
    </row>
    <row r="461" spans="2:40" x14ac:dyDescent="0.25">
      <c r="B461" s="121">
        <f>unique_contracts!B461</f>
        <v>0</v>
      </c>
      <c r="C461" s="103">
        <f>unique_contracts!D461</f>
        <v>0</v>
      </c>
      <c r="D461" s="120">
        <f>unique_contracts!J461</f>
        <v>0</v>
      </c>
      <c r="E461" s="103">
        <f>unique_contracts!M461</f>
        <v>0</v>
      </c>
      <c r="F461" s="103">
        <f>unique_contracts!N461</f>
        <v>0</v>
      </c>
      <c r="G461" s="103">
        <f>unique_contracts!P461</f>
        <v>0</v>
      </c>
      <c r="H461" s="103">
        <f>unique_contracts!R461</f>
        <v>0</v>
      </c>
      <c r="I461" s="103">
        <f>unique_contracts!V461</f>
        <v>0</v>
      </c>
      <c r="J461" s="121">
        <f>unique_contracts!AB461</f>
        <v>0</v>
      </c>
      <c r="K461" s="103">
        <f>unique_contracts!AM461</f>
        <v>0</v>
      </c>
      <c r="L461" s="103">
        <f>unique_contracts!AN461</f>
        <v>0</v>
      </c>
      <c r="M461" s="103">
        <f>unique_contracts!AO461</f>
        <v>0</v>
      </c>
      <c r="N461" s="103">
        <f>unique_contracts!AP461</f>
        <v>0</v>
      </c>
      <c r="O461" s="103">
        <f>unique_contracts!AQ461</f>
        <v>0</v>
      </c>
      <c r="P461" s="103">
        <f>unique_contracts!AR461</f>
        <v>0</v>
      </c>
      <c r="Q461" s="103">
        <f>unique_contracts!BP461</f>
        <v>0</v>
      </c>
      <c r="R461" s="103">
        <f t="shared" si="64"/>
        <v>0</v>
      </c>
      <c r="S461" s="103" t="str">
        <f>IFERROR(IF(AND(I461&gt;0,E461="NotHybrid"),_xlfn.CONCAT(MAX(MIN(ROUNDDOWN(I461/D461,0),8),4),INDEX(resources!$G:$G,MATCH(B461,resources!$A:$A,0))),INDEX(resources!$G:$G,MATCH(B461,resources!$A:$A,0))),"n/a")</f>
        <v>n/a</v>
      </c>
      <c r="T461" s="103" t="str">
        <f t="shared" si="65"/>
        <v>n/a</v>
      </c>
      <c r="U461" s="103" t="str">
        <f t="shared" si="66"/>
        <v>n/a</v>
      </c>
      <c r="V461" s="103">
        <f t="shared" si="67"/>
        <v>0</v>
      </c>
      <c r="W461" s="103">
        <f t="shared" si="68"/>
        <v>0</v>
      </c>
      <c r="X461" s="119">
        <f t="shared" si="69"/>
        <v>1</v>
      </c>
      <c r="Y461" s="119">
        <f t="shared" si="70"/>
        <v>1</v>
      </c>
      <c r="Z461" s="168">
        <f>MIN((IFERROR(IF(AND($V461&lt;=Z$1,$W461&gt;=Z$1),INDEX(Reliability!E$23:E$50,MATCH($S461,Reliability!$C$23:$C$50,0)),0),0)*IF($T461="n/a",$D461*$Y461,$G461)+IFERROR(IF(AND($V461&lt;=Z$1,$W461&gt;=Z$1),INDEX(Reliability!E$23:E$50,MATCH($T461,Reliability!$C$23:$C$50,0)),0),0)*$H461*$X461*$Y461),$D461)*$R461</f>
        <v>0</v>
      </c>
      <c r="AA461" s="168">
        <f>MIN((IFERROR(IF(AND($V461&lt;=AA$1,$W461&gt;=AA$1),INDEX(Reliability!F$23:F$50,MATCH($S461,Reliability!$C$23:$C$50,0)),0),0)*IF($T461="n/a",$D461*$Y461,$G461)+IFERROR(IF(AND($V461&lt;=AA$1,$W461&gt;=AA$1),INDEX(Reliability!F$23:F$50,MATCH($T461,Reliability!$C$23:$C$50,0)),0),0)*$H461*$X461*$Y461),$D461)*$R461</f>
        <v>0</v>
      </c>
      <c r="AB461" s="168">
        <f>MIN((IFERROR(IF(AND($V461&lt;=AB$1,$W461&gt;=AB$1),INDEX(Reliability!G$23:G$50,MATCH($S461,Reliability!$C$23:$C$50,0)),0),0)*IF($T461="n/a",$D461*$Y461,$G461)+IFERROR(IF(AND($V461&lt;=AB$1,$W461&gt;=AB$1),INDEX(Reliability!G$23:G$50,MATCH($T461,Reliability!$C$23:$C$50,0)),0),0)*$H461*$X461*$Y461),$D461)*$R461</f>
        <v>0</v>
      </c>
      <c r="AC461" s="168">
        <f>MIN((IFERROR(IF(AND($V461&lt;=AC$1,$W461&gt;=AC$1),INDEX(Reliability!H$23:H$50,MATCH($S461,Reliability!$C$23:$C$50,0)),0),0)*IF($T461="n/a",$D461*$Y461,$G461)+IFERROR(IF(AND($V461&lt;=AC$1,$W461&gt;=AC$1),INDEX(Reliability!H$23:H$50,MATCH($T461,Reliability!$C$23:$C$50,0)),0),0)*$H461*$X461*$Y461),$D461)*$R461</f>
        <v>0</v>
      </c>
      <c r="AD461" s="168">
        <f>MIN((IFERROR(IF(AND($V461&lt;=AD$1,$W461&gt;=AD$1),INDEX(Reliability!I$23:I$50,MATCH($S461,Reliability!$C$23:$C$50,0)),0),0)*IF($T461="n/a",$D461*$Y461,$G461)+IFERROR(IF(AND($V461&lt;=AD$1,$W461&gt;=AD$1),INDEX(Reliability!I$23:I$50,MATCH($T461,Reliability!$C$23:$C$50,0)),0),0)*$H461*$X461*$Y461),$D461)*$R461</f>
        <v>0</v>
      </c>
      <c r="AE461" s="168">
        <f>MIN((IFERROR(IF(AND($V461&lt;=AE$1,$W461&gt;=AE$1),INDEX(Reliability!J$23:J$50,MATCH($S461,Reliability!$C$23:$C$50,0)),0),0)*IF($T461="n/a",$D461*$Y461,$G461)+IFERROR(IF(AND($V461&lt;=AE$1,$W461&gt;=AE$1),INDEX(Reliability!J$23:J$50,MATCH($T461,Reliability!$C$23:$C$50,0)),0),0)*$H461*$X461*$Y461),$D461)*$R461</f>
        <v>0</v>
      </c>
      <c r="AF461" s="168">
        <f>MIN((IFERROR(IF(AND($V461&lt;=AF$1,$W461&gt;=AF$1),INDEX(Reliability!K$23:K$50,MATCH($S461,Reliability!$C$23:$C$50,0)),0),0)*IF($T461="n/a",$D461*$Y461,$G461)+IFERROR(IF(AND($V461&lt;=AF$1,$W461&gt;=AF$1),INDEX(Reliability!K$23:K$50,MATCH($T461,Reliability!$C$23:$C$50,0)),0),0)*$H461*$X461*$Y461),$D461)*$R461</f>
        <v>0</v>
      </c>
      <c r="AG461" s="168">
        <f>MIN((IFERROR(IF(AND($V461&lt;=AG$1,$W461&gt;=AG$1),INDEX(Reliability!L$23:L$50,MATCH($S461,Reliability!$C$23:$C$50,0)),0),0)*IF($T461="n/a",$D461*$Y461,$G461)+IFERROR(IF(AND($V461&lt;=AG$1,$W461&gt;=AG$1),INDEX(Reliability!L$23:L$50,MATCH($T461,Reliability!$C$23:$C$50,0)),0),0)*$H461*$X461*$Y461),$D461)*$R461</f>
        <v>0</v>
      </c>
      <c r="AH461" s="168">
        <f>MIN((IFERROR(IF(AND($V461&lt;=AH$1,$W461&gt;=AH$1),INDEX(Reliability!M$23:M$50,MATCH($S461,Reliability!$C$23:$C$50,0)),0),0)*IF($T461="n/a",$D461*$Y461,$G461)+IFERROR(IF(AND($V461&lt;=AH$1,$W461&gt;=AH$1),INDEX(Reliability!M$23:M$50,MATCH($T461,Reliability!$C$23:$C$50,0)),0),0)*$H461*$X461*$Y461),$D461)*$R461</f>
        <v>0</v>
      </c>
      <c r="AI461" s="168">
        <f>MIN((IFERROR(IF(AND($V461&lt;=AI$1,$W461&gt;=AI$1),INDEX(Reliability!N$23:N$50,MATCH($S461,Reliability!$C$23:$C$50,0)),0),0)*IF($T461="n/a",$D461*$Y461,$G461)+IFERROR(IF(AND($V461&lt;=AI$1,$W461&gt;=AI$1),INDEX(Reliability!N$23:N$50,MATCH($T461,Reliability!$C$23:$C$50,0)),0),0)*$H461*$X461*$Y461),$D461)*$R461</f>
        <v>0</v>
      </c>
      <c r="AJ461" s="168">
        <f>MIN((IFERROR(IF(AND($V461&lt;=AJ$1,$W461&gt;=AJ$1),INDEX(Reliability!O$23:O$50,MATCH($S461,Reliability!$C$23:$C$50,0)),0),0)*IF($T461="n/a",$D461*$Y461,$G461)+IFERROR(IF(AND($V461&lt;=AJ$1,$W461&gt;=AJ$1),INDEX(Reliability!O$23:O$50,MATCH($T461,Reliability!$C$23:$C$50,0)),0),0)*$H461*$X461*$Y461),$D461)*$R461</f>
        <v>0</v>
      </c>
      <c r="AK461" s="168">
        <f>MIN((IFERROR(IF(AND($V461&lt;=AK$1,$W461&gt;=AK$1),INDEX(Reliability!P$23:P$50,MATCH($S461,Reliability!$C$23:$C$50,0)),0),0)*IF($T461="n/a",$D461*$Y461,$G461)+IFERROR(IF(AND($V461&lt;=AK$1,$W461&gt;=AK$1),INDEX(Reliability!P$23:P$50,MATCH($T461,Reliability!$C$23:$C$50,0)),0),0)*$H461*$X461*$Y461),$D461)*$R461</f>
        <v>0</v>
      </c>
      <c r="AM461" s="167">
        <f t="shared" si="71"/>
        <v>0</v>
      </c>
      <c r="AN461">
        <f>unique_contracts!C461</f>
        <v>0</v>
      </c>
    </row>
    <row r="462" spans="2:40" x14ac:dyDescent="0.25">
      <c r="B462" s="121">
        <f>unique_contracts!B462</f>
        <v>0</v>
      </c>
      <c r="C462" s="103">
        <f>unique_contracts!D462</f>
        <v>0</v>
      </c>
      <c r="D462" s="120">
        <f>unique_contracts!J462</f>
        <v>0</v>
      </c>
      <c r="E462" s="103">
        <f>unique_contracts!M462</f>
        <v>0</v>
      </c>
      <c r="F462" s="103">
        <f>unique_contracts!N462</f>
        <v>0</v>
      </c>
      <c r="G462" s="103">
        <f>unique_contracts!P462</f>
        <v>0</v>
      </c>
      <c r="H462" s="103">
        <f>unique_contracts!R462</f>
        <v>0</v>
      </c>
      <c r="I462" s="103">
        <f>unique_contracts!V462</f>
        <v>0</v>
      </c>
      <c r="J462" s="121">
        <f>unique_contracts!AB462</f>
        <v>0</v>
      </c>
      <c r="K462" s="103">
        <f>unique_contracts!AM462</f>
        <v>0</v>
      </c>
      <c r="L462" s="103">
        <f>unique_contracts!AN462</f>
        <v>0</v>
      </c>
      <c r="M462" s="103">
        <f>unique_contracts!AO462</f>
        <v>0</v>
      </c>
      <c r="N462" s="103">
        <f>unique_contracts!AP462</f>
        <v>0</v>
      </c>
      <c r="O462" s="103">
        <f>unique_contracts!AQ462</f>
        <v>0</v>
      </c>
      <c r="P462" s="103">
        <f>unique_contracts!AR462</f>
        <v>0</v>
      </c>
      <c r="Q462" s="103">
        <f>unique_contracts!BP462</f>
        <v>0</v>
      </c>
      <c r="R462" s="103">
        <f t="shared" si="64"/>
        <v>0</v>
      </c>
      <c r="S462" s="103" t="str">
        <f>IFERROR(IF(AND(I462&gt;0,E462="NotHybrid"),_xlfn.CONCAT(MAX(MIN(ROUNDDOWN(I462/D462,0),8),4),INDEX(resources!$G:$G,MATCH(B462,resources!$A:$A,0))),INDEX(resources!$G:$G,MATCH(B462,resources!$A:$A,0))),"n/a")</f>
        <v>n/a</v>
      </c>
      <c r="T462" s="103" t="str">
        <f t="shared" si="65"/>
        <v>n/a</v>
      </c>
      <c r="U462" s="103" t="str">
        <f t="shared" si="66"/>
        <v>n/a</v>
      </c>
      <c r="V462" s="103">
        <f t="shared" si="67"/>
        <v>0</v>
      </c>
      <c r="W462" s="103">
        <f t="shared" si="68"/>
        <v>0</v>
      </c>
      <c r="X462" s="119">
        <f t="shared" si="69"/>
        <v>1</v>
      </c>
      <c r="Y462" s="119">
        <f t="shared" si="70"/>
        <v>1</v>
      </c>
      <c r="Z462" s="168">
        <f>MIN((IFERROR(IF(AND($V462&lt;=Z$1,$W462&gt;=Z$1),INDEX(Reliability!E$23:E$50,MATCH($S462,Reliability!$C$23:$C$50,0)),0),0)*IF($T462="n/a",$D462*$Y462,$G462)+IFERROR(IF(AND($V462&lt;=Z$1,$W462&gt;=Z$1),INDEX(Reliability!E$23:E$50,MATCH($T462,Reliability!$C$23:$C$50,0)),0),0)*$H462*$X462*$Y462),$D462)*$R462</f>
        <v>0</v>
      </c>
      <c r="AA462" s="168">
        <f>MIN((IFERROR(IF(AND($V462&lt;=AA$1,$W462&gt;=AA$1),INDEX(Reliability!F$23:F$50,MATCH($S462,Reliability!$C$23:$C$50,0)),0),0)*IF($T462="n/a",$D462*$Y462,$G462)+IFERROR(IF(AND($V462&lt;=AA$1,$W462&gt;=AA$1),INDEX(Reliability!F$23:F$50,MATCH($T462,Reliability!$C$23:$C$50,0)),0),0)*$H462*$X462*$Y462),$D462)*$R462</f>
        <v>0</v>
      </c>
      <c r="AB462" s="168">
        <f>MIN((IFERROR(IF(AND($V462&lt;=AB$1,$W462&gt;=AB$1),INDEX(Reliability!G$23:G$50,MATCH($S462,Reliability!$C$23:$C$50,0)),0),0)*IF($T462="n/a",$D462*$Y462,$G462)+IFERROR(IF(AND($V462&lt;=AB$1,$W462&gt;=AB$1),INDEX(Reliability!G$23:G$50,MATCH($T462,Reliability!$C$23:$C$50,0)),0),0)*$H462*$X462*$Y462),$D462)*$R462</f>
        <v>0</v>
      </c>
      <c r="AC462" s="168">
        <f>MIN((IFERROR(IF(AND($V462&lt;=AC$1,$W462&gt;=AC$1),INDEX(Reliability!H$23:H$50,MATCH($S462,Reliability!$C$23:$C$50,0)),0),0)*IF($T462="n/a",$D462*$Y462,$G462)+IFERROR(IF(AND($V462&lt;=AC$1,$W462&gt;=AC$1),INDEX(Reliability!H$23:H$50,MATCH($T462,Reliability!$C$23:$C$50,0)),0),0)*$H462*$X462*$Y462),$D462)*$R462</f>
        <v>0</v>
      </c>
      <c r="AD462" s="168">
        <f>MIN((IFERROR(IF(AND($V462&lt;=AD$1,$W462&gt;=AD$1),INDEX(Reliability!I$23:I$50,MATCH($S462,Reliability!$C$23:$C$50,0)),0),0)*IF($T462="n/a",$D462*$Y462,$G462)+IFERROR(IF(AND($V462&lt;=AD$1,$W462&gt;=AD$1),INDEX(Reliability!I$23:I$50,MATCH($T462,Reliability!$C$23:$C$50,0)),0),0)*$H462*$X462*$Y462),$D462)*$R462</f>
        <v>0</v>
      </c>
      <c r="AE462" s="168">
        <f>MIN((IFERROR(IF(AND($V462&lt;=AE$1,$W462&gt;=AE$1),INDEX(Reliability!J$23:J$50,MATCH($S462,Reliability!$C$23:$C$50,0)),0),0)*IF($T462="n/a",$D462*$Y462,$G462)+IFERROR(IF(AND($V462&lt;=AE$1,$W462&gt;=AE$1),INDEX(Reliability!J$23:J$50,MATCH($T462,Reliability!$C$23:$C$50,0)),0),0)*$H462*$X462*$Y462),$D462)*$R462</f>
        <v>0</v>
      </c>
      <c r="AF462" s="168">
        <f>MIN((IFERROR(IF(AND($V462&lt;=AF$1,$W462&gt;=AF$1),INDEX(Reliability!K$23:K$50,MATCH($S462,Reliability!$C$23:$C$50,0)),0),0)*IF($T462="n/a",$D462*$Y462,$G462)+IFERROR(IF(AND($V462&lt;=AF$1,$W462&gt;=AF$1),INDEX(Reliability!K$23:K$50,MATCH($T462,Reliability!$C$23:$C$50,0)),0),0)*$H462*$X462*$Y462),$D462)*$R462</f>
        <v>0</v>
      </c>
      <c r="AG462" s="168">
        <f>MIN((IFERROR(IF(AND($V462&lt;=AG$1,$W462&gt;=AG$1),INDEX(Reliability!L$23:L$50,MATCH($S462,Reliability!$C$23:$C$50,0)),0),0)*IF($T462="n/a",$D462*$Y462,$G462)+IFERROR(IF(AND($V462&lt;=AG$1,$W462&gt;=AG$1),INDEX(Reliability!L$23:L$50,MATCH($T462,Reliability!$C$23:$C$50,0)),0),0)*$H462*$X462*$Y462),$D462)*$R462</f>
        <v>0</v>
      </c>
      <c r="AH462" s="168">
        <f>MIN((IFERROR(IF(AND($V462&lt;=AH$1,$W462&gt;=AH$1),INDEX(Reliability!M$23:M$50,MATCH($S462,Reliability!$C$23:$C$50,0)),0),0)*IF($T462="n/a",$D462*$Y462,$G462)+IFERROR(IF(AND($V462&lt;=AH$1,$W462&gt;=AH$1),INDEX(Reliability!M$23:M$50,MATCH($T462,Reliability!$C$23:$C$50,0)),0),0)*$H462*$X462*$Y462),$D462)*$R462</f>
        <v>0</v>
      </c>
      <c r="AI462" s="168">
        <f>MIN((IFERROR(IF(AND($V462&lt;=AI$1,$W462&gt;=AI$1),INDEX(Reliability!N$23:N$50,MATCH($S462,Reliability!$C$23:$C$50,0)),0),0)*IF($T462="n/a",$D462*$Y462,$G462)+IFERROR(IF(AND($V462&lt;=AI$1,$W462&gt;=AI$1),INDEX(Reliability!N$23:N$50,MATCH($T462,Reliability!$C$23:$C$50,0)),0),0)*$H462*$X462*$Y462),$D462)*$R462</f>
        <v>0</v>
      </c>
      <c r="AJ462" s="168">
        <f>MIN((IFERROR(IF(AND($V462&lt;=AJ$1,$W462&gt;=AJ$1),INDEX(Reliability!O$23:O$50,MATCH($S462,Reliability!$C$23:$C$50,0)),0),0)*IF($T462="n/a",$D462*$Y462,$G462)+IFERROR(IF(AND($V462&lt;=AJ$1,$W462&gt;=AJ$1),INDEX(Reliability!O$23:O$50,MATCH($T462,Reliability!$C$23:$C$50,0)),0),0)*$H462*$X462*$Y462),$D462)*$R462</f>
        <v>0</v>
      </c>
      <c r="AK462" s="168">
        <f>MIN((IFERROR(IF(AND($V462&lt;=AK$1,$W462&gt;=AK$1),INDEX(Reliability!P$23:P$50,MATCH($S462,Reliability!$C$23:$C$50,0)),0),0)*IF($T462="n/a",$D462*$Y462,$G462)+IFERROR(IF(AND($V462&lt;=AK$1,$W462&gt;=AK$1),INDEX(Reliability!P$23:P$50,MATCH($T462,Reliability!$C$23:$C$50,0)),0),0)*$H462*$X462*$Y462),$D462)*$R462</f>
        <v>0</v>
      </c>
      <c r="AM462" s="167">
        <f t="shared" si="71"/>
        <v>0</v>
      </c>
      <c r="AN462">
        <f>unique_contracts!C462</f>
        <v>0</v>
      </c>
    </row>
    <row r="463" spans="2:40" x14ac:dyDescent="0.25">
      <c r="B463" s="121">
        <f>unique_contracts!B463</f>
        <v>0</v>
      </c>
      <c r="C463" s="103">
        <f>unique_contracts!D463</f>
        <v>0</v>
      </c>
      <c r="D463" s="120">
        <f>unique_contracts!J463</f>
        <v>0</v>
      </c>
      <c r="E463" s="103">
        <f>unique_contracts!M463</f>
        <v>0</v>
      </c>
      <c r="F463" s="103">
        <f>unique_contracts!N463</f>
        <v>0</v>
      </c>
      <c r="G463" s="103">
        <f>unique_contracts!P463</f>
        <v>0</v>
      </c>
      <c r="H463" s="103">
        <f>unique_contracts!R463</f>
        <v>0</v>
      </c>
      <c r="I463" s="103">
        <f>unique_contracts!V463</f>
        <v>0</v>
      </c>
      <c r="J463" s="121">
        <f>unique_contracts!AB463</f>
        <v>0</v>
      </c>
      <c r="K463" s="103">
        <f>unique_contracts!AM463</f>
        <v>0</v>
      </c>
      <c r="L463" s="103">
        <f>unique_contracts!AN463</f>
        <v>0</v>
      </c>
      <c r="M463" s="103">
        <f>unique_contracts!AO463</f>
        <v>0</v>
      </c>
      <c r="N463" s="103">
        <f>unique_contracts!AP463</f>
        <v>0</v>
      </c>
      <c r="O463" s="103">
        <f>unique_contracts!AQ463</f>
        <v>0</v>
      </c>
      <c r="P463" s="103">
        <f>unique_contracts!AR463</f>
        <v>0</v>
      </c>
      <c r="Q463" s="103">
        <f>unique_contracts!BP463</f>
        <v>0</v>
      </c>
      <c r="R463" s="103">
        <f t="shared" si="64"/>
        <v>0</v>
      </c>
      <c r="S463" s="103" t="str">
        <f>IFERROR(IF(AND(I463&gt;0,E463="NotHybrid"),_xlfn.CONCAT(MAX(MIN(ROUNDDOWN(I463/D463,0),8),4),INDEX(resources!$G:$G,MATCH(B463,resources!$A:$A,0))),INDEX(resources!$G:$G,MATCH(B463,resources!$A:$A,0))),"n/a")</f>
        <v>n/a</v>
      </c>
      <c r="T463" s="103" t="str">
        <f t="shared" si="65"/>
        <v>n/a</v>
      </c>
      <c r="U463" s="103" t="str">
        <f t="shared" si="66"/>
        <v>n/a</v>
      </c>
      <c r="V463" s="103">
        <f t="shared" si="67"/>
        <v>0</v>
      </c>
      <c r="W463" s="103">
        <f t="shared" si="68"/>
        <v>0</v>
      </c>
      <c r="X463" s="119">
        <f t="shared" si="69"/>
        <v>1</v>
      </c>
      <c r="Y463" s="119">
        <f t="shared" si="70"/>
        <v>1</v>
      </c>
      <c r="Z463" s="168">
        <f>MIN((IFERROR(IF(AND($V463&lt;=Z$1,$W463&gt;=Z$1),INDEX(Reliability!E$23:E$50,MATCH($S463,Reliability!$C$23:$C$50,0)),0),0)*IF($T463="n/a",$D463*$Y463,$G463)+IFERROR(IF(AND($V463&lt;=Z$1,$W463&gt;=Z$1),INDEX(Reliability!E$23:E$50,MATCH($T463,Reliability!$C$23:$C$50,0)),0),0)*$H463*$X463*$Y463),$D463)*$R463</f>
        <v>0</v>
      </c>
      <c r="AA463" s="168">
        <f>MIN((IFERROR(IF(AND($V463&lt;=AA$1,$W463&gt;=AA$1),INDEX(Reliability!F$23:F$50,MATCH($S463,Reliability!$C$23:$C$50,0)),0),0)*IF($T463="n/a",$D463*$Y463,$G463)+IFERROR(IF(AND($V463&lt;=AA$1,$W463&gt;=AA$1),INDEX(Reliability!F$23:F$50,MATCH($T463,Reliability!$C$23:$C$50,0)),0),0)*$H463*$X463*$Y463),$D463)*$R463</f>
        <v>0</v>
      </c>
      <c r="AB463" s="168">
        <f>MIN((IFERROR(IF(AND($V463&lt;=AB$1,$W463&gt;=AB$1),INDEX(Reliability!G$23:G$50,MATCH($S463,Reliability!$C$23:$C$50,0)),0),0)*IF($T463="n/a",$D463*$Y463,$G463)+IFERROR(IF(AND($V463&lt;=AB$1,$W463&gt;=AB$1),INDEX(Reliability!G$23:G$50,MATCH($T463,Reliability!$C$23:$C$50,0)),0),0)*$H463*$X463*$Y463),$D463)*$R463</f>
        <v>0</v>
      </c>
      <c r="AC463" s="168">
        <f>MIN((IFERROR(IF(AND($V463&lt;=AC$1,$W463&gt;=AC$1),INDEX(Reliability!H$23:H$50,MATCH($S463,Reliability!$C$23:$C$50,0)),0),0)*IF($T463="n/a",$D463*$Y463,$G463)+IFERROR(IF(AND($V463&lt;=AC$1,$W463&gt;=AC$1),INDEX(Reliability!H$23:H$50,MATCH($T463,Reliability!$C$23:$C$50,0)),0),0)*$H463*$X463*$Y463),$D463)*$R463</f>
        <v>0</v>
      </c>
      <c r="AD463" s="168">
        <f>MIN((IFERROR(IF(AND($V463&lt;=AD$1,$W463&gt;=AD$1),INDEX(Reliability!I$23:I$50,MATCH($S463,Reliability!$C$23:$C$50,0)),0),0)*IF($T463="n/a",$D463*$Y463,$G463)+IFERROR(IF(AND($V463&lt;=AD$1,$W463&gt;=AD$1),INDEX(Reliability!I$23:I$50,MATCH($T463,Reliability!$C$23:$C$50,0)),0),0)*$H463*$X463*$Y463),$D463)*$R463</f>
        <v>0</v>
      </c>
      <c r="AE463" s="168">
        <f>MIN((IFERROR(IF(AND($V463&lt;=AE$1,$W463&gt;=AE$1),INDEX(Reliability!J$23:J$50,MATCH($S463,Reliability!$C$23:$C$50,0)),0),0)*IF($T463="n/a",$D463*$Y463,$G463)+IFERROR(IF(AND($V463&lt;=AE$1,$W463&gt;=AE$1),INDEX(Reliability!J$23:J$50,MATCH($T463,Reliability!$C$23:$C$50,0)),0),0)*$H463*$X463*$Y463),$D463)*$R463</f>
        <v>0</v>
      </c>
      <c r="AF463" s="168">
        <f>MIN((IFERROR(IF(AND($V463&lt;=AF$1,$W463&gt;=AF$1),INDEX(Reliability!K$23:K$50,MATCH($S463,Reliability!$C$23:$C$50,0)),0),0)*IF($T463="n/a",$D463*$Y463,$G463)+IFERROR(IF(AND($V463&lt;=AF$1,$W463&gt;=AF$1),INDEX(Reliability!K$23:K$50,MATCH($T463,Reliability!$C$23:$C$50,0)),0),0)*$H463*$X463*$Y463),$D463)*$R463</f>
        <v>0</v>
      </c>
      <c r="AG463" s="168">
        <f>MIN((IFERROR(IF(AND($V463&lt;=AG$1,$W463&gt;=AG$1),INDEX(Reliability!L$23:L$50,MATCH($S463,Reliability!$C$23:$C$50,0)),0),0)*IF($T463="n/a",$D463*$Y463,$G463)+IFERROR(IF(AND($V463&lt;=AG$1,$W463&gt;=AG$1),INDEX(Reliability!L$23:L$50,MATCH($T463,Reliability!$C$23:$C$50,0)),0),0)*$H463*$X463*$Y463),$D463)*$R463</f>
        <v>0</v>
      </c>
      <c r="AH463" s="168">
        <f>MIN((IFERROR(IF(AND($V463&lt;=AH$1,$W463&gt;=AH$1),INDEX(Reliability!M$23:M$50,MATCH($S463,Reliability!$C$23:$C$50,0)),0),0)*IF($T463="n/a",$D463*$Y463,$G463)+IFERROR(IF(AND($V463&lt;=AH$1,$W463&gt;=AH$1),INDEX(Reliability!M$23:M$50,MATCH($T463,Reliability!$C$23:$C$50,0)),0),0)*$H463*$X463*$Y463),$D463)*$R463</f>
        <v>0</v>
      </c>
      <c r="AI463" s="168">
        <f>MIN((IFERROR(IF(AND($V463&lt;=AI$1,$W463&gt;=AI$1),INDEX(Reliability!N$23:N$50,MATCH($S463,Reliability!$C$23:$C$50,0)),0),0)*IF($T463="n/a",$D463*$Y463,$G463)+IFERROR(IF(AND($V463&lt;=AI$1,$W463&gt;=AI$1),INDEX(Reliability!N$23:N$50,MATCH($T463,Reliability!$C$23:$C$50,0)),0),0)*$H463*$X463*$Y463),$D463)*$R463</f>
        <v>0</v>
      </c>
      <c r="AJ463" s="168">
        <f>MIN((IFERROR(IF(AND($V463&lt;=AJ$1,$W463&gt;=AJ$1),INDEX(Reliability!O$23:O$50,MATCH($S463,Reliability!$C$23:$C$50,0)),0),0)*IF($T463="n/a",$D463*$Y463,$G463)+IFERROR(IF(AND($V463&lt;=AJ$1,$W463&gt;=AJ$1),INDEX(Reliability!O$23:O$50,MATCH($T463,Reliability!$C$23:$C$50,0)),0),0)*$H463*$X463*$Y463),$D463)*$R463</f>
        <v>0</v>
      </c>
      <c r="AK463" s="168">
        <f>MIN((IFERROR(IF(AND($V463&lt;=AK$1,$W463&gt;=AK$1),INDEX(Reliability!P$23:P$50,MATCH($S463,Reliability!$C$23:$C$50,0)),0),0)*IF($T463="n/a",$D463*$Y463,$G463)+IFERROR(IF(AND($V463&lt;=AK$1,$W463&gt;=AK$1),INDEX(Reliability!P$23:P$50,MATCH($T463,Reliability!$C$23:$C$50,0)),0),0)*$H463*$X463*$Y463),$D463)*$R463</f>
        <v>0</v>
      </c>
      <c r="AM463" s="167">
        <f t="shared" si="71"/>
        <v>0</v>
      </c>
      <c r="AN463">
        <f>unique_contracts!C463</f>
        <v>0</v>
      </c>
    </row>
    <row r="464" spans="2:40" x14ac:dyDescent="0.25">
      <c r="B464" s="121">
        <f>unique_contracts!B464</f>
        <v>0</v>
      </c>
      <c r="C464" s="103">
        <f>unique_contracts!D464</f>
        <v>0</v>
      </c>
      <c r="D464" s="120">
        <f>unique_contracts!J464</f>
        <v>0</v>
      </c>
      <c r="E464" s="103">
        <f>unique_contracts!M464</f>
        <v>0</v>
      </c>
      <c r="F464" s="103">
        <f>unique_contracts!N464</f>
        <v>0</v>
      </c>
      <c r="G464" s="103">
        <f>unique_contracts!P464</f>
        <v>0</v>
      </c>
      <c r="H464" s="103">
        <f>unique_contracts!R464</f>
        <v>0</v>
      </c>
      <c r="I464" s="103">
        <f>unique_contracts!V464</f>
        <v>0</v>
      </c>
      <c r="J464" s="121">
        <f>unique_contracts!AB464</f>
        <v>0</v>
      </c>
      <c r="K464" s="103">
        <f>unique_contracts!AM464</f>
        <v>0</v>
      </c>
      <c r="L464" s="103">
        <f>unique_contracts!AN464</f>
        <v>0</v>
      </c>
      <c r="M464" s="103">
        <f>unique_contracts!AO464</f>
        <v>0</v>
      </c>
      <c r="N464" s="103">
        <f>unique_contracts!AP464</f>
        <v>0</v>
      </c>
      <c r="O464" s="103">
        <f>unique_contracts!AQ464</f>
        <v>0</v>
      </c>
      <c r="P464" s="103">
        <f>unique_contracts!AR464</f>
        <v>0</v>
      </c>
      <c r="Q464" s="103">
        <f>unique_contracts!BP464</f>
        <v>0</v>
      </c>
      <c r="R464" s="103">
        <f t="shared" si="64"/>
        <v>0</v>
      </c>
      <c r="S464" s="103" t="str">
        <f>IFERROR(IF(AND(I464&gt;0,E464="NotHybrid"),_xlfn.CONCAT(MAX(MIN(ROUNDDOWN(I464/D464,0),8),4),INDEX(resources!$G:$G,MATCH(B464,resources!$A:$A,0))),INDEX(resources!$G:$G,MATCH(B464,resources!$A:$A,0))),"n/a")</f>
        <v>n/a</v>
      </c>
      <c r="T464" s="103" t="str">
        <f t="shared" si="65"/>
        <v>n/a</v>
      </c>
      <c r="U464" s="103" t="str">
        <f t="shared" si="66"/>
        <v>n/a</v>
      </c>
      <c r="V464" s="103">
        <f t="shared" si="67"/>
        <v>0</v>
      </c>
      <c r="W464" s="103">
        <f t="shared" si="68"/>
        <v>0</v>
      </c>
      <c r="X464" s="119">
        <f t="shared" si="69"/>
        <v>1</v>
      </c>
      <c r="Y464" s="119">
        <f t="shared" si="70"/>
        <v>1</v>
      </c>
      <c r="Z464" s="168">
        <f>MIN((IFERROR(IF(AND($V464&lt;=Z$1,$W464&gt;=Z$1),INDEX(Reliability!E$23:E$50,MATCH($S464,Reliability!$C$23:$C$50,0)),0),0)*IF($T464="n/a",$D464*$Y464,$G464)+IFERROR(IF(AND($V464&lt;=Z$1,$W464&gt;=Z$1),INDEX(Reliability!E$23:E$50,MATCH($T464,Reliability!$C$23:$C$50,0)),0),0)*$H464*$X464*$Y464),$D464)*$R464</f>
        <v>0</v>
      </c>
      <c r="AA464" s="168">
        <f>MIN((IFERROR(IF(AND($V464&lt;=AA$1,$W464&gt;=AA$1),INDEX(Reliability!F$23:F$50,MATCH($S464,Reliability!$C$23:$C$50,0)),0),0)*IF($T464="n/a",$D464*$Y464,$G464)+IFERROR(IF(AND($V464&lt;=AA$1,$W464&gt;=AA$1),INDEX(Reliability!F$23:F$50,MATCH($T464,Reliability!$C$23:$C$50,0)),0),0)*$H464*$X464*$Y464),$D464)*$R464</f>
        <v>0</v>
      </c>
      <c r="AB464" s="168">
        <f>MIN((IFERROR(IF(AND($V464&lt;=AB$1,$W464&gt;=AB$1),INDEX(Reliability!G$23:G$50,MATCH($S464,Reliability!$C$23:$C$50,0)),0),0)*IF($T464="n/a",$D464*$Y464,$G464)+IFERROR(IF(AND($V464&lt;=AB$1,$W464&gt;=AB$1),INDEX(Reliability!G$23:G$50,MATCH($T464,Reliability!$C$23:$C$50,0)),0),0)*$H464*$X464*$Y464),$D464)*$R464</f>
        <v>0</v>
      </c>
      <c r="AC464" s="168">
        <f>MIN((IFERROR(IF(AND($V464&lt;=AC$1,$W464&gt;=AC$1),INDEX(Reliability!H$23:H$50,MATCH($S464,Reliability!$C$23:$C$50,0)),0),0)*IF($T464="n/a",$D464*$Y464,$G464)+IFERROR(IF(AND($V464&lt;=AC$1,$W464&gt;=AC$1),INDEX(Reliability!H$23:H$50,MATCH($T464,Reliability!$C$23:$C$50,0)),0),0)*$H464*$X464*$Y464),$D464)*$R464</f>
        <v>0</v>
      </c>
      <c r="AD464" s="168">
        <f>MIN((IFERROR(IF(AND($V464&lt;=AD$1,$W464&gt;=AD$1),INDEX(Reliability!I$23:I$50,MATCH($S464,Reliability!$C$23:$C$50,0)),0),0)*IF($T464="n/a",$D464*$Y464,$G464)+IFERROR(IF(AND($V464&lt;=AD$1,$W464&gt;=AD$1),INDEX(Reliability!I$23:I$50,MATCH($T464,Reliability!$C$23:$C$50,0)),0),0)*$H464*$X464*$Y464),$D464)*$R464</f>
        <v>0</v>
      </c>
      <c r="AE464" s="168">
        <f>MIN((IFERROR(IF(AND($V464&lt;=AE$1,$W464&gt;=AE$1),INDEX(Reliability!J$23:J$50,MATCH($S464,Reliability!$C$23:$C$50,0)),0),0)*IF($T464="n/a",$D464*$Y464,$G464)+IFERROR(IF(AND($V464&lt;=AE$1,$W464&gt;=AE$1),INDEX(Reliability!J$23:J$50,MATCH($T464,Reliability!$C$23:$C$50,0)),0),0)*$H464*$X464*$Y464),$D464)*$R464</f>
        <v>0</v>
      </c>
      <c r="AF464" s="168">
        <f>MIN((IFERROR(IF(AND($V464&lt;=AF$1,$W464&gt;=AF$1),INDEX(Reliability!K$23:K$50,MATCH($S464,Reliability!$C$23:$C$50,0)),0),0)*IF($T464="n/a",$D464*$Y464,$G464)+IFERROR(IF(AND($V464&lt;=AF$1,$W464&gt;=AF$1),INDEX(Reliability!K$23:K$50,MATCH($T464,Reliability!$C$23:$C$50,0)),0),0)*$H464*$X464*$Y464),$D464)*$R464</f>
        <v>0</v>
      </c>
      <c r="AG464" s="168">
        <f>MIN((IFERROR(IF(AND($V464&lt;=AG$1,$W464&gt;=AG$1),INDEX(Reliability!L$23:L$50,MATCH($S464,Reliability!$C$23:$C$50,0)),0),0)*IF($T464="n/a",$D464*$Y464,$G464)+IFERROR(IF(AND($V464&lt;=AG$1,$W464&gt;=AG$1),INDEX(Reliability!L$23:L$50,MATCH($T464,Reliability!$C$23:$C$50,0)),0),0)*$H464*$X464*$Y464),$D464)*$R464</f>
        <v>0</v>
      </c>
      <c r="AH464" s="168">
        <f>MIN((IFERROR(IF(AND($V464&lt;=AH$1,$W464&gt;=AH$1),INDEX(Reliability!M$23:M$50,MATCH($S464,Reliability!$C$23:$C$50,0)),0),0)*IF($T464="n/a",$D464*$Y464,$G464)+IFERROR(IF(AND($V464&lt;=AH$1,$W464&gt;=AH$1),INDEX(Reliability!M$23:M$50,MATCH($T464,Reliability!$C$23:$C$50,0)),0),0)*$H464*$X464*$Y464),$D464)*$R464</f>
        <v>0</v>
      </c>
      <c r="AI464" s="168">
        <f>MIN((IFERROR(IF(AND($V464&lt;=AI$1,$W464&gt;=AI$1),INDEX(Reliability!N$23:N$50,MATCH($S464,Reliability!$C$23:$C$50,0)),0),0)*IF($T464="n/a",$D464*$Y464,$G464)+IFERROR(IF(AND($V464&lt;=AI$1,$W464&gt;=AI$1),INDEX(Reliability!N$23:N$50,MATCH($T464,Reliability!$C$23:$C$50,0)),0),0)*$H464*$X464*$Y464),$D464)*$R464</f>
        <v>0</v>
      </c>
      <c r="AJ464" s="168">
        <f>MIN((IFERROR(IF(AND($V464&lt;=AJ$1,$W464&gt;=AJ$1),INDEX(Reliability!O$23:O$50,MATCH($S464,Reliability!$C$23:$C$50,0)),0),0)*IF($T464="n/a",$D464*$Y464,$G464)+IFERROR(IF(AND($V464&lt;=AJ$1,$W464&gt;=AJ$1),INDEX(Reliability!O$23:O$50,MATCH($T464,Reliability!$C$23:$C$50,0)),0),0)*$H464*$X464*$Y464),$D464)*$R464</f>
        <v>0</v>
      </c>
      <c r="AK464" s="168">
        <f>MIN((IFERROR(IF(AND($V464&lt;=AK$1,$W464&gt;=AK$1),INDEX(Reliability!P$23:P$50,MATCH($S464,Reliability!$C$23:$C$50,0)),0),0)*IF($T464="n/a",$D464*$Y464,$G464)+IFERROR(IF(AND($V464&lt;=AK$1,$W464&gt;=AK$1),INDEX(Reliability!P$23:P$50,MATCH($T464,Reliability!$C$23:$C$50,0)),0),0)*$H464*$X464*$Y464),$D464)*$R464</f>
        <v>0</v>
      </c>
      <c r="AM464" s="167">
        <f t="shared" si="71"/>
        <v>0</v>
      </c>
      <c r="AN464">
        <f>unique_contracts!C464</f>
        <v>0</v>
      </c>
    </row>
    <row r="465" spans="2:40" x14ac:dyDescent="0.25">
      <c r="B465" s="121">
        <f>unique_contracts!B465</f>
        <v>0</v>
      </c>
      <c r="C465" s="103">
        <f>unique_contracts!D465</f>
        <v>0</v>
      </c>
      <c r="D465" s="120">
        <f>unique_contracts!J465</f>
        <v>0</v>
      </c>
      <c r="E465" s="103">
        <f>unique_contracts!M465</f>
        <v>0</v>
      </c>
      <c r="F465" s="103">
        <f>unique_contracts!N465</f>
        <v>0</v>
      </c>
      <c r="G465" s="103">
        <f>unique_contracts!P465</f>
        <v>0</v>
      </c>
      <c r="H465" s="103">
        <f>unique_contracts!R465</f>
        <v>0</v>
      </c>
      <c r="I465" s="103">
        <f>unique_contracts!V465</f>
        <v>0</v>
      </c>
      <c r="J465" s="121">
        <f>unique_contracts!AB465</f>
        <v>0</v>
      </c>
      <c r="K465" s="103">
        <f>unique_contracts!AM465</f>
        <v>0</v>
      </c>
      <c r="L465" s="103">
        <f>unique_contracts!AN465</f>
        <v>0</v>
      </c>
      <c r="M465" s="103">
        <f>unique_contracts!AO465</f>
        <v>0</v>
      </c>
      <c r="N465" s="103">
        <f>unique_contracts!AP465</f>
        <v>0</v>
      </c>
      <c r="O465" s="103">
        <f>unique_contracts!AQ465</f>
        <v>0</v>
      </c>
      <c r="P465" s="103">
        <f>unique_contracts!AR465</f>
        <v>0</v>
      </c>
      <c r="Q465" s="103">
        <f>unique_contracts!BP465</f>
        <v>0</v>
      </c>
      <c r="R465" s="103">
        <f t="shared" si="64"/>
        <v>0</v>
      </c>
      <c r="S465" s="103" t="str">
        <f>IFERROR(IF(AND(I465&gt;0,E465="NotHybrid"),_xlfn.CONCAT(MAX(MIN(ROUNDDOWN(I465/D465,0),8),4),INDEX(resources!$G:$G,MATCH(B465,resources!$A:$A,0))),INDEX(resources!$G:$G,MATCH(B465,resources!$A:$A,0))),"n/a")</f>
        <v>n/a</v>
      </c>
      <c r="T465" s="103" t="str">
        <f t="shared" si="65"/>
        <v>n/a</v>
      </c>
      <c r="U465" s="103" t="str">
        <f t="shared" si="66"/>
        <v>n/a</v>
      </c>
      <c r="V465" s="103">
        <f t="shared" si="67"/>
        <v>0</v>
      </c>
      <c r="W465" s="103">
        <f t="shared" si="68"/>
        <v>0</v>
      </c>
      <c r="X465" s="119">
        <f t="shared" si="69"/>
        <v>1</v>
      </c>
      <c r="Y465" s="119">
        <f t="shared" si="70"/>
        <v>1</v>
      </c>
      <c r="Z465" s="168">
        <f>MIN((IFERROR(IF(AND($V465&lt;=Z$1,$W465&gt;=Z$1),INDEX(Reliability!E$23:E$50,MATCH($S465,Reliability!$C$23:$C$50,0)),0),0)*IF($T465="n/a",$D465*$Y465,$G465)+IFERROR(IF(AND($V465&lt;=Z$1,$W465&gt;=Z$1),INDEX(Reliability!E$23:E$50,MATCH($T465,Reliability!$C$23:$C$50,0)),0),0)*$H465*$X465*$Y465),$D465)*$R465</f>
        <v>0</v>
      </c>
      <c r="AA465" s="168">
        <f>MIN((IFERROR(IF(AND($V465&lt;=AA$1,$W465&gt;=AA$1),INDEX(Reliability!F$23:F$50,MATCH($S465,Reliability!$C$23:$C$50,0)),0),0)*IF($T465="n/a",$D465*$Y465,$G465)+IFERROR(IF(AND($V465&lt;=AA$1,$W465&gt;=AA$1),INDEX(Reliability!F$23:F$50,MATCH($T465,Reliability!$C$23:$C$50,0)),0),0)*$H465*$X465*$Y465),$D465)*$R465</f>
        <v>0</v>
      </c>
      <c r="AB465" s="168">
        <f>MIN((IFERROR(IF(AND($V465&lt;=AB$1,$W465&gt;=AB$1),INDEX(Reliability!G$23:G$50,MATCH($S465,Reliability!$C$23:$C$50,0)),0),0)*IF($T465="n/a",$D465*$Y465,$G465)+IFERROR(IF(AND($V465&lt;=AB$1,$W465&gt;=AB$1),INDEX(Reliability!G$23:G$50,MATCH($T465,Reliability!$C$23:$C$50,0)),0),0)*$H465*$X465*$Y465),$D465)*$R465</f>
        <v>0</v>
      </c>
      <c r="AC465" s="168">
        <f>MIN((IFERROR(IF(AND($V465&lt;=AC$1,$W465&gt;=AC$1),INDEX(Reliability!H$23:H$50,MATCH($S465,Reliability!$C$23:$C$50,0)),0),0)*IF($T465="n/a",$D465*$Y465,$G465)+IFERROR(IF(AND($V465&lt;=AC$1,$W465&gt;=AC$1),INDEX(Reliability!H$23:H$50,MATCH($T465,Reliability!$C$23:$C$50,0)),0),0)*$H465*$X465*$Y465),$D465)*$R465</f>
        <v>0</v>
      </c>
      <c r="AD465" s="168">
        <f>MIN((IFERROR(IF(AND($V465&lt;=AD$1,$W465&gt;=AD$1),INDEX(Reliability!I$23:I$50,MATCH($S465,Reliability!$C$23:$C$50,0)),0),0)*IF($T465="n/a",$D465*$Y465,$G465)+IFERROR(IF(AND($V465&lt;=AD$1,$W465&gt;=AD$1),INDEX(Reliability!I$23:I$50,MATCH($T465,Reliability!$C$23:$C$50,0)),0),0)*$H465*$X465*$Y465),$D465)*$R465</f>
        <v>0</v>
      </c>
      <c r="AE465" s="168">
        <f>MIN((IFERROR(IF(AND($V465&lt;=AE$1,$W465&gt;=AE$1),INDEX(Reliability!J$23:J$50,MATCH($S465,Reliability!$C$23:$C$50,0)),0),0)*IF($T465="n/a",$D465*$Y465,$G465)+IFERROR(IF(AND($V465&lt;=AE$1,$W465&gt;=AE$1),INDEX(Reliability!J$23:J$50,MATCH($T465,Reliability!$C$23:$C$50,0)),0),0)*$H465*$X465*$Y465),$D465)*$R465</f>
        <v>0</v>
      </c>
      <c r="AF465" s="168">
        <f>MIN((IFERROR(IF(AND($V465&lt;=AF$1,$W465&gt;=AF$1),INDEX(Reliability!K$23:K$50,MATCH($S465,Reliability!$C$23:$C$50,0)),0),0)*IF($T465="n/a",$D465*$Y465,$G465)+IFERROR(IF(AND($V465&lt;=AF$1,$W465&gt;=AF$1),INDEX(Reliability!K$23:K$50,MATCH($T465,Reliability!$C$23:$C$50,0)),0),0)*$H465*$X465*$Y465),$D465)*$R465</f>
        <v>0</v>
      </c>
      <c r="AG465" s="168">
        <f>MIN((IFERROR(IF(AND($V465&lt;=AG$1,$W465&gt;=AG$1),INDEX(Reliability!L$23:L$50,MATCH($S465,Reliability!$C$23:$C$50,0)),0),0)*IF($T465="n/a",$D465*$Y465,$G465)+IFERROR(IF(AND($V465&lt;=AG$1,$W465&gt;=AG$1),INDEX(Reliability!L$23:L$50,MATCH($T465,Reliability!$C$23:$C$50,0)),0),0)*$H465*$X465*$Y465),$D465)*$R465</f>
        <v>0</v>
      </c>
      <c r="AH465" s="168">
        <f>MIN((IFERROR(IF(AND($V465&lt;=AH$1,$W465&gt;=AH$1),INDEX(Reliability!M$23:M$50,MATCH($S465,Reliability!$C$23:$C$50,0)),0),0)*IF($T465="n/a",$D465*$Y465,$G465)+IFERROR(IF(AND($V465&lt;=AH$1,$W465&gt;=AH$1),INDEX(Reliability!M$23:M$50,MATCH($T465,Reliability!$C$23:$C$50,0)),0),0)*$H465*$X465*$Y465),$D465)*$R465</f>
        <v>0</v>
      </c>
      <c r="AI465" s="168">
        <f>MIN((IFERROR(IF(AND($V465&lt;=AI$1,$W465&gt;=AI$1),INDEX(Reliability!N$23:N$50,MATCH($S465,Reliability!$C$23:$C$50,0)),0),0)*IF($T465="n/a",$D465*$Y465,$G465)+IFERROR(IF(AND($V465&lt;=AI$1,$W465&gt;=AI$1),INDEX(Reliability!N$23:N$50,MATCH($T465,Reliability!$C$23:$C$50,0)),0),0)*$H465*$X465*$Y465),$D465)*$R465</f>
        <v>0</v>
      </c>
      <c r="AJ465" s="168">
        <f>MIN((IFERROR(IF(AND($V465&lt;=AJ$1,$W465&gt;=AJ$1),INDEX(Reliability!O$23:O$50,MATCH($S465,Reliability!$C$23:$C$50,0)),0),0)*IF($T465="n/a",$D465*$Y465,$G465)+IFERROR(IF(AND($V465&lt;=AJ$1,$W465&gt;=AJ$1),INDEX(Reliability!O$23:O$50,MATCH($T465,Reliability!$C$23:$C$50,0)),0),0)*$H465*$X465*$Y465),$D465)*$R465</f>
        <v>0</v>
      </c>
      <c r="AK465" s="168">
        <f>MIN((IFERROR(IF(AND($V465&lt;=AK$1,$W465&gt;=AK$1),INDEX(Reliability!P$23:P$50,MATCH($S465,Reliability!$C$23:$C$50,0)),0),0)*IF($T465="n/a",$D465*$Y465,$G465)+IFERROR(IF(AND($V465&lt;=AK$1,$W465&gt;=AK$1),INDEX(Reliability!P$23:P$50,MATCH($T465,Reliability!$C$23:$C$50,0)),0),0)*$H465*$X465*$Y465),$D465)*$R465</f>
        <v>0</v>
      </c>
      <c r="AM465" s="167">
        <f t="shared" si="71"/>
        <v>0</v>
      </c>
      <c r="AN465">
        <f>unique_contracts!C465</f>
        <v>0</v>
      </c>
    </row>
    <row r="466" spans="2:40" x14ac:dyDescent="0.25">
      <c r="B466" s="121">
        <f>unique_contracts!B466</f>
        <v>0</v>
      </c>
      <c r="C466" s="103">
        <f>unique_contracts!D466</f>
        <v>0</v>
      </c>
      <c r="D466" s="120">
        <f>unique_contracts!J466</f>
        <v>0</v>
      </c>
      <c r="E466" s="103">
        <f>unique_contracts!M466</f>
        <v>0</v>
      </c>
      <c r="F466" s="103">
        <f>unique_contracts!N466</f>
        <v>0</v>
      </c>
      <c r="G466" s="103">
        <f>unique_contracts!P466</f>
        <v>0</v>
      </c>
      <c r="H466" s="103">
        <f>unique_contracts!R466</f>
        <v>0</v>
      </c>
      <c r="I466" s="103">
        <f>unique_contracts!V466</f>
        <v>0</v>
      </c>
      <c r="J466" s="121">
        <f>unique_contracts!AB466</f>
        <v>0</v>
      </c>
      <c r="K466" s="103">
        <f>unique_contracts!AM466</f>
        <v>0</v>
      </c>
      <c r="L466" s="103">
        <f>unique_contracts!AN466</f>
        <v>0</v>
      </c>
      <c r="M466" s="103">
        <f>unique_contracts!AO466</f>
        <v>0</v>
      </c>
      <c r="N466" s="103">
        <f>unique_contracts!AP466</f>
        <v>0</v>
      </c>
      <c r="O466" s="103">
        <f>unique_contracts!AQ466</f>
        <v>0</v>
      </c>
      <c r="P466" s="103">
        <f>unique_contracts!AR466</f>
        <v>0</v>
      </c>
      <c r="Q466" s="103">
        <f>unique_contracts!BP466</f>
        <v>0</v>
      </c>
      <c r="R466" s="103">
        <f t="shared" si="64"/>
        <v>0</v>
      </c>
      <c r="S466" s="103" t="str">
        <f>IFERROR(IF(AND(I466&gt;0,E466="NotHybrid"),_xlfn.CONCAT(MAX(MIN(ROUNDDOWN(I466/D466,0),8),4),INDEX(resources!$G:$G,MATCH(B466,resources!$A:$A,0))),INDEX(resources!$G:$G,MATCH(B466,resources!$A:$A,0))),"n/a")</f>
        <v>n/a</v>
      </c>
      <c r="T466" s="103" t="str">
        <f t="shared" si="65"/>
        <v>n/a</v>
      </c>
      <c r="U466" s="103" t="str">
        <f t="shared" si="66"/>
        <v>n/a</v>
      </c>
      <c r="V466" s="103">
        <f t="shared" si="67"/>
        <v>0</v>
      </c>
      <c r="W466" s="103">
        <f t="shared" si="68"/>
        <v>0</v>
      </c>
      <c r="X466" s="119">
        <f t="shared" si="69"/>
        <v>1</v>
      </c>
      <c r="Y466" s="119">
        <f t="shared" si="70"/>
        <v>1</v>
      </c>
      <c r="Z466" s="168">
        <f>MIN((IFERROR(IF(AND($V466&lt;=Z$1,$W466&gt;=Z$1),INDEX(Reliability!E$23:E$50,MATCH($S466,Reliability!$C$23:$C$50,0)),0),0)*IF($T466="n/a",$D466*$Y466,$G466)+IFERROR(IF(AND($V466&lt;=Z$1,$W466&gt;=Z$1),INDEX(Reliability!E$23:E$50,MATCH($T466,Reliability!$C$23:$C$50,0)),0),0)*$H466*$X466*$Y466),$D466)*$R466</f>
        <v>0</v>
      </c>
      <c r="AA466" s="168">
        <f>MIN((IFERROR(IF(AND($V466&lt;=AA$1,$W466&gt;=AA$1),INDEX(Reliability!F$23:F$50,MATCH($S466,Reliability!$C$23:$C$50,0)),0),0)*IF($T466="n/a",$D466*$Y466,$G466)+IFERROR(IF(AND($V466&lt;=AA$1,$W466&gt;=AA$1),INDEX(Reliability!F$23:F$50,MATCH($T466,Reliability!$C$23:$C$50,0)),0),0)*$H466*$X466*$Y466),$D466)*$R466</f>
        <v>0</v>
      </c>
      <c r="AB466" s="168">
        <f>MIN((IFERROR(IF(AND($V466&lt;=AB$1,$W466&gt;=AB$1),INDEX(Reliability!G$23:G$50,MATCH($S466,Reliability!$C$23:$C$50,0)),0),0)*IF($T466="n/a",$D466*$Y466,$G466)+IFERROR(IF(AND($V466&lt;=AB$1,$W466&gt;=AB$1),INDEX(Reliability!G$23:G$50,MATCH($T466,Reliability!$C$23:$C$50,0)),0),0)*$H466*$X466*$Y466),$D466)*$R466</f>
        <v>0</v>
      </c>
      <c r="AC466" s="168">
        <f>MIN((IFERROR(IF(AND($V466&lt;=AC$1,$W466&gt;=AC$1),INDEX(Reliability!H$23:H$50,MATCH($S466,Reliability!$C$23:$C$50,0)),0),0)*IF($T466="n/a",$D466*$Y466,$G466)+IFERROR(IF(AND($V466&lt;=AC$1,$W466&gt;=AC$1),INDEX(Reliability!H$23:H$50,MATCH($T466,Reliability!$C$23:$C$50,0)),0),0)*$H466*$X466*$Y466),$D466)*$R466</f>
        <v>0</v>
      </c>
      <c r="AD466" s="168">
        <f>MIN((IFERROR(IF(AND($V466&lt;=AD$1,$W466&gt;=AD$1),INDEX(Reliability!I$23:I$50,MATCH($S466,Reliability!$C$23:$C$50,0)),0),0)*IF($T466="n/a",$D466*$Y466,$G466)+IFERROR(IF(AND($V466&lt;=AD$1,$W466&gt;=AD$1),INDEX(Reliability!I$23:I$50,MATCH($T466,Reliability!$C$23:$C$50,0)),0),0)*$H466*$X466*$Y466),$D466)*$R466</f>
        <v>0</v>
      </c>
      <c r="AE466" s="168">
        <f>MIN((IFERROR(IF(AND($V466&lt;=AE$1,$W466&gt;=AE$1),INDEX(Reliability!J$23:J$50,MATCH($S466,Reliability!$C$23:$C$50,0)),0),0)*IF($T466="n/a",$D466*$Y466,$G466)+IFERROR(IF(AND($V466&lt;=AE$1,$W466&gt;=AE$1),INDEX(Reliability!J$23:J$50,MATCH($T466,Reliability!$C$23:$C$50,0)),0),0)*$H466*$X466*$Y466),$D466)*$R466</f>
        <v>0</v>
      </c>
      <c r="AF466" s="168">
        <f>MIN((IFERROR(IF(AND($V466&lt;=AF$1,$W466&gt;=AF$1),INDEX(Reliability!K$23:K$50,MATCH($S466,Reliability!$C$23:$C$50,0)),0),0)*IF($T466="n/a",$D466*$Y466,$G466)+IFERROR(IF(AND($V466&lt;=AF$1,$W466&gt;=AF$1),INDEX(Reliability!K$23:K$50,MATCH($T466,Reliability!$C$23:$C$50,0)),0),0)*$H466*$X466*$Y466),$D466)*$R466</f>
        <v>0</v>
      </c>
      <c r="AG466" s="168">
        <f>MIN((IFERROR(IF(AND($V466&lt;=AG$1,$W466&gt;=AG$1),INDEX(Reliability!L$23:L$50,MATCH($S466,Reliability!$C$23:$C$50,0)),0),0)*IF($T466="n/a",$D466*$Y466,$G466)+IFERROR(IF(AND($V466&lt;=AG$1,$W466&gt;=AG$1),INDEX(Reliability!L$23:L$50,MATCH($T466,Reliability!$C$23:$C$50,0)),0),0)*$H466*$X466*$Y466),$D466)*$R466</f>
        <v>0</v>
      </c>
      <c r="AH466" s="168">
        <f>MIN((IFERROR(IF(AND($V466&lt;=AH$1,$W466&gt;=AH$1),INDEX(Reliability!M$23:M$50,MATCH($S466,Reliability!$C$23:$C$50,0)),0),0)*IF($T466="n/a",$D466*$Y466,$G466)+IFERROR(IF(AND($V466&lt;=AH$1,$W466&gt;=AH$1),INDEX(Reliability!M$23:M$50,MATCH($T466,Reliability!$C$23:$C$50,0)),0),0)*$H466*$X466*$Y466),$D466)*$R466</f>
        <v>0</v>
      </c>
      <c r="AI466" s="168">
        <f>MIN((IFERROR(IF(AND($V466&lt;=AI$1,$W466&gt;=AI$1),INDEX(Reliability!N$23:N$50,MATCH($S466,Reliability!$C$23:$C$50,0)),0),0)*IF($T466="n/a",$D466*$Y466,$G466)+IFERROR(IF(AND($V466&lt;=AI$1,$W466&gt;=AI$1),INDEX(Reliability!N$23:N$50,MATCH($T466,Reliability!$C$23:$C$50,0)),0),0)*$H466*$X466*$Y466),$D466)*$R466</f>
        <v>0</v>
      </c>
      <c r="AJ466" s="168">
        <f>MIN((IFERROR(IF(AND($V466&lt;=AJ$1,$W466&gt;=AJ$1),INDEX(Reliability!O$23:O$50,MATCH($S466,Reliability!$C$23:$C$50,0)),0),0)*IF($T466="n/a",$D466*$Y466,$G466)+IFERROR(IF(AND($V466&lt;=AJ$1,$W466&gt;=AJ$1),INDEX(Reliability!O$23:O$50,MATCH($T466,Reliability!$C$23:$C$50,0)),0),0)*$H466*$X466*$Y466),$D466)*$R466</f>
        <v>0</v>
      </c>
      <c r="AK466" s="168">
        <f>MIN((IFERROR(IF(AND($V466&lt;=AK$1,$W466&gt;=AK$1),INDEX(Reliability!P$23:P$50,MATCH($S466,Reliability!$C$23:$C$50,0)),0),0)*IF($T466="n/a",$D466*$Y466,$G466)+IFERROR(IF(AND($V466&lt;=AK$1,$W466&gt;=AK$1),INDEX(Reliability!P$23:P$50,MATCH($T466,Reliability!$C$23:$C$50,0)),0),0)*$H466*$X466*$Y466),$D466)*$R466</f>
        <v>0</v>
      </c>
      <c r="AM466" s="167">
        <f t="shared" si="71"/>
        <v>0</v>
      </c>
      <c r="AN466">
        <f>unique_contracts!C466</f>
        <v>0</v>
      </c>
    </row>
    <row r="467" spans="2:40" x14ac:dyDescent="0.25">
      <c r="B467" s="121">
        <f>unique_contracts!B467</f>
        <v>0</v>
      </c>
      <c r="C467" s="103">
        <f>unique_contracts!D467</f>
        <v>0</v>
      </c>
      <c r="D467" s="120">
        <f>unique_contracts!J467</f>
        <v>0</v>
      </c>
      <c r="E467" s="103">
        <f>unique_contracts!M467</f>
        <v>0</v>
      </c>
      <c r="F467" s="103">
        <f>unique_contracts!N467</f>
        <v>0</v>
      </c>
      <c r="G467" s="103">
        <f>unique_contracts!P467</f>
        <v>0</v>
      </c>
      <c r="H467" s="103">
        <f>unique_contracts!R467</f>
        <v>0</v>
      </c>
      <c r="I467" s="103">
        <f>unique_contracts!V467</f>
        <v>0</v>
      </c>
      <c r="J467" s="121">
        <f>unique_contracts!AB467</f>
        <v>0</v>
      </c>
      <c r="K467" s="103">
        <f>unique_contracts!AM467</f>
        <v>0</v>
      </c>
      <c r="L467" s="103">
        <f>unique_contracts!AN467</f>
        <v>0</v>
      </c>
      <c r="M467" s="103">
        <f>unique_contracts!AO467</f>
        <v>0</v>
      </c>
      <c r="N467" s="103">
        <f>unique_contracts!AP467</f>
        <v>0</v>
      </c>
      <c r="O467" s="103">
        <f>unique_contracts!AQ467</f>
        <v>0</v>
      </c>
      <c r="P467" s="103">
        <f>unique_contracts!AR467</f>
        <v>0</v>
      </c>
      <c r="Q467" s="103">
        <f>unique_contracts!BP467</f>
        <v>0</v>
      </c>
      <c r="R467" s="103">
        <f t="shared" si="64"/>
        <v>0</v>
      </c>
      <c r="S467" s="103" t="str">
        <f>IFERROR(IF(AND(I467&gt;0,E467="NotHybrid"),_xlfn.CONCAT(MAX(MIN(ROUNDDOWN(I467/D467,0),8),4),INDEX(resources!$G:$G,MATCH(B467,resources!$A:$A,0))),INDEX(resources!$G:$G,MATCH(B467,resources!$A:$A,0))),"n/a")</f>
        <v>n/a</v>
      </c>
      <c r="T467" s="103" t="str">
        <f t="shared" si="65"/>
        <v>n/a</v>
      </c>
      <c r="U467" s="103" t="str">
        <f t="shared" si="66"/>
        <v>n/a</v>
      </c>
      <c r="V467" s="103">
        <f t="shared" si="67"/>
        <v>0</v>
      </c>
      <c r="W467" s="103">
        <f t="shared" si="68"/>
        <v>0</v>
      </c>
      <c r="X467" s="119">
        <f t="shared" si="69"/>
        <v>1</v>
      </c>
      <c r="Y467" s="119">
        <f t="shared" si="70"/>
        <v>1</v>
      </c>
      <c r="Z467" s="168">
        <f>MIN((IFERROR(IF(AND($V467&lt;=Z$1,$W467&gt;=Z$1),INDEX(Reliability!E$23:E$50,MATCH($S467,Reliability!$C$23:$C$50,0)),0),0)*IF($T467="n/a",$D467*$Y467,$G467)+IFERROR(IF(AND($V467&lt;=Z$1,$W467&gt;=Z$1),INDEX(Reliability!E$23:E$50,MATCH($T467,Reliability!$C$23:$C$50,0)),0),0)*$H467*$X467*$Y467),$D467)*$R467</f>
        <v>0</v>
      </c>
      <c r="AA467" s="168">
        <f>MIN((IFERROR(IF(AND($V467&lt;=AA$1,$W467&gt;=AA$1),INDEX(Reliability!F$23:F$50,MATCH($S467,Reliability!$C$23:$C$50,0)),0),0)*IF($T467="n/a",$D467*$Y467,$G467)+IFERROR(IF(AND($V467&lt;=AA$1,$W467&gt;=AA$1),INDEX(Reliability!F$23:F$50,MATCH($T467,Reliability!$C$23:$C$50,0)),0),0)*$H467*$X467*$Y467),$D467)*$R467</f>
        <v>0</v>
      </c>
      <c r="AB467" s="168">
        <f>MIN((IFERROR(IF(AND($V467&lt;=AB$1,$W467&gt;=AB$1),INDEX(Reliability!G$23:G$50,MATCH($S467,Reliability!$C$23:$C$50,0)),0),0)*IF($T467="n/a",$D467*$Y467,$G467)+IFERROR(IF(AND($V467&lt;=AB$1,$W467&gt;=AB$1),INDEX(Reliability!G$23:G$50,MATCH($T467,Reliability!$C$23:$C$50,0)),0),0)*$H467*$X467*$Y467),$D467)*$R467</f>
        <v>0</v>
      </c>
      <c r="AC467" s="168">
        <f>MIN((IFERROR(IF(AND($V467&lt;=AC$1,$W467&gt;=AC$1),INDEX(Reliability!H$23:H$50,MATCH($S467,Reliability!$C$23:$C$50,0)),0),0)*IF($T467="n/a",$D467*$Y467,$G467)+IFERROR(IF(AND($V467&lt;=AC$1,$W467&gt;=AC$1),INDEX(Reliability!H$23:H$50,MATCH($T467,Reliability!$C$23:$C$50,0)),0),0)*$H467*$X467*$Y467),$D467)*$R467</f>
        <v>0</v>
      </c>
      <c r="AD467" s="168">
        <f>MIN((IFERROR(IF(AND($V467&lt;=AD$1,$W467&gt;=AD$1),INDEX(Reliability!I$23:I$50,MATCH($S467,Reliability!$C$23:$C$50,0)),0),0)*IF($T467="n/a",$D467*$Y467,$G467)+IFERROR(IF(AND($V467&lt;=AD$1,$W467&gt;=AD$1),INDEX(Reliability!I$23:I$50,MATCH($T467,Reliability!$C$23:$C$50,0)),0),0)*$H467*$X467*$Y467),$D467)*$R467</f>
        <v>0</v>
      </c>
      <c r="AE467" s="168">
        <f>MIN((IFERROR(IF(AND($V467&lt;=AE$1,$W467&gt;=AE$1),INDEX(Reliability!J$23:J$50,MATCH($S467,Reliability!$C$23:$C$50,0)),0),0)*IF($T467="n/a",$D467*$Y467,$G467)+IFERROR(IF(AND($V467&lt;=AE$1,$W467&gt;=AE$1),INDEX(Reliability!J$23:J$50,MATCH($T467,Reliability!$C$23:$C$50,0)),0),0)*$H467*$X467*$Y467),$D467)*$R467</f>
        <v>0</v>
      </c>
      <c r="AF467" s="168">
        <f>MIN((IFERROR(IF(AND($V467&lt;=AF$1,$W467&gt;=AF$1),INDEX(Reliability!K$23:K$50,MATCH($S467,Reliability!$C$23:$C$50,0)),0),0)*IF($T467="n/a",$D467*$Y467,$G467)+IFERROR(IF(AND($V467&lt;=AF$1,$W467&gt;=AF$1),INDEX(Reliability!K$23:K$50,MATCH($T467,Reliability!$C$23:$C$50,0)),0),0)*$H467*$X467*$Y467),$D467)*$R467</f>
        <v>0</v>
      </c>
      <c r="AG467" s="168">
        <f>MIN((IFERROR(IF(AND($V467&lt;=AG$1,$W467&gt;=AG$1),INDEX(Reliability!L$23:L$50,MATCH($S467,Reliability!$C$23:$C$50,0)),0),0)*IF($T467="n/a",$D467*$Y467,$G467)+IFERROR(IF(AND($V467&lt;=AG$1,$W467&gt;=AG$1),INDEX(Reliability!L$23:L$50,MATCH($T467,Reliability!$C$23:$C$50,0)),0),0)*$H467*$X467*$Y467),$D467)*$R467</f>
        <v>0</v>
      </c>
      <c r="AH467" s="168">
        <f>MIN((IFERROR(IF(AND($V467&lt;=AH$1,$W467&gt;=AH$1),INDEX(Reliability!M$23:M$50,MATCH($S467,Reliability!$C$23:$C$50,0)),0),0)*IF($T467="n/a",$D467*$Y467,$G467)+IFERROR(IF(AND($V467&lt;=AH$1,$W467&gt;=AH$1),INDEX(Reliability!M$23:M$50,MATCH($T467,Reliability!$C$23:$C$50,0)),0),0)*$H467*$X467*$Y467),$D467)*$R467</f>
        <v>0</v>
      </c>
      <c r="AI467" s="168">
        <f>MIN((IFERROR(IF(AND($V467&lt;=AI$1,$W467&gt;=AI$1),INDEX(Reliability!N$23:N$50,MATCH($S467,Reliability!$C$23:$C$50,0)),0),0)*IF($T467="n/a",$D467*$Y467,$G467)+IFERROR(IF(AND($V467&lt;=AI$1,$W467&gt;=AI$1),INDEX(Reliability!N$23:N$50,MATCH($T467,Reliability!$C$23:$C$50,0)),0),0)*$H467*$X467*$Y467),$D467)*$R467</f>
        <v>0</v>
      </c>
      <c r="AJ467" s="168">
        <f>MIN((IFERROR(IF(AND($V467&lt;=AJ$1,$W467&gt;=AJ$1),INDEX(Reliability!O$23:O$50,MATCH($S467,Reliability!$C$23:$C$50,0)),0),0)*IF($T467="n/a",$D467*$Y467,$G467)+IFERROR(IF(AND($V467&lt;=AJ$1,$W467&gt;=AJ$1),INDEX(Reliability!O$23:O$50,MATCH($T467,Reliability!$C$23:$C$50,0)),0),0)*$H467*$X467*$Y467),$D467)*$R467</f>
        <v>0</v>
      </c>
      <c r="AK467" s="168">
        <f>MIN((IFERROR(IF(AND($V467&lt;=AK$1,$W467&gt;=AK$1),INDEX(Reliability!P$23:P$50,MATCH($S467,Reliability!$C$23:$C$50,0)),0),0)*IF($T467="n/a",$D467*$Y467,$G467)+IFERROR(IF(AND($V467&lt;=AK$1,$W467&gt;=AK$1),INDEX(Reliability!P$23:P$50,MATCH($T467,Reliability!$C$23:$C$50,0)),0),0)*$H467*$X467*$Y467),$D467)*$R467</f>
        <v>0</v>
      </c>
      <c r="AM467" s="167">
        <f t="shared" si="71"/>
        <v>0</v>
      </c>
      <c r="AN467">
        <f>unique_contracts!C467</f>
        <v>0</v>
      </c>
    </row>
    <row r="468" spans="2:40" x14ac:dyDescent="0.25">
      <c r="B468" s="121">
        <f>unique_contracts!B468</f>
        <v>0</v>
      </c>
      <c r="C468" s="103">
        <f>unique_contracts!D468</f>
        <v>0</v>
      </c>
      <c r="D468" s="120">
        <f>unique_contracts!J468</f>
        <v>0</v>
      </c>
      <c r="E468" s="103">
        <f>unique_contracts!M468</f>
        <v>0</v>
      </c>
      <c r="F468" s="103">
        <f>unique_contracts!N468</f>
        <v>0</v>
      </c>
      <c r="G468" s="103">
        <f>unique_contracts!P468</f>
        <v>0</v>
      </c>
      <c r="H468" s="103">
        <f>unique_contracts!R468</f>
        <v>0</v>
      </c>
      <c r="I468" s="103">
        <f>unique_contracts!V468</f>
        <v>0</v>
      </c>
      <c r="J468" s="121">
        <f>unique_contracts!AB468</f>
        <v>0</v>
      </c>
      <c r="K468" s="103">
        <f>unique_contracts!AM468</f>
        <v>0</v>
      </c>
      <c r="L468" s="103">
        <f>unique_contracts!AN468</f>
        <v>0</v>
      </c>
      <c r="M468" s="103">
        <f>unique_contracts!AO468</f>
        <v>0</v>
      </c>
      <c r="N468" s="103">
        <f>unique_contracts!AP468</f>
        <v>0</v>
      </c>
      <c r="O468" s="103">
        <f>unique_contracts!AQ468</f>
        <v>0</v>
      </c>
      <c r="P468" s="103">
        <f>unique_contracts!AR468</f>
        <v>0</v>
      </c>
      <c r="Q468" s="103">
        <f>unique_contracts!BP468</f>
        <v>0</v>
      </c>
      <c r="R468" s="103">
        <f t="shared" si="64"/>
        <v>0</v>
      </c>
      <c r="S468" s="103" t="str">
        <f>IFERROR(IF(AND(I468&gt;0,E468="NotHybrid"),_xlfn.CONCAT(MAX(MIN(ROUNDDOWN(I468/D468,0),8),4),INDEX(resources!$G:$G,MATCH(B468,resources!$A:$A,0))),INDEX(resources!$G:$G,MATCH(B468,resources!$A:$A,0))),"n/a")</f>
        <v>n/a</v>
      </c>
      <c r="T468" s="103" t="str">
        <f t="shared" si="65"/>
        <v>n/a</v>
      </c>
      <c r="U468" s="103" t="str">
        <f t="shared" si="66"/>
        <v>n/a</v>
      </c>
      <c r="V468" s="103">
        <f t="shared" si="67"/>
        <v>0</v>
      </c>
      <c r="W468" s="103">
        <f t="shared" si="68"/>
        <v>0</v>
      </c>
      <c r="X468" s="119">
        <f t="shared" si="69"/>
        <v>1</v>
      </c>
      <c r="Y468" s="119">
        <f t="shared" si="70"/>
        <v>1</v>
      </c>
      <c r="Z468" s="168">
        <f>MIN((IFERROR(IF(AND($V468&lt;=Z$1,$W468&gt;=Z$1),INDEX(Reliability!E$23:E$50,MATCH($S468,Reliability!$C$23:$C$50,0)),0),0)*IF($T468="n/a",$D468*$Y468,$G468)+IFERROR(IF(AND($V468&lt;=Z$1,$W468&gt;=Z$1),INDEX(Reliability!E$23:E$50,MATCH($T468,Reliability!$C$23:$C$50,0)),0),0)*$H468*$X468*$Y468),$D468)*$R468</f>
        <v>0</v>
      </c>
      <c r="AA468" s="168">
        <f>MIN((IFERROR(IF(AND($V468&lt;=AA$1,$W468&gt;=AA$1),INDEX(Reliability!F$23:F$50,MATCH($S468,Reliability!$C$23:$C$50,0)),0),0)*IF($T468="n/a",$D468*$Y468,$G468)+IFERROR(IF(AND($V468&lt;=AA$1,$W468&gt;=AA$1),INDEX(Reliability!F$23:F$50,MATCH($T468,Reliability!$C$23:$C$50,0)),0),0)*$H468*$X468*$Y468),$D468)*$R468</f>
        <v>0</v>
      </c>
      <c r="AB468" s="168">
        <f>MIN((IFERROR(IF(AND($V468&lt;=AB$1,$W468&gt;=AB$1),INDEX(Reliability!G$23:G$50,MATCH($S468,Reliability!$C$23:$C$50,0)),0),0)*IF($T468="n/a",$D468*$Y468,$G468)+IFERROR(IF(AND($V468&lt;=AB$1,$W468&gt;=AB$1),INDEX(Reliability!G$23:G$50,MATCH($T468,Reliability!$C$23:$C$50,0)),0),0)*$H468*$X468*$Y468),$D468)*$R468</f>
        <v>0</v>
      </c>
      <c r="AC468" s="168">
        <f>MIN((IFERROR(IF(AND($V468&lt;=AC$1,$W468&gt;=AC$1),INDEX(Reliability!H$23:H$50,MATCH($S468,Reliability!$C$23:$C$50,0)),0),0)*IF($T468="n/a",$D468*$Y468,$G468)+IFERROR(IF(AND($V468&lt;=AC$1,$W468&gt;=AC$1),INDEX(Reliability!H$23:H$50,MATCH($T468,Reliability!$C$23:$C$50,0)),0),0)*$H468*$X468*$Y468),$D468)*$R468</f>
        <v>0</v>
      </c>
      <c r="AD468" s="168">
        <f>MIN((IFERROR(IF(AND($V468&lt;=AD$1,$W468&gt;=AD$1),INDEX(Reliability!I$23:I$50,MATCH($S468,Reliability!$C$23:$C$50,0)),0),0)*IF($T468="n/a",$D468*$Y468,$G468)+IFERROR(IF(AND($V468&lt;=AD$1,$W468&gt;=AD$1),INDEX(Reliability!I$23:I$50,MATCH($T468,Reliability!$C$23:$C$50,0)),0),0)*$H468*$X468*$Y468),$D468)*$R468</f>
        <v>0</v>
      </c>
      <c r="AE468" s="168">
        <f>MIN((IFERROR(IF(AND($V468&lt;=AE$1,$W468&gt;=AE$1),INDEX(Reliability!J$23:J$50,MATCH($S468,Reliability!$C$23:$C$50,0)),0),0)*IF($T468="n/a",$D468*$Y468,$G468)+IFERROR(IF(AND($V468&lt;=AE$1,$W468&gt;=AE$1),INDEX(Reliability!J$23:J$50,MATCH($T468,Reliability!$C$23:$C$50,0)),0),0)*$H468*$X468*$Y468),$D468)*$R468</f>
        <v>0</v>
      </c>
      <c r="AF468" s="168">
        <f>MIN((IFERROR(IF(AND($V468&lt;=AF$1,$W468&gt;=AF$1),INDEX(Reliability!K$23:K$50,MATCH($S468,Reliability!$C$23:$C$50,0)),0),0)*IF($T468="n/a",$D468*$Y468,$G468)+IFERROR(IF(AND($V468&lt;=AF$1,$W468&gt;=AF$1),INDEX(Reliability!K$23:K$50,MATCH($T468,Reliability!$C$23:$C$50,0)),0),0)*$H468*$X468*$Y468),$D468)*$R468</f>
        <v>0</v>
      </c>
      <c r="AG468" s="168">
        <f>MIN((IFERROR(IF(AND($V468&lt;=AG$1,$W468&gt;=AG$1),INDEX(Reliability!L$23:L$50,MATCH($S468,Reliability!$C$23:$C$50,0)),0),0)*IF($T468="n/a",$D468*$Y468,$G468)+IFERROR(IF(AND($V468&lt;=AG$1,$W468&gt;=AG$1),INDEX(Reliability!L$23:L$50,MATCH($T468,Reliability!$C$23:$C$50,0)),0),0)*$H468*$X468*$Y468),$D468)*$R468</f>
        <v>0</v>
      </c>
      <c r="AH468" s="168">
        <f>MIN((IFERROR(IF(AND($V468&lt;=AH$1,$W468&gt;=AH$1),INDEX(Reliability!M$23:M$50,MATCH($S468,Reliability!$C$23:$C$50,0)),0),0)*IF($T468="n/a",$D468*$Y468,$G468)+IFERROR(IF(AND($V468&lt;=AH$1,$W468&gt;=AH$1),INDEX(Reliability!M$23:M$50,MATCH($T468,Reliability!$C$23:$C$50,0)),0),0)*$H468*$X468*$Y468),$D468)*$R468</f>
        <v>0</v>
      </c>
      <c r="AI468" s="168">
        <f>MIN((IFERROR(IF(AND($V468&lt;=AI$1,$W468&gt;=AI$1),INDEX(Reliability!N$23:N$50,MATCH($S468,Reliability!$C$23:$C$50,0)),0),0)*IF($T468="n/a",$D468*$Y468,$G468)+IFERROR(IF(AND($V468&lt;=AI$1,$W468&gt;=AI$1),INDEX(Reliability!N$23:N$50,MATCH($T468,Reliability!$C$23:$C$50,0)),0),0)*$H468*$X468*$Y468),$D468)*$R468</f>
        <v>0</v>
      </c>
      <c r="AJ468" s="168">
        <f>MIN((IFERROR(IF(AND($V468&lt;=AJ$1,$W468&gt;=AJ$1),INDEX(Reliability!O$23:O$50,MATCH($S468,Reliability!$C$23:$C$50,0)),0),0)*IF($T468="n/a",$D468*$Y468,$G468)+IFERROR(IF(AND($V468&lt;=AJ$1,$W468&gt;=AJ$1),INDEX(Reliability!O$23:O$50,MATCH($T468,Reliability!$C$23:$C$50,0)),0),0)*$H468*$X468*$Y468),$D468)*$R468</f>
        <v>0</v>
      </c>
      <c r="AK468" s="168">
        <f>MIN((IFERROR(IF(AND($V468&lt;=AK$1,$W468&gt;=AK$1),INDEX(Reliability!P$23:P$50,MATCH($S468,Reliability!$C$23:$C$50,0)),0),0)*IF($T468="n/a",$D468*$Y468,$G468)+IFERROR(IF(AND($V468&lt;=AK$1,$W468&gt;=AK$1),INDEX(Reliability!P$23:P$50,MATCH($T468,Reliability!$C$23:$C$50,0)),0),0)*$H468*$X468*$Y468),$D468)*$R468</f>
        <v>0</v>
      </c>
      <c r="AM468" s="167">
        <f t="shared" si="71"/>
        <v>0</v>
      </c>
      <c r="AN468">
        <f>unique_contracts!C468</f>
        <v>0</v>
      </c>
    </row>
    <row r="469" spans="2:40" x14ac:dyDescent="0.25">
      <c r="B469" s="121">
        <f>unique_contracts!B469</f>
        <v>0</v>
      </c>
      <c r="C469" s="103">
        <f>unique_contracts!D469</f>
        <v>0</v>
      </c>
      <c r="D469" s="120">
        <f>unique_contracts!J469</f>
        <v>0</v>
      </c>
      <c r="E469" s="103">
        <f>unique_contracts!M469</f>
        <v>0</v>
      </c>
      <c r="F469" s="103">
        <f>unique_contracts!N469</f>
        <v>0</v>
      </c>
      <c r="G469" s="103">
        <f>unique_contracts!P469</f>
        <v>0</v>
      </c>
      <c r="H469" s="103">
        <f>unique_contracts!R469</f>
        <v>0</v>
      </c>
      <c r="I469" s="103">
        <f>unique_contracts!V469</f>
        <v>0</v>
      </c>
      <c r="J469" s="121">
        <f>unique_contracts!AB469</f>
        <v>0</v>
      </c>
      <c r="K469" s="103">
        <f>unique_contracts!AM469</f>
        <v>0</v>
      </c>
      <c r="L469" s="103">
        <f>unique_contracts!AN469</f>
        <v>0</v>
      </c>
      <c r="M469" s="103">
        <f>unique_contracts!AO469</f>
        <v>0</v>
      </c>
      <c r="N469" s="103">
        <f>unique_contracts!AP469</f>
        <v>0</v>
      </c>
      <c r="O469" s="103">
        <f>unique_contracts!AQ469</f>
        <v>0</v>
      </c>
      <c r="P469" s="103">
        <f>unique_contracts!AR469</f>
        <v>0</v>
      </c>
      <c r="Q469" s="103">
        <f>unique_contracts!BP469</f>
        <v>0</v>
      </c>
      <c r="R469" s="103">
        <f t="shared" si="64"/>
        <v>0</v>
      </c>
      <c r="S469" s="103" t="str">
        <f>IFERROR(IF(AND(I469&gt;0,E469="NotHybrid"),_xlfn.CONCAT(MAX(MIN(ROUNDDOWN(I469/D469,0),8),4),INDEX(resources!$G:$G,MATCH(B469,resources!$A:$A,0))),INDEX(resources!$G:$G,MATCH(B469,resources!$A:$A,0))),"n/a")</f>
        <v>n/a</v>
      </c>
      <c r="T469" s="103" t="str">
        <f t="shared" si="65"/>
        <v>n/a</v>
      </c>
      <c r="U469" s="103" t="str">
        <f t="shared" si="66"/>
        <v>n/a</v>
      </c>
      <c r="V469" s="103">
        <f t="shared" si="67"/>
        <v>0</v>
      </c>
      <c r="W469" s="103">
        <f t="shared" si="68"/>
        <v>0</v>
      </c>
      <c r="X469" s="119">
        <f t="shared" si="69"/>
        <v>1</v>
      </c>
      <c r="Y469" s="119">
        <f t="shared" si="70"/>
        <v>1</v>
      </c>
      <c r="Z469" s="168">
        <f>MIN((IFERROR(IF(AND($V469&lt;=Z$1,$W469&gt;=Z$1),INDEX(Reliability!E$23:E$50,MATCH($S469,Reliability!$C$23:$C$50,0)),0),0)*IF($T469="n/a",$D469*$Y469,$G469)+IFERROR(IF(AND($V469&lt;=Z$1,$W469&gt;=Z$1),INDEX(Reliability!E$23:E$50,MATCH($T469,Reliability!$C$23:$C$50,0)),0),0)*$H469*$X469*$Y469),$D469)*$R469</f>
        <v>0</v>
      </c>
      <c r="AA469" s="168">
        <f>MIN((IFERROR(IF(AND($V469&lt;=AA$1,$W469&gt;=AA$1),INDEX(Reliability!F$23:F$50,MATCH($S469,Reliability!$C$23:$C$50,0)),0),0)*IF($T469="n/a",$D469*$Y469,$G469)+IFERROR(IF(AND($V469&lt;=AA$1,$W469&gt;=AA$1),INDEX(Reliability!F$23:F$50,MATCH($T469,Reliability!$C$23:$C$50,0)),0),0)*$H469*$X469*$Y469),$D469)*$R469</f>
        <v>0</v>
      </c>
      <c r="AB469" s="168">
        <f>MIN((IFERROR(IF(AND($V469&lt;=AB$1,$W469&gt;=AB$1),INDEX(Reliability!G$23:G$50,MATCH($S469,Reliability!$C$23:$C$50,0)),0),0)*IF($T469="n/a",$D469*$Y469,$G469)+IFERROR(IF(AND($V469&lt;=AB$1,$W469&gt;=AB$1),INDEX(Reliability!G$23:G$50,MATCH($T469,Reliability!$C$23:$C$50,0)),0),0)*$H469*$X469*$Y469),$D469)*$R469</f>
        <v>0</v>
      </c>
      <c r="AC469" s="168">
        <f>MIN((IFERROR(IF(AND($V469&lt;=AC$1,$W469&gt;=AC$1),INDEX(Reliability!H$23:H$50,MATCH($S469,Reliability!$C$23:$C$50,0)),0),0)*IF($T469="n/a",$D469*$Y469,$G469)+IFERROR(IF(AND($V469&lt;=AC$1,$W469&gt;=AC$1),INDEX(Reliability!H$23:H$50,MATCH($T469,Reliability!$C$23:$C$50,0)),0),0)*$H469*$X469*$Y469),$D469)*$R469</f>
        <v>0</v>
      </c>
      <c r="AD469" s="168">
        <f>MIN((IFERROR(IF(AND($V469&lt;=AD$1,$W469&gt;=AD$1),INDEX(Reliability!I$23:I$50,MATCH($S469,Reliability!$C$23:$C$50,0)),0),0)*IF($T469="n/a",$D469*$Y469,$G469)+IFERROR(IF(AND($V469&lt;=AD$1,$W469&gt;=AD$1),INDEX(Reliability!I$23:I$50,MATCH($T469,Reliability!$C$23:$C$50,0)),0),0)*$H469*$X469*$Y469),$D469)*$R469</f>
        <v>0</v>
      </c>
      <c r="AE469" s="168">
        <f>MIN((IFERROR(IF(AND($V469&lt;=AE$1,$W469&gt;=AE$1),INDEX(Reliability!J$23:J$50,MATCH($S469,Reliability!$C$23:$C$50,0)),0),0)*IF($T469="n/a",$D469*$Y469,$G469)+IFERROR(IF(AND($V469&lt;=AE$1,$W469&gt;=AE$1),INDEX(Reliability!J$23:J$50,MATCH($T469,Reliability!$C$23:$C$50,0)),0),0)*$H469*$X469*$Y469),$D469)*$R469</f>
        <v>0</v>
      </c>
      <c r="AF469" s="168">
        <f>MIN((IFERROR(IF(AND($V469&lt;=AF$1,$W469&gt;=AF$1),INDEX(Reliability!K$23:K$50,MATCH($S469,Reliability!$C$23:$C$50,0)),0),0)*IF($T469="n/a",$D469*$Y469,$G469)+IFERROR(IF(AND($V469&lt;=AF$1,$W469&gt;=AF$1),INDEX(Reliability!K$23:K$50,MATCH($T469,Reliability!$C$23:$C$50,0)),0),0)*$H469*$X469*$Y469),$D469)*$R469</f>
        <v>0</v>
      </c>
      <c r="AG469" s="168">
        <f>MIN((IFERROR(IF(AND($V469&lt;=AG$1,$W469&gt;=AG$1),INDEX(Reliability!L$23:L$50,MATCH($S469,Reliability!$C$23:$C$50,0)),0),0)*IF($T469="n/a",$D469*$Y469,$G469)+IFERROR(IF(AND($V469&lt;=AG$1,$W469&gt;=AG$1),INDEX(Reliability!L$23:L$50,MATCH($T469,Reliability!$C$23:$C$50,0)),0),0)*$H469*$X469*$Y469),$D469)*$R469</f>
        <v>0</v>
      </c>
      <c r="AH469" s="168">
        <f>MIN((IFERROR(IF(AND($V469&lt;=AH$1,$W469&gt;=AH$1),INDEX(Reliability!M$23:M$50,MATCH($S469,Reliability!$C$23:$C$50,0)),0),0)*IF($T469="n/a",$D469*$Y469,$G469)+IFERROR(IF(AND($V469&lt;=AH$1,$W469&gt;=AH$1),INDEX(Reliability!M$23:M$50,MATCH($T469,Reliability!$C$23:$C$50,0)),0),0)*$H469*$X469*$Y469),$D469)*$R469</f>
        <v>0</v>
      </c>
      <c r="AI469" s="168">
        <f>MIN((IFERROR(IF(AND($V469&lt;=AI$1,$W469&gt;=AI$1),INDEX(Reliability!N$23:N$50,MATCH($S469,Reliability!$C$23:$C$50,0)),0),0)*IF($T469="n/a",$D469*$Y469,$G469)+IFERROR(IF(AND($V469&lt;=AI$1,$W469&gt;=AI$1),INDEX(Reliability!N$23:N$50,MATCH($T469,Reliability!$C$23:$C$50,0)),0),0)*$H469*$X469*$Y469),$D469)*$R469</f>
        <v>0</v>
      </c>
      <c r="AJ469" s="168">
        <f>MIN((IFERROR(IF(AND($V469&lt;=AJ$1,$W469&gt;=AJ$1),INDEX(Reliability!O$23:O$50,MATCH($S469,Reliability!$C$23:$C$50,0)),0),0)*IF($T469="n/a",$D469*$Y469,$G469)+IFERROR(IF(AND($V469&lt;=AJ$1,$W469&gt;=AJ$1),INDEX(Reliability!O$23:O$50,MATCH($T469,Reliability!$C$23:$C$50,0)),0),0)*$H469*$X469*$Y469),$D469)*$R469</f>
        <v>0</v>
      </c>
      <c r="AK469" s="168">
        <f>MIN((IFERROR(IF(AND($V469&lt;=AK$1,$W469&gt;=AK$1),INDEX(Reliability!P$23:P$50,MATCH($S469,Reliability!$C$23:$C$50,0)),0),0)*IF($T469="n/a",$D469*$Y469,$G469)+IFERROR(IF(AND($V469&lt;=AK$1,$W469&gt;=AK$1),INDEX(Reliability!P$23:P$50,MATCH($T469,Reliability!$C$23:$C$50,0)),0),0)*$H469*$X469*$Y469),$D469)*$R469</f>
        <v>0</v>
      </c>
      <c r="AM469" s="167">
        <f t="shared" si="71"/>
        <v>0</v>
      </c>
      <c r="AN469">
        <f>unique_contracts!C469</f>
        <v>0</v>
      </c>
    </row>
    <row r="470" spans="2:40" x14ac:dyDescent="0.25">
      <c r="B470" s="121">
        <f>unique_contracts!B470</f>
        <v>0</v>
      </c>
      <c r="C470" s="103">
        <f>unique_contracts!D470</f>
        <v>0</v>
      </c>
      <c r="D470" s="120">
        <f>unique_contracts!J470</f>
        <v>0</v>
      </c>
      <c r="E470" s="103">
        <f>unique_contracts!M470</f>
        <v>0</v>
      </c>
      <c r="F470" s="103">
        <f>unique_contracts!N470</f>
        <v>0</v>
      </c>
      <c r="G470" s="103">
        <f>unique_contracts!P470</f>
        <v>0</v>
      </c>
      <c r="H470" s="103">
        <f>unique_contracts!R470</f>
        <v>0</v>
      </c>
      <c r="I470" s="103">
        <f>unique_contracts!V470</f>
        <v>0</v>
      </c>
      <c r="J470" s="121">
        <f>unique_contracts!AB470</f>
        <v>0</v>
      </c>
      <c r="K470" s="103">
        <f>unique_contracts!AM470</f>
        <v>0</v>
      </c>
      <c r="L470" s="103">
        <f>unique_contracts!AN470</f>
        <v>0</v>
      </c>
      <c r="M470" s="103">
        <f>unique_contracts!AO470</f>
        <v>0</v>
      </c>
      <c r="N470" s="103">
        <f>unique_contracts!AP470</f>
        <v>0</v>
      </c>
      <c r="O470" s="103">
        <f>unique_contracts!AQ470</f>
        <v>0</v>
      </c>
      <c r="P470" s="103">
        <f>unique_contracts!AR470</f>
        <v>0</v>
      </c>
      <c r="Q470" s="103">
        <f>unique_contracts!BP470</f>
        <v>0</v>
      </c>
      <c r="R470" s="103">
        <f t="shared" si="64"/>
        <v>0</v>
      </c>
      <c r="S470" s="103" t="str">
        <f>IFERROR(IF(AND(I470&gt;0,E470="NotHybrid"),_xlfn.CONCAT(MAX(MIN(ROUNDDOWN(I470/D470,0),8),4),INDEX(resources!$G:$G,MATCH(B470,resources!$A:$A,0))),INDEX(resources!$G:$G,MATCH(B470,resources!$A:$A,0))),"n/a")</f>
        <v>n/a</v>
      </c>
      <c r="T470" s="103" t="str">
        <f t="shared" si="65"/>
        <v>n/a</v>
      </c>
      <c r="U470" s="103" t="str">
        <f t="shared" si="66"/>
        <v>n/a</v>
      </c>
      <c r="V470" s="103">
        <f t="shared" si="67"/>
        <v>0</v>
      </c>
      <c r="W470" s="103">
        <f t="shared" si="68"/>
        <v>0</v>
      </c>
      <c r="X470" s="119">
        <f t="shared" si="69"/>
        <v>1</v>
      </c>
      <c r="Y470" s="119">
        <f t="shared" si="70"/>
        <v>1</v>
      </c>
      <c r="Z470" s="168">
        <f>MIN((IFERROR(IF(AND($V470&lt;=Z$1,$W470&gt;=Z$1),INDEX(Reliability!E$23:E$50,MATCH($S470,Reliability!$C$23:$C$50,0)),0),0)*IF($T470="n/a",$D470*$Y470,$G470)+IFERROR(IF(AND($V470&lt;=Z$1,$W470&gt;=Z$1),INDEX(Reliability!E$23:E$50,MATCH($T470,Reliability!$C$23:$C$50,0)),0),0)*$H470*$X470*$Y470),$D470)*$R470</f>
        <v>0</v>
      </c>
      <c r="AA470" s="168">
        <f>MIN((IFERROR(IF(AND($V470&lt;=AA$1,$W470&gt;=AA$1),INDEX(Reliability!F$23:F$50,MATCH($S470,Reliability!$C$23:$C$50,0)),0),0)*IF($T470="n/a",$D470*$Y470,$G470)+IFERROR(IF(AND($V470&lt;=AA$1,$W470&gt;=AA$1),INDEX(Reliability!F$23:F$50,MATCH($T470,Reliability!$C$23:$C$50,0)),0),0)*$H470*$X470*$Y470),$D470)*$R470</f>
        <v>0</v>
      </c>
      <c r="AB470" s="168">
        <f>MIN((IFERROR(IF(AND($V470&lt;=AB$1,$W470&gt;=AB$1),INDEX(Reliability!G$23:G$50,MATCH($S470,Reliability!$C$23:$C$50,0)),0),0)*IF($T470="n/a",$D470*$Y470,$G470)+IFERROR(IF(AND($V470&lt;=AB$1,$W470&gt;=AB$1),INDEX(Reliability!G$23:G$50,MATCH($T470,Reliability!$C$23:$C$50,0)),0),0)*$H470*$X470*$Y470),$D470)*$R470</f>
        <v>0</v>
      </c>
      <c r="AC470" s="168">
        <f>MIN((IFERROR(IF(AND($V470&lt;=AC$1,$W470&gt;=AC$1),INDEX(Reliability!H$23:H$50,MATCH($S470,Reliability!$C$23:$C$50,0)),0),0)*IF($T470="n/a",$D470*$Y470,$G470)+IFERROR(IF(AND($V470&lt;=AC$1,$W470&gt;=AC$1),INDEX(Reliability!H$23:H$50,MATCH($T470,Reliability!$C$23:$C$50,0)),0),0)*$H470*$X470*$Y470),$D470)*$R470</f>
        <v>0</v>
      </c>
      <c r="AD470" s="168">
        <f>MIN((IFERROR(IF(AND($V470&lt;=AD$1,$W470&gt;=AD$1),INDEX(Reliability!I$23:I$50,MATCH($S470,Reliability!$C$23:$C$50,0)),0),0)*IF($T470="n/a",$D470*$Y470,$G470)+IFERROR(IF(AND($V470&lt;=AD$1,$W470&gt;=AD$1),INDEX(Reliability!I$23:I$50,MATCH($T470,Reliability!$C$23:$C$50,0)),0),0)*$H470*$X470*$Y470),$D470)*$R470</f>
        <v>0</v>
      </c>
      <c r="AE470" s="168">
        <f>MIN((IFERROR(IF(AND($V470&lt;=AE$1,$W470&gt;=AE$1),INDEX(Reliability!J$23:J$50,MATCH($S470,Reliability!$C$23:$C$50,0)),0),0)*IF($T470="n/a",$D470*$Y470,$G470)+IFERROR(IF(AND($V470&lt;=AE$1,$W470&gt;=AE$1),INDEX(Reliability!J$23:J$50,MATCH($T470,Reliability!$C$23:$C$50,0)),0),0)*$H470*$X470*$Y470),$D470)*$R470</f>
        <v>0</v>
      </c>
      <c r="AF470" s="168">
        <f>MIN((IFERROR(IF(AND($V470&lt;=AF$1,$W470&gt;=AF$1),INDEX(Reliability!K$23:K$50,MATCH($S470,Reliability!$C$23:$C$50,0)),0),0)*IF($T470="n/a",$D470*$Y470,$G470)+IFERROR(IF(AND($V470&lt;=AF$1,$W470&gt;=AF$1),INDEX(Reliability!K$23:K$50,MATCH($T470,Reliability!$C$23:$C$50,0)),0),0)*$H470*$X470*$Y470),$D470)*$R470</f>
        <v>0</v>
      </c>
      <c r="AG470" s="168">
        <f>MIN((IFERROR(IF(AND($V470&lt;=AG$1,$W470&gt;=AG$1),INDEX(Reliability!L$23:L$50,MATCH($S470,Reliability!$C$23:$C$50,0)),0),0)*IF($T470="n/a",$D470*$Y470,$G470)+IFERROR(IF(AND($V470&lt;=AG$1,$W470&gt;=AG$1),INDEX(Reliability!L$23:L$50,MATCH($T470,Reliability!$C$23:$C$50,0)),0),0)*$H470*$X470*$Y470),$D470)*$R470</f>
        <v>0</v>
      </c>
      <c r="AH470" s="168">
        <f>MIN((IFERROR(IF(AND($V470&lt;=AH$1,$W470&gt;=AH$1),INDEX(Reliability!M$23:M$50,MATCH($S470,Reliability!$C$23:$C$50,0)),0),0)*IF($T470="n/a",$D470*$Y470,$G470)+IFERROR(IF(AND($V470&lt;=AH$1,$W470&gt;=AH$1),INDEX(Reliability!M$23:M$50,MATCH($T470,Reliability!$C$23:$C$50,0)),0),0)*$H470*$X470*$Y470),$D470)*$R470</f>
        <v>0</v>
      </c>
      <c r="AI470" s="168">
        <f>MIN((IFERROR(IF(AND($V470&lt;=AI$1,$W470&gt;=AI$1),INDEX(Reliability!N$23:N$50,MATCH($S470,Reliability!$C$23:$C$50,0)),0),0)*IF($T470="n/a",$D470*$Y470,$G470)+IFERROR(IF(AND($V470&lt;=AI$1,$W470&gt;=AI$1),INDEX(Reliability!N$23:N$50,MATCH($T470,Reliability!$C$23:$C$50,0)),0),0)*$H470*$X470*$Y470),$D470)*$R470</f>
        <v>0</v>
      </c>
      <c r="AJ470" s="168">
        <f>MIN((IFERROR(IF(AND($V470&lt;=AJ$1,$W470&gt;=AJ$1),INDEX(Reliability!O$23:O$50,MATCH($S470,Reliability!$C$23:$C$50,0)),0),0)*IF($T470="n/a",$D470*$Y470,$G470)+IFERROR(IF(AND($V470&lt;=AJ$1,$W470&gt;=AJ$1),INDEX(Reliability!O$23:O$50,MATCH($T470,Reliability!$C$23:$C$50,0)),0),0)*$H470*$X470*$Y470),$D470)*$R470</f>
        <v>0</v>
      </c>
      <c r="AK470" s="168">
        <f>MIN((IFERROR(IF(AND($V470&lt;=AK$1,$W470&gt;=AK$1),INDEX(Reliability!P$23:P$50,MATCH($S470,Reliability!$C$23:$C$50,0)),0),0)*IF($T470="n/a",$D470*$Y470,$G470)+IFERROR(IF(AND($V470&lt;=AK$1,$W470&gt;=AK$1),INDEX(Reliability!P$23:P$50,MATCH($T470,Reliability!$C$23:$C$50,0)),0),0)*$H470*$X470*$Y470),$D470)*$R470</f>
        <v>0</v>
      </c>
      <c r="AM470" s="167">
        <f t="shared" si="71"/>
        <v>0</v>
      </c>
      <c r="AN470">
        <f>unique_contracts!C470</f>
        <v>0</v>
      </c>
    </row>
    <row r="471" spans="2:40" x14ac:dyDescent="0.25">
      <c r="B471" s="121">
        <f>unique_contracts!B471</f>
        <v>0</v>
      </c>
      <c r="C471" s="103">
        <f>unique_contracts!D471</f>
        <v>0</v>
      </c>
      <c r="D471" s="120">
        <f>unique_contracts!J471</f>
        <v>0</v>
      </c>
      <c r="E471" s="103">
        <f>unique_contracts!M471</f>
        <v>0</v>
      </c>
      <c r="F471" s="103">
        <f>unique_contracts!N471</f>
        <v>0</v>
      </c>
      <c r="G471" s="103">
        <f>unique_contracts!P471</f>
        <v>0</v>
      </c>
      <c r="H471" s="103">
        <f>unique_contracts!R471</f>
        <v>0</v>
      </c>
      <c r="I471" s="103">
        <f>unique_contracts!V471</f>
        <v>0</v>
      </c>
      <c r="J471" s="121">
        <f>unique_contracts!AB471</f>
        <v>0</v>
      </c>
      <c r="K471" s="103">
        <f>unique_contracts!AM471</f>
        <v>0</v>
      </c>
      <c r="L471" s="103">
        <f>unique_contracts!AN471</f>
        <v>0</v>
      </c>
      <c r="M471" s="103">
        <f>unique_contracts!AO471</f>
        <v>0</v>
      </c>
      <c r="N471" s="103">
        <f>unique_contracts!AP471</f>
        <v>0</v>
      </c>
      <c r="O471" s="103">
        <f>unique_contracts!AQ471</f>
        <v>0</v>
      </c>
      <c r="P471" s="103">
        <f>unique_contracts!AR471</f>
        <v>0</v>
      </c>
      <c r="Q471" s="103">
        <f>unique_contracts!BP471</f>
        <v>0</v>
      </c>
      <c r="R471" s="103">
        <f t="shared" si="64"/>
        <v>0</v>
      </c>
      <c r="S471" s="103" t="str">
        <f>IFERROR(IF(AND(I471&gt;0,E471="NotHybrid"),_xlfn.CONCAT(MAX(MIN(ROUNDDOWN(I471/D471,0),8),4),INDEX(resources!$G:$G,MATCH(B471,resources!$A:$A,0))),INDEX(resources!$G:$G,MATCH(B471,resources!$A:$A,0))),"n/a")</f>
        <v>n/a</v>
      </c>
      <c r="T471" s="103" t="str">
        <f t="shared" si="65"/>
        <v>n/a</v>
      </c>
      <c r="U471" s="103" t="str">
        <f t="shared" si="66"/>
        <v>n/a</v>
      </c>
      <c r="V471" s="103">
        <f t="shared" si="67"/>
        <v>0</v>
      </c>
      <c r="W471" s="103">
        <f t="shared" si="68"/>
        <v>0</v>
      </c>
      <c r="X471" s="119">
        <f t="shared" si="69"/>
        <v>1</v>
      </c>
      <c r="Y471" s="119">
        <f t="shared" si="70"/>
        <v>1</v>
      </c>
      <c r="Z471" s="168">
        <f>MIN((IFERROR(IF(AND($V471&lt;=Z$1,$W471&gt;=Z$1),INDEX(Reliability!E$23:E$50,MATCH($S471,Reliability!$C$23:$C$50,0)),0),0)*IF($T471="n/a",$D471*$Y471,$G471)+IFERROR(IF(AND($V471&lt;=Z$1,$W471&gt;=Z$1),INDEX(Reliability!E$23:E$50,MATCH($T471,Reliability!$C$23:$C$50,0)),0),0)*$H471*$X471*$Y471),$D471)*$R471</f>
        <v>0</v>
      </c>
      <c r="AA471" s="168">
        <f>MIN((IFERROR(IF(AND($V471&lt;=AA$1,$W471&gt;=AA$1),INDEX(Reliability!F$23:F$50,MATCH($S471,Reliability!$C$23:$C$50,0)),0),0)*IF($T471="n/a",$D471*$Y471,$G471)+IFERROR(IF(AND($V471&lt;=AA$1,$W471&gt;=AA$1),INDEX(Reliability!F$23:F$50,MATCH($T471,Reliability!$C$23:$C$50,0)),0),0)*$H471*$X471*$Y471),$D471)*$R471</f>
        <v>0</v>
      </c>
      <c r="AB471" s="168">
        <f>MIN((IFERROR(IF(AND($V471&lt;=AB$1,$W471&gt;=AB$1),INDEX(Reliability!G$23:G$50,MATCH($S471,Reliability!$C$23:$C$50,0)),0),0)*IF($T471="n/a",$D471*$Y471,$G471)+IFERROR(IF(AND($V471&lt;=AB$1,$W471&gt;=AB$1),INDEX(Reliability!G$23:G$50,MATCH($T471,Reliability!$C$23:$C$50,0)),0),0)*$H471*$X471*$Y471),$D471)*$R471</f>
        <v>0</v>
      </c>
      <c r="AC471" s="168">
        <f>MIN((IFERROR(IF(AND($V471&lt;=AC$1,$W471&gt;=AC$1),INDEX(Reliability!H$23:H$50,MATCH($S471,Reliability!$C$23:$C$50,0)),0),0)*IF($T471="n/a",$D471*$Y471,$G471)+IFERROR(IF(AND($V471&lt;=AC$1,$W471&gt;=AC$1),INDEX(Reliability!H$23:H$50,MATCH($T471,Reliability!$C$23:$C$50,0)),0),0)*$H471*$X471*$Y471),$D471)*$R471</f>
        <v>0</v>
      </c>
      <c r="AD471" s="168">
        <f>MIN((IFERROR(IF(AND($V471&lt;=AD$1,$W471&gt;=AD$1),INDEX(Reliability!I$23:I$50,MATCH($S471,Reliability!$C$23:$C$50,0)),0),0)*IF($T471="n/a",$D471*$Y471,$G471)+IFERROR(IF(AND($V471&lt;=AD$1,$W471&gt;=AD$1),INDEX(Reliability!I$23:I$50,MATCH($T471,Reliability!$C$23:$C$50,0)),0),0)*$H471*$X471*$Y471),$D471)*$R471</f>
        <v>0</v>
      </c>
      <c r="AE471" s="168">
        <f>MIN((IFERROR(IF(AND($V471&lt;=AE$1,$W471&gt;=AE$1),INDEX(Reliability!J$23:J$50,MATCH($S471,Reliability!$C$23:$C$50,0)),0),0)*IF($T471="n/a",$D471*$Y471,$G471)+IFERROR(IF(AND($V471&lt;=AE$1,$W471&gt;=AE$1),INDEX(Reliability!J$23:J$50,MATCH($T471,Reliability!$C$23:$C$50,0)),0),0)*$H471*$X471*$Y471),$D471)*$R471</f>
        <v>0</v>
      </c>
      <c r="AF471" s="168">
        <f>MIN((IFERROR(IF(AND($V471&lt;=AF$1,$W471&gt;=AF$1),INDEX(Reliability!K$23:K$50,MATCH($S471,Reliability!$C$23:$C$50,0)),0),0)*IF($T471="n/a",$D471*$Y471,$G471)+IFERROR(IF(AND($V471&lt;=AF$1,$W471&gt;=AF$1),INDEX(Reliability!K$23:K$50,MATCH($T471,Reliability!$C$23:$C$50,0)),0),0)*$H471*$X471*$Y471),$D471)*$R471</f>
        <v>0</v>
      </c>
      <c r="AG471" s="168">
        <f>MIN((IFERROR(IF(AND($V471&lt;=AG$1,$W471&gt;=AG$1),INDEX(Reliability!L$23:L$50,MATCH($S471,Reliability!$C$23:$C$50,0)),0),0)*IF($T471="n/a",$D471*$Y471,$G471)+IFERROR(IF(AND($V471&lt;=AG$1,$W471&gt;=AG$1),INDEX(Reliability!L$23:L$50,MATCH($T471,Reliability!$C$23:$C$50,0)),0),0)*$H471*$X471*$Y471),$D471)*$R471</f>
        <v>0</v>
      </c>
      <c r="AH471" s="168">
        <f>MIN((IFERROR(IF(AND($V471&lt;=AH$1,$W471&gt;=AH$1),INDEX(Reliability!M$23:M$50,MATCH($S471,Reliability!$C$23:$C$50,0)),0),0)*IF($T471="n/a",$D471*$Y471,$G471)+IFERROR(IF(AND($V471&lt;=AH$1,$W471&gt;=AH$1),INDEX(Reliability!M$23:M$50,MATCH($T471,Reliability!$C$23:$C$50,0)),0),0)*$H471*$X471*$Y471),$D471)*$R471</f>
        <v>0</v>
      </c>
      <c r="AI471" s="168">
        <f>MIN((IFERROR(IF(AND($V471&lt;=AI$1,$W471&gt;=AI$1),INDEX(Reliability!N$23:N$50,MATCH($S471,Reliability!$C$23:$C$50,0)),0),0)*IF($T471="n/a",$D471*$Y471,$G471)+IFERROR(IF(AND($V471&lt;=AI$1,$W471&gt;=AI$1),INDEX(Reliability!N$23:N$50,MATCH($T471,Reliability!$C$23:$C$50,0)),0),0)*$H471*$X471*$Y471),$D471)*$R471</f>
        <v>0</v>
      </c>
      <c r="AJ471" s="168">
        <f>MIN((IFERROR(IF(AND($V471&lt;=AJ$1,$W471&gt;=AJ$1),INDEX(Reliability!O$23:O$50,MATCH($S471,Reliability!$C$23:$C$50,0)),0),0)*IF($T471="n/a",$D471*$Y471,$G471)+IFERROR(IF(AND($V471&lt;=AJ$1,$W471&gt;=AJ$1),INDEX(Reliability!O$23:O$50,MATCH($T471,Reliability!$C$23:$C$50,0)),0),0)*$H471*$X471*$Y471),$D471)*$R471</f>
        <v>0</v>
      </c>
      <c r="AK471" s="168">
        <f>MIN((IFERROR(IF(AND($V471&lt;=AK$1,$W471&gt;=AK$1),INDEX(Reliability!P$23:P$50,MATCH($S471,Reliability!$C$23:$C$50,0)),0),0)*IF($T471="n/a",$D471*$Y471,$G471)+IFERROR(IF(AND($V471&lt;=AK$1,$W471&gt;=AK$1),INDEX(Reliability!P$23:P$50,MATCH($T471,Reliability!$C$23:$C$50,0)),0),0)*$H471*$X471*$Y471),$D471)*$R471</f>
        <v>0</v>
      </c>
      <c r="AM471" s="167">
        <f t="shared" si="71"/>
        <v>0</v>
      </c>
      <c r="AN471">
        <f>unique_contracts!C471</f>
        <v>0</v>
      </c>
    </row>
    <row r="472" spans="2:40" x14ac:dyDescent="0.25">
      <c r="B472" s="121">
        <f>unique_contracts!B472</f>
        <v>0</v>
      </c>
      <c r="C472" s="103">
        <f>unique_contracts!D472</f>
        <v>0</v>
      </c>
      <c r="D472" s="120">
        <f>unique_contracts!J472</f>
        <v>0</v>
      </c>
      <c r="E472" s="103">
        <f>unique_contracts!M472</f>
        <v>0</v>
      </c>
      <c r="F472" s="103">
        <f>unique_contracts!N472</f>
        <v>0</v>
      </c>
      <c r="G472" s="103">
        <f>unique_contracts!P472</f>
        <v>0</v>
      </c>
      <c r="H472" s="103">
        <f>unique_contracts!R472</f>
        <v>0</v>
      </c>
      <c r="I472" s="103">
        <f>unique_contracts!V472</f>
        <v>0</v>
      </c>
      <c r="J472" s="121">
        <f>unique_contracts!AB472</f>
        <v>0</v>
      </c>
      <c r="K472" s="103">
        <f>unique_contracts!AM472</f>
        <v>0</v>
      </c>
      <c r="L472" s="103">
        <f>unique_contracts!AN472</f>
        <v>0</v>
      </c>
      <c r="M472" s="103">
        <f>unique_contracts!AO472</f>
        <v>0</v>
      </c>
      <c r="N472" s="103">
        <f>unique_contracts!AP472</f>
        <v>0</v>
      </c>
      <c r="O472" s="103">
        <f>unique_contracts!AQ472</f>
        <v>0</v>
      </c>
      <c r="P472" s="103">
        <f>unique_contracts!AR472</f>
        <v>0</v>
      </c>
      <c r="Q472" s="103">
        <f>unique_contracts!BP472</f>
        <v>0</v>
      </c>
      <c r="R472" s="103">
        <f t="shared" si="64"/>
        <v>0</v>
      </c>
      <c r="S472" s="103" t="str">
        <f>IFERROR(IF(AND(I472&gt;0,E472="NotHybrid"),_xlfn.CONCAT(MAX(MIN(ROUNDDOWN(I472/D472,0),8),4),INDEX(resources!$G:$G,MATCH(B472,resources!$A:$A,0))),INDEX(resources!$G:$G,MATCH(B472,resources!$A:$A,0))),"n/a")</f>
        <v>n/a</v>
      </c>
      <c r="T472" s="103" t="str">
        <f t="shared" si="65"/>
        <v>n/a</v>
      </c>
      <c r="U472" s="103" t="str">
        <f t="shared" si="66"/>
        <v>n/a</v>
      </c>
      <c r="V472" s="103">
        <f t="shared" si="67"/>
        <v>0</v>
      </c>
      <c r="W472" s="103">
        <f t="shared" si="68"/>
        <v>0</v>
      </c>
      <c r="X472" s="119">
        <f t="shared" si="69"/>
        <v>1</v>
      </c>
      <c r="Y472" s="119">
        <f t="shared" si="70"/>
        <v>1</v>
      </c>
      <c r="Z472" s="168">
        <f>MIN((IFERROR(IF(AND($V472&lt;=Z$1,$W472&gt;=Z$1),INDEX(Reliability!E$23:E$50,MATCH($S472,Reliability!$C$23:$C$50,0)),0),0)*IF($T472="n/a",$D472*$Y472,$G472)+IFERROR(IF(AND($V472&lt;=Z$1,$W472&gt;=Z$1),INDEX(Reliability!E$23:E$50,MATCH($T472,Reliability!$C$23:$C$50,0)),0),0)*$H472*$X472*$Y472),$D472)*$R472</f>
        <v>0</v>
      </c>
      <c r="AA472" s="168">
        <f>MIN((IFERROR(IF(AND($V472&lt;=AA$1,$W472&gt;=AA$1),INDEX(Reliability!F$23:F$50,MATCH($S472,Reliability!$C$23:$C$50,0)),0),0)*IF($T472="n/a",$D472*$Y472,$G472)+IFERROR(IF(AND($V472&lt;=AA$1,$W472&gt;=AA$1),INDEX(Reliability!F$23:F$50,MATCH($T472,Reliability!$C$23:$C$50,0)),0),0)*$H472*$X472*$Y472),$D472)*$R472</f>
        <v>0</v>
      </c>
      <c r="AB472" s="168">
        <f>MIN((IFERROR(IF(AND($V472&lt;=AB$1,$W472&gt;=AB$1),INDEX(Reliability!G$23:G$50,MATCH($S472,Reliability!$C$23:$C$50,0)),0),0)*IF($T472="n/a",$D472*$Y472,$G472)+IFERROR(IF(AND($V472&lt;=AB$1,$W472&gt;=AB$1),INDEX(Reliability!G$23:G$50,MATCH($T472,Reliability!$C$23:$C$50,0)),0),0)*$H472*$X472*$Y472),$D472)*$R472</f>
        <v>0</v>
      </c>
      <c r="AC472" s="168">
        <f>MIN((IFERROR(IF(AND($V472&lt;=AC$1,$W472&gt;=AC$1),INDEX(Reliability!H$23:H$50,MATCH($S472,Reliability!$C$23:$C$50,0)),0),0)*IF($T472="n/a",$D472*$Y472,$G472)+IFERROR(IF(AND($V472&lt;=AC$1,$W472&gt;=AC$1),INDEX(Reliability!H$23:H$50,MATCH($T472,Reliability!$C$23:$C$50,0)),0),0)*$H472*$X472*$Y472),$D472)*$R472</f>
        <v>0</v>
      </c>
      <c r="AD472" s="168">
        <f>MIN((IFERROR(IF(AND($V472&lt;=AD$1,$W472&gt;=AD$1),INDEX(Reliability!I$23:I$50,MATCH($S472,Reliability!$C$23:$C$50,0)),0),0)*IF($T472="n/a",$D472*$Y472,$G472)+IFERROR(IF(AND($V472&lt;=AD$1,$W472&gt;=AD$1),INDEX(Reliability!I$23:I$50,MATCH($T472,Reliability!$C$23:$C$50,0)),0),0)*$H472*$X472*$Y472),$D472)*$R472</f>
        <v>0</v>
      </c>
      <c r="AE472" s="168">
        <f>MIN((IFERROR(IF(AND($V472&lt;=AE$1,$W472&gt;=AE$1),INDEX(Reliability!J$23:J$50,MATCH($S472,Reliability!$C$23:$C$50,0)),0),0)*IF($T472="n/a",$D472*$Y472,$G472)+IFERROR(IF(AND($V472&lt;=AE$1,$W472&gt;=AE$1),INDEX(Reliability!J$23:J$50,MATCH($T472,Reliability!$C$23:$C$50,0)),0),0)*$H472*$X472*$Y472),$D472)*$R472</f>
        <v>0</v>
      </c>
      <c r="AF472" s="168">
        <f>MIN((IFERROR(IF(AND($V472&lt;=AF$1,$W472&gt;=AF$1),INDEX(Reliability!K$23:K$50,MATCH($S472,Reliability!$C$23:$C$50,0)),0),0)*IF($T472="n/a",$D472*$Y472,$G472)+IFERROR(IF(AND($V472&lt;=AF$1,$W472&gt;=AF$1),INDEX(Reliability!K$23:K$50,MATCH($T472,Reliability!$C$23:$C$50,0)),0),0)*$H472*$X472*$Y472),$D472)*$R472</f>
        <v>0</v>
      </c>
      <c r="AG472" s="168">
        <f>MIN((IFERROR(IF(AND($V472&lt;=AG$1,$W472&gt;=AG$1),INDEX(Reliability!L$23:L$50,MATCH($S472,Reliability!$C$23:$C$50,0)),0),0)*IF($T472="n/a",$D472*$Y472,$G472)+IFERROR(IF(AND($V472&lt;=AG$1,$W472&gt;=AG$1),INDEX(Reliability!L$23:L$50,MATCH($T472,Reliability!$C$23:$C$50,0)),0),0)*$H472*$X472*$Y472),$D472)*$R472</f>
        <v>0</v>
      </c>
      <c r="AH472" s="168">
        <f>MIN((IFERROR(IF(AND($V472&lt;=AH$1,$W472&gt;=AH$1),INDEX(Reliability!M$23:M$50,MATCH($S472,Reliability!$C$23:$C$50,0)),0),0)*IF($T472="n/a",$D472*$Y472,$G472)+IFERROR(IF(AND($V472&lt;=AH$1,$W472&gt;=AH$1),INDEX(Reliability!M$23:M$50,MATCH($T472,Reliability!$C$23:$C$50,0)),0),0)*$H472*$X472*$Y472),$D472)*$R472</f>
        <v>0</v>
      </c>
      <c r="AI472" s="168">
        <f>MIN((IFERROR(IF(AND($V472&lt;=AI$1,$W472&gt;=AI$1),INDEX(Reliability!N$23:N$50,MATCH($S472,Reliability!$C$23:$C$50,0)),0),0)*IF($T472="n/a",$D472*$Y472,$G472)+IFERROR(IF(AND($V472&lt;=AI$1,$W472&gt;=AI$1),INDEX(Reliability!N$23:N$50,MATCH($T472,Reliability!$C$23:$C$50,0)),0),0)*$H472*$X472*$Y472),$D472)*$R472</f>
        <v>0</v>
      </c>
      <c r="AJ472" s="168">
        <f>MIN((IFERROR(IF(AND($V472&lt;=AJ$1,$W472&gt;=AJ$1),INDEX(Reliability!O$23:O$50,MATCH($S472,Reliability!$C$23:$C$50,0)),0),0)*IF($T472="n/a",$D472*$Y472,$G472)+IFERROR(IF(AND($V472&lt;=AJ$1,$W472&gt;=AJ$1),INDEX(Reliability!O$23:O$50,MATCH($T472,Reliability!$C$23:$C$50,0)),0),0)*$H472*$X472*$Y472),$D472)*$R472</f>
        <v>0</v>
      </c>
      <c r="AK472" s="168">
        <f>MIN((IFERROR(IF(AND($V472&lt;=AK$1,$W472&gt;=AK$1),INDEX(Reliability!P$23:P$50,MATCH($S472,Reliability!$C$23:$C$50,0)),0),0)*IF($T472="n/a",$D472*$Y472,$G472)+IFERROR(IF(AND($V472&lt;=AK$1,$W472&gt;=AK$1),INDEX(Reliability!P$23:P$50,MATCH($T472,Reliability!$C$23:$C$50,0)),0),0)*$H472*$X472*$Y472),$D472)*$R472</f>
        <v>0</v>
      </c>
      <c r="AM472" s="167">
        <f t="shared" si="71"/>
        <v>0</v>
      </c>
      <c r="AN472">
        <f>unique_contracts!C472</f>
        <v>0</v>
      </c>
    </row>
    <row r="473" spans="2:40" x14ac:dyDescent="0.25">
      <c r="B473" s="121">
        <f>unique_contracts!B473</f>
        <v>0</v>
      </c>
      <c r="C473" s="103">
        <f>unique_contracts!D473</f>
        <v>0</v>
      </c>
      <c r="D473" s="120">
        <f>unique_contracts!J473</f>
        <v>0</v>
      </c>
      <c r="E473" s="103">
        <f>unique_contracts!M473</f>
        <v>0</v>
      </c>
      <c r="F473" s="103">
        <f>unique_contracts!N473</f>
        <v>0</v>
      </c>
      <c r="G473" s="103">
        <f>unique_contracts!P473</f>
        <v>0</v>
      </c>
      <c r="H473" s="103">
        <f>unique_contracts!R473</f>
        <v>0</v>
      </c>
      <c r="I473" s="103">
        <f>unique_contracts!V473</f>
        <v>0</v>
      </c>
      <c r="J473" s="121">
        <f>unique_contracts!AB473</f>
        <v>0</v>
      </c>
      <c r="K473" s="103">
        <f>unique_contracts!AM473</f>
        <v>0</v>
      </c>
      <c r="L473" s="103">
        <f>unique_contracts!AN473</f>
        <v>0</v>
      </c>
      <c r="M473" s="103">
        <f>unique_contracts!AO473</f>
        <v>0</v>
      </c>
      <c r="N473" s="103">
        <f>unique_contracts!AP473</f>
        <v>0</v>
      </c>
      <c r="O473" s="103">
        <f>unique_contracts!AQ473</f>
        <v>0</v>
      </c>
      <c r="P473" s="103">
        <f>unique_contracts!AR473</f>
        <v>0</v>
      </c>
      <c r="Q473" s="103">
        <f>unique_contracts!BP473</f>
        <v>0</v>
      </c>
      <c r="R473" s="103">
        <f t="shared" si="64"/>
        <v>0</v>
      </c>
      <c r="S473" s="103" t="str">
        <f>IFERROR(IF(AND(I473&gt;0,E473="NotHybrid"),_xlfn.CONCAT(MAX(MIN(ROUNDDOWN(I473/D473,0),8),4),INDEX(resources!$G:$G,MATCH(B473,resources!$A:$A,0))),INDEX(resources!$G:$G,MATCH(B473,resources!$A:$A,0))),"n/a")</f>
        <v>n/a</v>
      </c>
      <c r="T473" s="103" t="str">
        <f t="shared" si="65"/>
        <v>n/a</v>
      </c>
      <c r="U473" s="103" t="str">
        <f t="shared" si="66"/>
        <v>n/a</v>
      </c>
      <c r="V473" s="103">
        <f t="shared" si="67"/>
        <v>0</v>
      </c>
      <c r="W473" s="103">
        <f t="shared" si="68"/>
        <v>0</v>
      </c>
      <c r="X473" s="119">
        <f t="shared" si="69"/>
        <v>1</v>
      </c>
      <c r="Y473" s="119">
        <f t="shared" si="70"/>
        <v>1</v>
      </c>
      <c r="Z473" s="168">
        <f>MIN((IFERROR(IF(AND($V473&lt;=Z$1,$W473&gt;=Z$1),INDEX(Reliability!E$23:E$50,MATCH($S473,Reliability!$C$23:$C$50,0)),0),0)*IF($T473="n/a",$D473*$Y473,$G473)+IFERROR(IF(AND($V473&lt;=Z$1,$W473&gt;=Z$1),INDEX(Reliability!E$23:E$50,MATCH($T473,Reliability!$C$23:$C$50,0)),0),0)*$H473*$X473*$Y473),$D473)*$R473</f>
        <v>0</v>
      </c>
      <c r="AA473" s="168">
        <f>MIN((IFERROR(IF(AND($V473&lt;=AA$1,$W473&gt;=AA$1),INDEX(Reliability!F$23:F$50,MATCH($S473,Reliability!$C$23:$C$50,0)),0),0)*IF($T473="n/a",$D473*$Y473,$G473)+IFERROR(IF(AND($V473&lt;=AA$1,$W473&gt;=AA$1),INDEX(Reliability!F$23:F$50,MATCH($T473,Reliability!$C$23:$C$50,0)),0),0)*$H473*$X473*$Y473),$D473)*$R473</f>
        <v>0</v>
      </c>
      <c r="AB473" s="168">
        <f>MIN((IFERROR(IF(AND($V473&lt;=AB$1,$W473&gt;=AB$1),INDEX(Reliability!G$23:G$50,MATCH($S473,Reliability!$C$23:$C$50,0)),0),0)*IF($T473="n/a",$D473*$Y473,$G473)+IFERROR(IF(AND($V473&lt;=AB$1,$W473&gt;=AB$1),INDEX(Reliability!G$23:G$50,MATCH($T473,Reliability!$C$23:$C$50,0)),0),0)*$H473*$X473*$Y473),$D473)*$R473</f>
        <v>0</v>
      </c>
      <c r="AC473" s="168">
        <f>MIN((IFERROR(IF(AND($V473&lt;=AC$1,$W473&gt;=AC$1),INDEX(Reliability!H$23:H$50,MATCH($S473,Reliability!$C$23:$C$50,0)),0),0)*IF($T473="n/a",$D473*$Y473,$G473)+IFERROR(IF(AND($V473&lt;=AC$1,$W473&gt;=AC$1),INDEX(Reliability!H$23:H$50,MATCH($T473,Reliability!$C$23:$C$50,0)),0),0)*$H473*$X473*$Y473),$D473)*$R473</f>
        <v>0</v>
      </c>
      <c r="AD473" s="168">
        <f>MIN((IFERROR(IF(AND($V473&lt;=AD$1,$W473&gt;=AD$1),INDEX(Reliability!I$23:I$50,MATCH($S473,Reliability!$C$23:$C$50,0)),0),0)*IF($T473="n/a",$D473*$Y473,$G473)+IFERROR(IF(AND($V473&lt;=AD$1,$W473&gt;=AD$1),INDEX(Reliability!I$23:I$50,MATCH($T473,Reliability!$C$23:$C$50,0)),0),0)*$H473*$X473*$Y473),$D473)*$R473</f>
        <v>0</v>
      </c>
      <c r="AE473" s="168">
        <f>MIN((IFERROR(IF(AND($V473&lt;=AE$1,$W473&gt;=AE$1),INDEX(Reliability!J$23:J$50,MATCH($S473,Reliability!$C$23:$C$50,0)),0),0)*IF($T473="n/a",$D473*$Y473,$G473)+IFERROR(IF(AND($V473&lt;=AE$1,$W473&gt;=AE$1),INDEX(Reliability!J$23:J$50,MATCH($T473,Reliability!$C$23:$C$50,0)),0),0)*$H473*$X473*$Y473),$D473)*$R473</f>
        <v>0</v>
      </c>
      <c r="AF473" s="168">
        <f>MIN((IFERROR(IF(AND($V473&lt;=AF$1,$W473&gt;=AF$1),INDEX(Reliability!K$23:K$50,MATCH($S473,Reliability!$C$23:$C$50,0)),0),0)*IF($T473="n/a",$D473*$Y473,$G473)+IFERROR(IF(AND($V473&lt;=AF$1,$W473&gt;=AF$1),INDEX(Reliability!K$23:K$50,MATCH($T473,Reliability!$C$23:$C$50,0)),0),0)*$H473*$X473*$Y473),$D473)*$R473</f>
        <v>0</v>
      </c>
      <c r="AG473" s="168">
        <f>MIN((IFERROR(IF(AND($V473&lt;=AG$1,$W473&gt;=AG$1),INDEX(Reliability!L$23:L$50,MATCH($S473,Reliability!$C$23:$C$50,0)),0),0)*IF($T473="n/a",$D473*$Y473,$G473)+IFERROR(IF(AND($V473&lt;=AG$1,$W473&gt;=AG$1),INDEX(Reliability!L$23:L$50,MATCH($T473,Reliability!$C$23:$C$50,0)),0),0)*$H473*$X473*$Y473),$D473)*$R473</f>
        <v>0</v>
      </c>
      <c r="AH473" s="168">
        <f>MIN((IFERROR(IF(AND($V473&lt;=AH$1,$W473&gt;=AH$1),INDEX(Reliability!M$23:M$50,MATCH($S473,Reliability!$C$23:$C$50,0)),0),0)*IF($T473="n/a",$D473*$Y473,$G473)+IFERROR(IF(AND($V473&lt;=AH$1,$W473&gt;=AH$1),INDEX(Reliability!M$23:M$50,MATCH($T473,Reliability!$C$23:$C$50,0)),0),0)*$H473*$X473*$Y473),$D473)*$R473</f>
        <v>0</v>
      </c>
      <c r="AI473" s="168">
        <f>MIN((IFERROR(IF(AND($V473&lt;=AI$1,$W473&gt;=AI$1),INDEX(Reliability!N$23:N$50,MATCH($S473,Reliability!$C$23:$C$50,0)),0),0)*IF($T473="n/a",$D473*$Y473,$G473)+IFERROR(IF(AND($V473&lt;=AI$1,$W473&gt;=AI$1),INDEX(Reliability!N$23:N$50,MATCH($T473,Reliability!$C$23:$C$50,0)),0),0)*$H473*$X473*$Y473),$D473)*$R473</f>
        <v>0</v>
      </c>
      <c r="AJ473" s="168">
        <f>MIN((IFERROR(IF(AND($V473&lt;=AJ$1,$W473&gt;=AJ$1),INDEX(Reliability!O$23:O$50,MATCH($S473,Reliability!$C$23:$C$50,0)),0),0)*IF($T473="n/a",$D473*$Y473,$G473)+IFERROR(IF(AND($V473&lt;=AJ$1,$W473&gt;=AJ$1),INDEX(Reliability!O$23:O$50,MATCH($T473,Reliability!$C$23:$C$50,0)),0),0)*$H473*$X473*$Y473),$D473)*$R473</f>
        <v>0</v>
      </c>
      <c r="AK473" s="168">
        <f>MIN((IFERROR(IF(AND($V473&lt;=AK$1,$W473&gt;=AK$1),INDEX(Reliability!P$23:P$50,MATCH($S473,Reliability!$C$23:$C$50,0)),0),0)*IF($T473="n/a",$D473*$Y473,$G473)+IFERROR(IF(AND($V473&lt;=AK$1,$W473&gt;=AK$1),INDEX(Reliability!P$23:P$50,MATCH($T473,Reliability!$C$23:$C$50,0)),0),0)*$H473*$X473*$Y473),$D473)*$R473</f>
        <v>0</v>
      </c>
      <c r="AM473" s="167">
        <f t="shared" si="71"/>
        <v>0</v>
      </c>
      <c r="AN473">
        <f>unique_contracts!C473</f>
        <v>0</v>
      </c>
    </row>
    <row r="474" spans="2:40" x14ac:dyDescent="0.25">
      <c r="B474" s="121">
        <f>unique_contracts!B474</f>
        <v>0</v>
      </c>
      <c r="C474" s="103">
        <f>unique_contracts!D474</f>
        <v>0</v>
      </c>
      <c r="D474" s="120">
        <f>unique_contracts!J474</f>
        <v>0</v>
      </c>
      <c r="E474" s="103">
        <f>unique_contracts!M474</f>
        <v>0</v>
      </c>
      <c r="F474" s="103">
        <f>unique_contracts!N474</f>
        <v>0</v>
      </c>
      <c r="G474" s="103">
        <f>unique_contracts!P474</f>
        <v>0</v>
      </c>
      <c r="H474" s="103">
        <f>unique_contracts!R474</f>
        <v>0</v>
      </c>
      <c r="I474" s="103">
        <f>unique_contracts!V474</f>
        <v>0</v>
      </c>
      <c r="J474" s="121">
        <f>unique_contracts!AB474</f>
        <v>0</v>
      </c>
      <c r="K474" s="103">
        <f>unique_contracts!AM474</f>
        <v>0</v>
      </c>
      <c r="L474" s="103">
        <f>unique_contracts!AN474</f>
        <v>0</v>
      </c>
      <c r="M474" s="103">
        <f>unique_contracts!AO474</f>
        <v>0</v>
      </c>
      <c r="N474" s="103">
        <f>unique_contracts!AP474</f>
        <v>0</v>
      </c>
      <c r="O474" s="103">
        <f>unique_contracts!AQ474</f>
        <v>0</v>
      </c>
      <c r="P474" s="103">
        <f>unique_contracts!AR474</f>
        <v>0</v>
      </c>
      <c r="Q474" s="103">
        <f>unique_contracts!BP474</f>
        <v>0</v>
      </c>
      <c r="R474" s="103">
        <f t="shared" si="64"/>
        <v>0</v>
      </c>
      <c r="S474" s="103" t="str">
        <f>IFERROR(IF(AND(I474&gt;0,E474="NotHybrid"),_xlfn.CONCAT(MAX(MIN(ROUNDDOWN(I474/D474,0),8),4),INDEX(resources!$G:$G,MATCH(B474,resources!$A:$A,0))),INDEX(resources!$G:$G,MATCH(B474,resources!$A:$A,0))),"n/a")</f>
        <v>n/a</v>
      </c>
      <c r="T474" s="103" t="str">
        <f t="shared" si="65"/>
        <v>n/a</v>
      </c>
      <c r="U474" s="103" t="str">
        <f t="shared" si="66"/>
        <v>n/a</v>
      </c>
      <c r="V474" s="103">
        <f t="shared" si="67"/>
        <v>0</v>
      </c>
      <c r="W474" s="103">
        <f t="shared" si="68"/>
        <v>0</v>
      </c>
      <c r="X474" s="119">
        <f t="shared" si="69"/>
        <v>1</v>
      </c>
      <c r="Y474" s="119">
        <f t="shared" si="70"/>
        <v>1</v>
      </c>
      <c r="Z474" s="168">
        <f>MIN((IFERROR(IF(AND($V474&lt;=Z$1,$W474&gt;=Z$1),INDEX(Reliability!E$23:E$50,MATCH($S474,Reliability!$C$23:$C$50,0)),0),0)*IF($T474="n/a",$D474*$Y474,$G474)+IFERROR(IF(AND($V474&lt;=Z$1,$W474&gt;=Z$1),INDEX(Reliability!E$23:E$50,MATCH($T474,Reliability!$C$23:$C$50,0)),0),0)*$H474*$X474*$Y474),$D474)*$R474</f>
        <v>0</v>
      </c>
      <c r="AA474" s="168">
        <f>MIN((IFERROR(IF(AND($V474&lt;=AA$1,$W474&gt;=AA$1),INDEX(Reliability!F$23:F$50,MATCH($S474,Reliability!$C$23:$C$50,0)),0),0)*IF($T474="n/a",$D474*$Y474,$G474)+IFERROR(IF(AND($V474&lt;=AA$1,$W474&gt;=AA$1),INDEX(Reliability!F$23:F$50,MATCH($T474,Reliability!$C$23:$C$50,0)),0),0)*$H474*$X474*$Y474),$D474)*$R474</f>
        <v>0</v>
      </c>
      <c r="AB474" s="168">
        <f>MIN((IFERROR(IF(AND($V474&lt;=AB$1,$W474&gt;=AB$1),INDEX(Reliability!G$23:G$50,MATCH($S474,Reliability!$C$23:$C$50,0)),0),0)*IF($T474="n/a",$D474*$Y474,$G474)+IFERROR(IF(AND($V474&lt;=AB$1,$W474&gt;=AB$1),INDEX(Reliability!G$23:G$50,MATCH($T474,Reliability!$C$23:$C$50,0)),0),0)*$H474*$X474*$Y474),$D474)*$R474</f>
        <v>0</v>
      </c>
      <c r="AC474" s="168">
        <f>MIN((IFERROR(IF(AND($V474&lt;=AC$1,$W474&gt;=AC$1),INDEX(Reliability!H$23:H$50,MATCH($S474,Reliability!$C$23:$C$50,0)),0),0)*IF($T474="n/a",$D474*$Y474,$G474)+IFERROR(IF(AND($V474&lt;=AC$1,$W474&gt;=AC$1),INDEX(Reliability!H$23:H$50,MATCH($T474,Reliability!$C$23:$C$50,0)),0),0)*$H474*$X474*$Y474),$D474)*$R474</f>
        <v>0</v>
      </c>
      <c r="AD474" s="168">
        <f>MIN((IFERROR(IF(AND($V474&lt;=AD$1,$W474&gt;=AD$1),INDEX(Reliability!I$23:I$50,MATCH($S474,Reliability!$C$23:$C$50,0)),0),0)*IF($T474="n/a",$D474*$Y474,$G474)+IFERROR(IF(AND($V474&lt;=AD$1,$W474&gt;=AD$1),INDEX(Reliability!I$23:I$50,MATCH($T474,Reliability!$C$23:$C$50,0)),0),0)*$H474*$X474*$Y474),$D474)*$R474</f>
        <v>0</v>
      </c>
      <c r="AE474" s="168">
        <f>MIN((IFERROR(IF(AND($V474&lt;=AE$1,$W474&gt;=AE$1),INDEX(Reliability!J$23:J$50,MATCH($S474,Reliability!$C$23:$C$50,0)),0),0)*IF($T474="n/a",$D474*$Y474,$G474)+IFERROR(IF(AND($V474&lt;=AE$1,$W474&gt;=AE$1),INDEX(Reliability!J$23:J$50,MATCH($T474,Reliability!$C$23:$C$50,0)),0),0)*$H474*$X474*$Y474),$D474)*$R474</f>
        <v>0</v>
      </c>
      <c r="AF474" s="168">
        <f>MIN((IFERROR(IF(AND($V474&lt;=AF$1,$W474&gt;=AF$1),INDEX(Reliability!K$23:K$50,MATCH($S474,Reliability!$C$23:$C$50,0)),0),0)*IF($T474="n/a",$D474*$Y474,$G474)+IFERROR(IF(AND($V474&lt;=AF$1,$W474&gt;=AF$1),INDEX(Reliability!K$23:K$50,MATCH($T474,Reliability!$C$23:$C$50,0)),0),0)*$H474*$X474*$Y474),$D474)*$R474</f>
        <v>0</v>
      </c>
      <c r="AG474" s="168">
        <f>MIN((IFERROR(IF(AND($V474&lt;=AG$1,$W474&gt;=AG$1),INDEX(Reliability!L$23:L$50,MATCH($S474,Reliability!$C$23:$C$50,0)),0),0)*IF($T474="n/a",$D474*$Y474,$G474)+IFERROR(IF(AND($V474&lt;=AG$1,$W474&gt;=AG$1),INDEX(Reliability!L$23:L$50,MATCH($T474,Reliability!$C$23:$C$50,0)),0),0)*$H474*$X474*$Y474),$D474)*$R474</f>
        <v>0</v>
      </c>
      <c r="AH474" s="168">
        <f>MIN((IFERROR(IF(AND($V474&lt;=AH$1,$W474&gt;=AH$1),INDEX(Reliability!M$23:M$50,MATCH($S474,Reliability!$C$23:$C$50,0)),0),0)*IF($T474="n/a",$D474*$Y474,$G474)+IFERROR(IF(AND($V474&lt;=AH$1,$W474&gt;=AH$1),INDEX(Reliability!M$23:M$50,MATCH($T474,Reliability!$C$23:$C$50,0)),0),0)*$H474*$X474*$Y474),$D474)*$R474</f>
        <v>0</v>
      </c>
      <c r="AI474" s="168">
        <f>MIN((IFERROR(IF(AND($V474&lt;=AI$1,$W474&gt;=AI$1),INDEX(Reliability!N$23:N$50,MATCH($S474,Reliability!$C$23:$C$50,0)),0),0)*IF($T474="n/a",$D474*$Y474,$G474)+IFERROR(IF(AND($V474&lt;=AI$1,$W474&gt;=AI$1),INDEX(Reliability!N$23:N$50,MATCH($T474,Reliability!$C$23:$C$50,0)),0),0)*$H474*$X474*$Y474),$D474)*$R474</f>
        <v>0</v>
      </c>
      <c r="AJ474" s="168">
        <f>MIN((IFERROR(IF(AND($V474&lt;=AJ$1,$W474&gt;=AJ$1),INDEX(Reliability!O$23:O$50,MATCH($S474,Reliability!$C$23:$C$50,0)),0),0)*IF($T474="n/a",$D474*$Y474,$G474)+IFERROR(IF(AND($V474&lt;=AJ$1,$W474&gt;=AJ$1),INDEX(Reliability!O$23:O$50,MATCH($T474,Reliability!$C$23:$C$50,0)),0),0)*$H474*$X474*$Y474),$D474)*$R474</f>
        <v>0</v>
      </c>
      <c r="AK474" s="168">
        <f>MIN((IFERROR(IF(AND($V474&lt;=AK$1,$W474&gt;=AK$1),INDEX(Reliability!P$23:P$50,MATCH($S474,Reliability!$C$23:$C$50,0)),0),0)*IF($T474="n/a",$D474*$Y474,$G474)+IFERROR(IF(AND($V474&lt;=AK$1,$W474&gt;=AK$1),INDEX(Reliability!P$23:P$50,MATCH($T474,Reliability!$C$23:$C$50,0)),0),0)*$H474*$X474*$Y474),$D474)*$R474</f>
        <v>0</v>
      </c>
      <c r="AM474" s="167">
        <f t="shared" si="71"/>
        <v>0</v>
      </c>
      <c r="AN474">
        <f>unique_contracts!C474</f>
        <v>0</v>
      </c>
    </row>
    <row r="475" spans="2:40" x14ac:dyDescent="0.25">
      <c r="B475" s="121">
        <f>unique_contracts!B475</f>
        <v>0</v>
      </c>
      <c r="C475" s="103">
        <f>unique_contracts!D475</f>
        <v>0</v>
      </c>
      <c r="D475" s="120">
        <f>unique_contracts!J475</f>
        <v>0</v>
      </c>
      <c r="E475" s="103">
        <f>unique_contracts!M475</f>
        <v>0</v>
      </c>
      <c r="F475" s="103">
        <f>unique_contracts!N475</f>
        <v>0</v>
      </c>
      <c r="G475" s="103">
        <f>unique_contracts!P475</f>
        <v>0</v>
      </c>
      <c r="H475" s="103">
        <f>unique_contracts!R475</f>
        <v>0</v>
      </c>
      <c r="I475" s="103">
        <f>unique_contracts!V475</f>
        <v>0</v>
      </c>
      <c r="J475" s="121">
        <f>unique_contracts!AB475</f>
        <v>0</v>
      </c>
      <c r="K475" s="103">
        <f>unique_contracts!AM475</f>
        <v>0</v>
      </c>
      <c r="L475" s="103">
        <f>unique_contracts!AN475</f>
        <v>0</v>
      </c>
      <c r="M475" s="103">
        <f>unique_contracts!AO475</f>
        <v>0</v>
      </c>
      <c r="N475" s="103">
        <f>unique_contracts!AP475</f>
        <v>0</v>
      </c>
      <c r="O475" s="103">
        <f>unique_contracts!AQ475</f>
        <v>0</v>
      </c>
      <c r="P475" s="103">
        <f>unique_contracts!AR475</f>
        <v>0</v>
      </c>
      <c r="Q475" s="103">
        <f>unique_contracts!BP475</f>
        <v>0</v>
      </c>
      <c r="R475" s="103">
        <f t="shared" si="64"/>
        <v>0</v>
      </c>
      <c r="S475" s="103" t="str">
        <f>IFERROR(IF(AND(I475&gt;0,E475="NotHybrid"),_xlfn.CONCAT(MAX(MIN(ROUNDDOWN(I475/D475,0),8),4),INDEX(resources!$G:$G,MATCH(B475,resources!$A:$A,0))),INDEX(resources!$G:$G,MATCH(B475,resources!$A:$A,0))),"n/a")</f>
        <v>n/a</v>
      </c>
      <c r="T475" s="103" t="str">
        <f t="shared" si="65"/>
        <v>n/a</v>
      </c>
      <c r="U475" s="103" t="str">
        <f t="shared" si="66"/>
        <v>n/a</v>
      </c>
      <c r="V475" s="103">
        <f t="shared" si="67"/>
        <v>0</v>
      </c>
      <c r="W475" s="103">
        <f t="shared" si="68"/>
        <v>0</v>
      </c>
      <c r="X475" s="119">
        <f t="shared" si="69"/>
        <v>1</v>
      </c>
      <c r="Y475" s="119">
        <f t="shared" si="70"/>
        <v>1</v>
      </c>
      <c r="Z475" s="168">
        <f>MIN((IFERROR(IF(AND($V475&lt;=Z$1,$W475&gt;=Z$1),INDEX(Reliability!E$23:E$50,MATCH($S475,Reliability!$C$23:$C$50,0)),0),0)*IF($T475="n/a",$D475*$Y475,$G475)+IFERROR(IF(AND($V475&lt;=Z$1,$W475&gt;=Z$1),INDEX(Reliability!E$23:E$50,MATCH($T475,Reliability!$C$23:$C$50,0)),0),0)*$H475*$X475*$Y475),$D475)*$R475</f>
        <v>0</v>
      </c>
      <c r="AA475" s="168">
        <f>MIN((IFERROR(IF(AND($V475&lt;=AA$1,$W475&gt;=AA$1),INDEX(Reliability!F$23:F$50,MATCH($S475,Reliability!$C$23:$C$50,0)),0),0)*IF($T475="n/a",$D475*$Y475,$G475)+IFERROR(IF(AND($V475&lt;=AA$1,$W475&gt;=AA$1),INDEX(Reliability!F$23:F$50,MATCH($T475,Reliability!$C$23:$C$50,0)),0),0)*$H475*$X475*$Y475),$D475)*$R475</f>
        <v>0</v>
      </c>
      <c r="AB475" s="168">
        <f>MIN((IFERROR(IF(AND($V475&lt;=AB$1,$W475&gt;=AB$1),INDEX(Reliability!G$23:G$50,MATCH($S475,Reliability!$C$23:$C$50,0)),0),0)*IF($T475="n/a",$D475*$Y475,$G475)+IFERROR(IF(AND($V475&lt;=AB$1,$W475&gt;=AB$1),INDEX(Reliability!G$23:G$50,MATCH($T475,Reliability!$C$23:$C$50,0)),0),0)*$H475*$X475*$Y475),$D475)*$R475</f>
        <v>0</v>
      </c>
      <c r="AC475" s="168">
        <f>MIN((IFERROR(IF(AND($V475&lt;=AC$1,$W475&gt;=AC$1),INDEX(Reliability!H$23:H$50,MATCH($S475,Reliability!$C$23:$C$50,0)),0),0)*IF($T475="n/a",$D475*$Y475,$G475)+IFERROR(IF(AND($V475&lt;=AC$1,$W475&gt;=AC$1),INDEX(Reliability!H$23:H$50,MATCH($T475,Reliability!$C$23:$C$50,0)),0),0)*$H475*$X475*$Y475),$D475)*$R475</f>
        <v>0</v>
      </c>
      <c r="AD475" s="168">
        <f>MIN((IFERROR(IF(AND($V475&lt;=AD$1,$W475&gt;=AD$1),INDEX(Reliability!I$23:I$50,MATCH($S475,Reliability!$C$23:$C$50,0)),0),0)*IF($T475="n/a",$D475*$Y475,$G475)+IFERROR(IF(AND($V475&lt;=AD$1,$W475&gt;=AD$1),INDEX(Reliability!I$23:I$50,MATCH($T475,Reliability!$C$23:$C$50,0)),0),0)*$H475*$X475*$Y475),$D475)*$R475</f>
        <v>0</v>
      </c>
      <c r="AE475" s="168">
        <f>MIN((IFERROR(IF(AND($V475&lt;=AE$1,$W475&gt;=AE$1),INDEX(Reliability!J$23:J$50,MATCH($S475,Reliability!$C$23:$C$50,0)),0),0)*IF($T475="n/a",$D475*$Y475,$G475)+IFERROR(IF(AND($V475&lt;=AE$1,$W475&gt;=AE$1),INDEX(Reliability!J$23:J$50,MATCH($T475,Reliability!$C$23:$C$50,0)),0),0)*$H475*$X475*$Y475),$D475)*$R475</f>
        <v>0</v>
      </c>
      <c r="AF475" s="168">
        <f>MIN((IFERROR(IF(AND($V475&lt;=AF$1,$W475&gt;=AF$1),INDEX(Reliability!K$23:K$50,MATCH($S475,Reliability!$C$23:$C$50,0)),0),0)*IF($T475="n/a",$D475*$Y475,$G475)+IFERROR(IF(AND($V475&lt;=AF$1,$W475&gt;=AF$1),INDEX(Reliability!K$23:K$50,MATCH($T475,Reliability!$C$23:$C$50,0)),0),0)*$H475*$X475*$Y475),$D475)*$R475</f>
        <v>0</v>
      </c>
      <c r="AG475" s="168">
        <f>MIN((IFERROR(IF(AND($V475&lt;=AG$1,$W475&gt;=AG$1),INDEX(Reliability!L$23:L$50,MATCH($S475,Reliability!$C$23:$C$50,0)),0),0)*IF($T475="n/a",$D475*$Y475,$G475)+IFERROR(IF(AND($V475&lt;=AG$1,$W475&gt;=AG$1),INDEX(Reliability!L$23:L$50,MATCH($T475,Reliability!$C$23:$C$50,0)),0),0)*$H475*$X475*$Y475),$D475)*$R475</f>
        <v>0</v>
      </c>
      <c r="AH475" s="168">
        <f>MIN((IFERROR(IF(AND($V475&lt;=AH$1,$W475&gt;=AH$1),INDEX(Reliability!M$23:M$50,MATCH($S475,Reliability!$C$23:$C$50,0)),0),0)*IF($T475="n/a",$D475*$Y475,$G475)+IFERROR(IF(AND($V475&lt;=AH$1,$W475&gt;=AH$1),INDEX(Reliability!M$23:M$50,MATCH($T475,Reliability!$C$23:$C$50,0)),0),0)*$H475*$X475*$Y475),$D475)*$R475</f>
        <v>0</v>
      </c>
      <c r="AI475" s="168">
        <f>MIN((IFERROR(IF(AND($V475&lt;=AI$1,$W475&gt;=AI$1),INDEX(Reliability!N$23:N$50,MATCH($S475,Reliability!$C$23:$C$50,0)),0),0)*IF($T475="n/a",$D475*$Y475,$G475)+IFERROR(IF(AND($V475&lt;=AI$1,$W475&gt;=AI$1),INDEX(Reliability!N$23:N$50,MATCH($T475,Reliability!$C$23:$C$50,0)),0),0)*$H475*$X475*$Y475),$D475)*$R475</f>
        <v>0</v>
      </c>
      <c r="AJ475" s="168">
        <f>MIN((IFERROR(IF(AND($V475&lt;=AJ$1,$W475&gt;=AJ$1),INDEX(Reliability!O$23:O$50,MATCH($S475,Reliability!$C$23:$C$50,0)),0),0)*IF($T475="n/a",$D475*$Y475,$G475)+IFERROR(IF(AND($V475&lt;=AJ$1,$W475&gt;=AJ$1),INDEX(Reliability!O$23:O$50,MATCH($T475,Reliability!$C$23:$C$50,0)),0),0)*$H475*$X475*$Y475),$D475)*$R475</f>
        <v>0</v>
      </c>
      <c r="AK475" s="168">
        <f>MIN((IFERROR(IF(AND($V475&lt;=AK$1,$W475&gt;=AK$1),INDEX(Reliability!P$23:P$50,MATCH($S475,Reliability!$C$23:$C$50,0)),0),0)*IF($T475="n/a",$D475*$Y475,$G475)+IFERROR(IF(AND($V475&lt;=AK$1,$W475&gt;=AK$1),INDEX(Reliability!P$23:P$50,MATCH($T475,Reliability!$C$23:$C$50,0)),0),0)*$H475*$X475*$Y475),$D475)*$R475</f>
        <v>0</v>
      </c>
      <c r="AM475" s="167">
        <f t="shared" si="71"/>
        <v>0</v>
      </c>
      <c r="AN475">
        <f>unique_contracts!C475</f>
        <v>0</v>
      </c>
    </row>
    <row r="476" spans="2:40" x14ac:dyDescent="0.25">
      <c r="B476" s="121">
        <f>unique_contracts!B476</f>
        <v>0</v>
      </c>
      <c r="C476" s="103">
        <f>unique_contracts!D476</f>
        <v>0</v>
      </c>
      <c r="D476" s="120">
        <f>unique_contracts!J476</f>
        <v>0</v>
      </c>
      <c r="E476" s="103">
        <f>unique_contracts!M476</f>
        <v>0</v>
      </c>
      <c r="F476" s="103">
        <f>unique_contracts!N476</f>
        <v>0</v>
      </c>
      <c r="G476" s="103">
        <f>unique_contracts!P476</f>
        <v>0</v>
      </c>
      <c r="H476" s="103">
        <f>unique_contracts!R476</f>
        <v>0</v>
      </c>
      <c r="I476" s="103">
        <f>unique_contracts!V476</f>
        <v>0</v>
      </c>
      <c r="J476" s="121">
        <f>unique_contracts!AB476</f>
        <v>0</v>
      </c>
      <c r="K476" s="103">
        <f>unique_contracts!AM476</f>
        <v>0</v>
      </c>
      <c r="L476" s="103">
        <f>unique_contracts!AN476</f>
        <v>0</v>
      </c>
      <c r="M476" s="103">
        <f>unique_contracts!AO476</f>
        <v>0</v>
      </c>
      <c r="N476" s="103">
        <f>unique_contracts!AP476</f>
        <v>0</v>
      </c>
      <c r="O476" s="103">
        <f>unique_contracts!AQ476</f>
        <v>0</v>
      </c>
      <c r="P476" s="103">
        <f>unique_contracts!AR476</f>
        <v>0</v>
      </c>
      <c r="Q476" s="103">
        <f>unique_contracts!BP476</f>
        <v>0</v>
      </c>
      <c r="R476" s="103">
        <f t="shared" si="64"/>
        <v>0</v>
      </c>
      <c r="S476" s="103" t="str">
        <f>IFERROR(IF(AND(I476&gt;0,E476="NotHybrid"),_xlfn.CONCAT(MAX(MIN(ROUNDDOWN(I476/D476,0),8),4),INDEX(resources!$G:$G,MATCH(B476,resources!$A:$A,0))),INDEX(resources!$G:$G,MATCH(B476,resources!$A:$A,0))),"n/a")</f>
        <v>n/a</v>
      </c>
      <c r="T476" s="103" t="str">
        <f t="shared" si="65"/>
        <v>n/a</v>
      </c>
      <c r="U476" s="103" t="str">
        <f t="shared" si="66"/>
        <v>n/a</v>
      </c>
      <c r="V476" s="103">
        <f t="shared" si="67"/>
        <v>0</v>
      </c>
      <c r="W476" s="103">
        <f t="shared" si="68"/>
        <v>0</v>
      </c>
      <c r="X476" s="119">
        <f t="shared" si="69"/>
        <v>1</v>
      </c>
      <c r="Y476" s="119">
        <f t="shared" si="70"/>
        <v>1</v>
      </c>
      <c r="Z476" s="168">
        <f>MIN((IFERROR(IF(AND($V476&lt;=Z$1,$W476&gt;=Z$1),INDEX(Reliability!E$23:E$50,MATCH($S476,Reliability!$C$23:$C$50,0)),0),0)*IF($T476="n/a",$D476*$Y476,$G476)+IFERROR(IF(AND($V476&lt;=Z$1,$W476&gt;=Z$1),INDEX(Reliability!E$23:E$50,MATCH($T476,Reliability!$C$23:$C$50,0)),0),0)*$H476*$X476*$Y476),$D476)*$R476</f>
        <v>0</v>
      </c>
      <c r="AA476" s="168">
        <f>MIN((IFERROR(IF(AND($V476&lt;=AA$1,$W476&gt;=AA$1),INDEX(Reliability!F$23:F$50,MATCH($S476,Reliability!$C$23:$C$50,0)),0),0)*IF($T476="n/a",$D476*$Y476,$G476)+IFERROR(IF(AND($V476&lt;=AA$1,$W476&gt;=AA$1),INDEX(Reliability!F$23:F$50,MATCH($T476,Reliability!$C$23:$C$50,0)),0),0)*$H476*$X476*$Y476),$D476)*$R476</f>
        <v>0</v>
      </c>
      <c r="AB476" s="168">
        <f>MIN((IFERROR(IF(AND($V476&lt;=AB$1,$W476&gt;=AB$1),INDEX(Reliability!G$23:G$50,MATCH($S476,Reliability!$C$23:$C$50,0)),0),0)*IF($T476="n/a",$D476*$Y476,$G476)+IFERROR(IF(AND($V476&lt;=AB$1,$W476&gt;=AB$1),INDEX(Reliability!G$23:G$50,MATCH($T476,Reliability!$C$23:$C$50,0)),0),0)*$H476*$X476*$Y476),$D476)*$R476</f>
        <v>0</v>
      </c>
      <c r="AC476" s="168">
        <f>MIN((IFERROR(IF(AND($V476&lt;=AC$1,$W476&gt;=AC$1),INDEX(Reliability!H$23:H$50,MATCH($S476,Reliability!$C$23:$C$50,0)),0),0)*IF($T476="n/a",$D476*$Y476,$G476)+IFERROR(IF(AND($V476&lt;=AC$1,$W476&gt;=AC$1),INDEX(Reliability!H$23:H$50,MATCH($T476,Reliability!$C$23:$C$50,0)),0),0)*$H476*$X476*$Y476),$D476)*$R476</f>
        <v>0</v>
      </c>
      <c r="AD476" s="168">
        <f>MIN((IFERROR(IF(AND($V476&lt;=AD$1,$W476&gt;=AD$1),INDEX(Reliability!I$23:I$50,MATCH($S476,Reliability!$C$23:$C$50,0)),0),0)*IF($T476="n/a",$D476*$Y476,$G476)+IFERROR(IF(AND($V476&lt;=AD$1,$W476&gt;=AD$1),INDEX(Reliability!I$23:I$50,MATCH($T476,Reliability!$C$23:$C$50,0)),0),0)*$H476*$X476*$Y476),$D476)*$R476</f>
        <v>0</v>
      </c>
      <c r="AE476" s="168">
        <f>MIN((IFERROR(IF(AND($V476&lt;=AE$1,$W476&gt;=AE$1),INDEX(Reliability!J$23:J$50,MATCH($S476,Reliability!$C$23:$C$50,0)),0),0)*IF($T476="n/a",$D476*$Y476,$G476)+IFERROR(IF(AND($V476&lt;=AE$1,$W476&gt;=AE$1),INDEX(Reliability!J$23:J$50,MATCH($T476,Reliability!$C$23:$C$50,0)),0),0)*$H476*$X476*$Y476),$D476)*$R476</f>
        <v>0</v>
      </c>
      <c r="AF476" s="168">
        <f>MIN((IFERROR(IF(AND($V476&lt;=AF$1,$W476&gt;=AF$1),INDEX(Reliability!K$23:K$50,MATCH($S476,Reliability!$C$23:$C$50,0)),0),0)*IF($T476="n/a",$D476*$Y476,$G476)+IFERROR(IF(AND($V476&lt;=AF$1,$W476&gt;=AF$1),INDEX(Reliability!K$23:K$50,MATCH($T476,Reliability!$C$23:$C$50,0)),0),0)*$H476*$X476*$Y476),$D476)*$R476</f>
        <v>0</v>
      </c>
      <c r="AG476" s="168">
        <f>MIN((IFERROR(IF(AND($V476&lt;=AG$1,$W476&gt;=AG$1),INDEX(Reliability!L$23:L$50,MATCH($S476,Reliability!$C$23:$C$50,0)),0),0)*IF($T476="n/a",$D476*$Y476,$G476)+IFERROR(IF(AND($V476&lt;=AG$1,$W476&gt;=AG$1),INDEX(Reliability!L$23:L$50,MATCH($T476,Reliability!$C$23:$C$50,0)),0),0)*$H476*$X476*$Y476),$D476)*$R476</f>
        <v>0</v>
      </c>
      <c r="AH476" s="168">
        <f>MIN((IFERROR(IF(AND($V476&lt;=AH$1,$W476&gt;=AH$1),INDEX(Reliability!M$23:M$50,MATCH($S476,Reliability!$C$23:$C$50,0)),0),0)*IF($T476="n/a",$D476*$Y476,$G476)+IFERROR(IF(AND($V476&lt;=AH$1,$W476&gt;=AH$1),INDEX(Reliability!M$23:M$50,MATCH($T476,Reliability!$C$23:$C$50,0)),0),0)*$H476*$X476*$Y476),$D476)*$R476</f>
        <v>0</v>
      </c>
      <c r="AI476" s="168">
        <f>MIN((IFERROR(IF(AND($V476&lt;=AI$1,$W476&gt;=AI$1),INDEX(Reliability!N$23:N$50,MATCH($S476,Reliability!$C$23:$C$50,0)),0),0)*IF($T476="n/a",$D476*$Y476,$G476)+IFERROR(IF(AND($V476&lt;=AI$1,$W476&gt;=AI$1),INDEX(Reliability!N$23:N$50,MATCH($T476,Reliability!$C$23:$C$50,0)),0),0)*$H476*$X476*$Y476),$D476)*$R476</f>
        <v>0</v>
      </c>
      <c r="AJ476" s="168">
        <f>MIN((IFERROR(IF(AND($V476&lt;=AJ$1,$W476&gt;=AJ$1),INDEX(Reliability!O$23:O$50,MATCH($S476,Reliability!$C$23:$C$50,0)),0),0)*IF($T476="n/a",$D476*$Y476,$G476)+IFERROR(IF(AND($V476&lt;=AJ$1,$W476&gt;=AJ$1),INDEX(Reliability!O$23:O$50,MATCH($T476,Reliability!$C$23:$C$50,0)),0),0)*$H476*$X476*$Y476),$D476)*$R476</f>
        <v>0</v>
      </c>
      <c r="AK476" s="168">
        <f>MIN((IFERROR(IF(AND($V476&lt;=AK$1,$W476&gt;=AK$1),INDEX(Reliability!P$23:P$50,MATCH($S476,Reliability!$C$23:$C$50,0)),0),0)*IF($T476="n/a",$D476*$Y476,$G476)+IFERROR(IF(AND($V476&lt;=AK$1,$W476&gt;=AK$1),INDEX(Reliability!P$23:P$50,MATCH($T476,Reliability!$C$23:$C$50,0)),0),0)*$H476*$X476*$Y476),$D476)*$R476</f>
        <v>0</v>
      </c>
      <c r="AM476" s="167">
        <f t="shared" si="71"/>
        <v>0</v>
      </c>
      <c r="AN476">
        <f>unique_contracts!C476</f>
        <v>0</v>
      </c>
    </row>
    <row r="477" spans="2:40" x14ac:dyDescent="0.25">
      <c r="B477" s="121">
        <f>unique_contracts!B477</f>
        <v>0</v>
      </c>
      <c r="C477" s="103">
        <f>unique_contracts!D477</f>
        <v>0</v>
      </c>
      <c r="D477" s="120">
        <f>unique_contracts!J477</f>
        <v>0</v>
      </c>
      <c r="E477" s="103">
        <f>unique_contracts!M477</f>
        <v>0</v>
      </c>
      <c r="F477" s="103">
        <f>unique_contracts!N477</f>
        <v>0</v>
      </c>
      <c r="G477" s="103">
        <f>unique_contracts!P477</f>
        <v>0</v>
      </c>
      <c r="H477" s="103">
        <f>unique_contracts!R477</f>
        <v>0</v>
      </c>
      <c r="I477" s="103">
        <f>unique_contracts!V477</f>
        <v>0</v>
      </c>
      <c r="J477" s="121">
        <f>unique_contracts!AB477</f>
        <v>0</v>
      </c>
      <c r="K477" s="103">
        <f>unique_contracts!AM477</f>
        <v>0</v>
      </c>
      <c r="L477" s="103">
        <f>unique_contracts!AN477</f>
        <v>0</v>
      </c>
      <c r="M477" s="103">
        <f>unique_contracts!AO477</f>
        <v>0</v>
      </c>
      <c r="N477" s="103">
        <f>unique_contracts!AP477</f>
        <v>0</v>
      </c>
      <c r="O477" s="103">
        <f>unique_contracts!AQ477</f>
        <v>0</v>
      </c>
      <c r="P477" s="103">
        <f>unique_contracts!AR477</f>
        <v>0</v>
      </c>
      <c r="Q477" s="103">
        <f>unique_contracts!BP477</f>
        <v>0</v>
      </c>
      <c r="R477" s="103">
        <f t="shared" si="64"/>
        <v>0</v>
      </c>
      <c r="S477" s="103" t="str">
        <f>IFERROR(IF(AND(I477&gt;0,E477="NotHybrid"),_xlfn.CONCAT(MAX(MIN(ROUNDDOWN(I477/D477,0),8),4),INDEX(resources!$G:$G,MATCH(B477,resources!$A:$A,0))),INDEX(resources!$G:$G,MATCH(B477,resources!$A:$A,0))),"n/a")</f>
        <v>n/a</v>
      </c>
      <c r="T477" s="103" t="str">
        <f t="shared" si="65"/>
        <v>n/a</v>
      </c>
      <c r="U477" s="103" t="str">
        <f t="shared" si="66"/>
        <v>n/a</v>
      </c>
      <c r="V477" s="103">
        <f t="shared" si="67"/>
        <v>0</v>
      </c>
      <c r="W477" s="103">
        <f t="shared" si="68"/>
        <v>0</v>
      </c>
      <c r="X477" s="119">
        <f t="shared" si="69"/>
        <v>1</v>
      </c>
      <c r="Y477" s="119">
        <f t="shared" si="70"/>
        <v>1</v>
      </c>
      <c r="Z477" s="168">
        <f>MIN((IFERROR(IF(AND($V477&lt;=Z$1,$W477&gt;=Z$1),INDEX(Reliability!E$23:E$50,MATCH($S477,Reliability!$C$23:$C$50,0)),0),0)*IF($T477="n/a",$D477*$Y477,$G477)+IFERROR(IF(AND($V477&lt;=Z$1,$W477&gt;=Z$1),INDEX(Reliability!E$23:E$50,MATCH($T477,Reliability!$C$23:$C$50,0)),0),0)*$H477*$X477*$Y477),$D477)*$R477</f>
        <v>0</v>
      </c>
      <c r="AA477" s="168">
        <f>MIN((IFERROR(IF(AND($V477&lt;=AA$1,$W477&gt;=AA$1),INDEX(Reliability!F$23:F$50,MATCH($S477,Reliability!$C$23:$C$50,0)),0),0)*IF($T477="n/a",$D477*$Y477,$G477)+IFERROR(IF(AND($V477&lt;=AA$1,$W477&gt;=AA$1),INDEX(Reliability!F$23:F$50,MATCH($T477,Reliability!$C$23:$C$50,0)),0),0)*$H477*$X477*$Y477),$D477)*$R477</f>
        <v>0</v>
      </c>
      <c r="AB477" s="168">
        <f>MIN((IFERROR(IF(AND($V477&lt;=AB$1,$W477&gt;=AB$1),INDEX(Reliability!G$23:G$50,MATCH($S477,Reliability!$C$23:$C$50,0)),0),0)*IF($T477="n/a",$D477*$Y477,$G477)+IFERROR(IF(AND($V477&lt;=AB$1,$W477&gt;=AB$1),INDEX(Reliability!G$23:G$50,MATCH($T477,Reliability!$C$23:$C$50,0)),0),0)*$H477*$X477*$Y477),$D477)*$R477</f>
        <v>0</v>
      </c>
      <c r="AC477" s="168">
        <f>MIN((IFERROR(IF(AND($V477&lt;=AC$1,$W477&gt;=AC$1),INDEX(Reliability!H$23:H$50,MATCH($S477,Reliability!$C$23:$C$50,0)),0),0)*IF($T477="n/a",$D477*$Y477,$G477)+IFERROR(IF(AND($V477&lt;=AC$1,$W477&gt;=AC$1),INDEX(Reliability!H$23:H$50,MATCH($T477,Reliability!$C$23:$C$50,0)),0),0)*$H477*$X477*$Y477),$D477)*$R477</f>
        <v>0</v>
      </c>
      <c r="AD477" s="168">
        <f>MIN((IFERROR(IF(AND($V477&lt;=AD$1,$W477&gt;=AD$1),INDEX(Reliability!I$23:I$50,MATCH($S477,Reliability!$C$23:$C$50,0)),0),0)*IF($T477="n/a",$D477*$Y477,$G477)+IFERROR(IF(AND($V477&lt;=AD$1,$W477&gt;=AD$1),INDEX(Reliability!I$23:I$50,MATCH($T477,Reliability!$C$23:$C$50,0)),0),0)*$H477*$X477*$Y477),$D477)*$R477</f>
        <v>0</v>
      </c>
      <c r="AE477" s="168">
        <f>MIN((IFERROR(IF(AND($V477&lt;=AE$1,$W477&gt;=AE$1),INDEX(Reliability!J$23:J$50,MATCH($S477,Reliability!$C$23:$C$50,0)),0),0)*IF($T477="n/a",$D477*$Y477,$G477)+IFERROR(IF(AND($V477&lt;=AE$1,$W477&gt;=AE$1),INDEX(Reliability!J$23:J$50,MATCH($T477,Reliability!$C$23:$C$50,0)),0),0)*$H477*$X477*$Y477),$D477)*$R477</f>
        <v>0</v>
      </c>
      <c r="AF477" s="168">
        <f>MIN((IFERROR(IF(AND($V477&lt;=AF$1,$W477&gt;=AF$1),INDEX(Reliability!K$23:K$50,MATCH($S477,Reliability!$C$23:$C$50,0)),0),0)*IF($T477="n/a",$D477*$Y477,$G477)+IFERROR(IF(AND($V477&lt;=AF$1,$W477&gt;=AF$1),INDEX(Reliability!K$23:K$50,MATCH($T477,Reliability!$C$23:$C$50,0)),0),0)*$H477*$X477*$Y477),$D477)*$R477</f>
        <v>0</v>
      </c>
      <c r="AG477" s="168">
        <f>MIN((IFERROR(IF(AND($V477&lt;=AG$1,$W477&gt;=AG$1),INDEX(Reliability!L$23:L$50,MATCH($S477,Reliability!$C$23:$C$50,0)),0),0)*IF($T477="n/a",$D477*$Y477,$G477)+IFERROR(IF(AND($V477&lt;=AG$1,$W477&gt;=AG$1),INDEX(Reliability!L$23:L$50,MATCH($T477,Reliability!$C$23:$C$50,0)),0),0)*$H477*$X477*$Y477),$D477)*$R477</f>
        <v>0</v>
      </c>
      <c r="AH477" s="168">
        <f>MIN((IFERROR(IF(AND($V477&lt;=AH$1,$W477&gt;=AH$1),INDEX(Reliability!M$23:M$50,MATCH($S477,Reliability!$C$23:$C$50,0)),0),0)*IF($T477="n/a",$D477*$Y477,$G477)+IFERROR(IF(AND($V477&lt;=AH$1,$W477&gt;=AH$1),INDEX(Reliability!M$23:M$50,MATCH($T477,Reliability!$C$23:$C$50,0)),0),0)*$H477*$X477*$Y477),$D477)*$R477</f>
        <v>0</v>
      </c>
      <c r="AI477" s="168">
        <f>MIN((IFERROR(IF(AND($V477&lt;=AI$1,$W477&gt;=AI$1),INDEX(Reliability!N$23:N$50,MATCH($S477,Reliability!$C$23:$C$50,0)),0),0)*IF($T477="n/a",$D477*$Y477,$G477)+IFERROR(IF(AND($V477&lt;=AI$1,$W477&gt;=AI$1),INDEX(Reliability!N$23:N$50,MATCH($T477,Reliability!$C$23:$C$50,0)),0),0)*$H477*$X477*$Y477),$D477)*$R477</f>
        <v>0</v>
      </c>
      <c r="AJ477" s="168">
        <f>MIN((IFERROR(IF(AND($V477&lt;=AJ$1,$W477&gt;=AJ$1),INDEX(Reliability!O$23:O$50,MATCH($S477,Reliability!$C$23:$C$50,0)),0),0)*IF($T477="n/a",$D477*$Y477,$G477)+IFERROR(IF(AND($V477&lt;=AJ$1,$W477&gt;=AJ$1),INDEX(Reliability!O$23:O$50,MATCH($T477,Reliability!$C$23:$C$50,0)),0),0)*$H477*$X477*$Y477),$D477)*$R477</f>
        <v>0</v>
      </c>
      <c r="AK477" s="168">
        <f>MIN((IFERROR(IF(AND($V477&lt;=AK$1,$W477&gt;=AK$1),INDEX(Reliability!P$23:P$50,MATCH($S477,Reliability!$C$23:$C$50,0)),0),0)*IF($T477="n/a",$D477*$Y477,$G477)+IFERROR(IF(AND($V477&lt;=AK$1,$W477&gt;=AK$1),INDEX(Reliability!P$23:P$50,MATCH($T477,Reliability!$C$23:$C$50,0)),0),0)*$H477*$X477*$Y477),$D477)*$R477</f>
        <v>0</v>
      </c>
      <c r="AM477" s="167">
        <f t="shared" si="71"/>
        <v>0</v>
      </c>
      <c r="AN477">
        <f>unique_contracts!C477</f>
        <v>0</v>
      </c>
    </row>
    <row r="478" spans="2:40" x14ac:dyDescent="0.25">
      <c r="B478" s="121">
        <f>unique_contracts!B478</f>
        <v>0</v>
      </c>
      <c r="C478" s="103">
        <f>unique_contracts!D478</f>
        <v>0</v>
      </c>
      <c r="D478" s="120">
        <f>unique_contracts!J478</f>
        <v>0</v>
      </c>
      <c r="E478" s="103">
        <f>unique_contracts!M478</f>
        <v>0</v>
      </c>
      <c r="F478" s="103">
        <f>unique_contracts!N478</f>
        <v>0</v>
      </c>
      <c r="G478" s="103">
        <f>unique_contracts!P478</f>
        <v>0</v>
      </c>
      <c r="H478" s="103">
        <f>unique_contracts!R478</f>
        <v>0</v>
      </c>
      <c r="I478" s="103">
        <f>unique_contracts!V478</f>
        <v>0</v>
      </c>
      <c r="J478" s="121">
        <f>unique_contracts!AB478</f>
        <v>0</v>
      </c>
      <c r="K478" s="103">
        <f>unique_contracts!AM478</f>
        <v>0</v>
      </c>
      <c r="L478" s="103">
        <f>unique_contracts!AN478</f>
        <v>0</v>
      </c>
      <c r="M478" s="103">
        <f>unique_contracts!AO478</f>
        <v>0</v>
      </c>
      <c r="N478" s="103">
        <f>unique_contracts!AP478</f>
        <v>0</v>
      </c>
      <c r="O478" s="103">
        <f>unique_contracts!AQ478</f>
        <v>0</v>
      </c>
      <c r="P478" s="103">
        <f>unique_contracts!AR478</f>
        <v>0</v>
      </c>
      <c r="Q478" s="103">
        <f>unique_contracts!BP478</f>
        <v>0</v>
      </c>
      <c r="R478" s="103">
        <f t="shared" si="64"/>
        <v>0</v>
      </c>
      <c r="S478" s="103" t="str">
        <f>IFERROR(IF(AND(I478&gt;0,E478="NotHybrid"),_xlfn.CONCAT(MAX(MIN(ROUNDDOWN(I478/D478,0),8),4),INDEX(resources!$G:$G,MATCH(B478,resources!$A:$A,0))),INDEX(resources!$G:$G,MATCH(B478,resources!$A:$A,0))),"n/a")</f>
        <v>n/a</v>
      </c>
      <c r="T478" s="103" t="str">
        <f t="shared" si="65"/>
        <v>n/a</v>
      </c>
      <c r="U478" s="103" t="str">
        <f t="shared" si="66"/>
        <v>n/a</v>
      </c>
      <c r="V478" s="103">
        <f t="shared" si="67"/>
        <v>0</v>
      </c>
      <c r="W478" s="103">
        <f t="shared" si="68"/>
        <v>0</v>
      </c>
      <c r="X478" s="119">
        <f t="shared" si="69"/>
        <v>1</v>
      </c>
      <c r="Y478" s="119">
        <f t="shared" si="70"/>
        <v>1</v>
      </c>
      <c r="Z478" s="168">
        <f>MIN((IFERROR(IF(AND($V478&lt;=Z$1,$W478&gt;=Z$1),INDEX(Reliability!E$23:E$50,MATCH($S478,Reliability!$C$23:$C$50,0)),0),0)*IF($T478="n/a",$D478*$Y478,$G478)+IFERROR(IF(AND($V478&lt;=Z$1,$W478&gt;=Z$1),INDEX(Reliability!E$23:E$50,MATCH($T478,Reliability!$C$23:$C$50,0)),0),0)*$H478*$X478*$Y478),$D478)*$R478</f>
        <v>0</v>
      </c>
      <c r="AA478" s="168">
        <f>MIN((IFERROR(IF(AND($V478&lt;=AA$1,$W478&gt;=AA$1),INDEX(Reliability!F$23:F$50,MATCH($S478,Reliability!$C$23:$C$50,0)),0),0)*IF($T478="n/a",$D478*$Y478,$G478)+IFERROR(IF(AND($V478&lt;=AA$1,$W478&gt;=AA$1),INDEX(Reliability!F$23:F$50,MATCH($T478,Reliability!$C$23:$C$50,0)),0),0)*$H478*$X478*$Y478),$D478)*$R478</f>
        <v>0</v>
      </c>
      <c r="AB478" s="168">
        <f>MIN((IFERROR(IF(AND($V478&lt;=AB$1,$W478&gt;=AB$1),INDEX(Reliability!G$23:G$50,MATCH($S478,Reliability!$C$23:$C$50,0)),0),0)*IF($T478="n/a",$D478*$Y478,$G478)+IFERROR(IF(AND($V478&lt;=AB$1,$W478&gt;=AB$1),INDEX(Reliability!G$23:G$50,MATCH($T478,Reliability!$C$23:$C$50,0)),0),0)*$H478*$X478*$Y478),$D478)*$R478</f>
        <v>0</v>
      </c>
      <c r="AC478" s="168">
        <f>MIN((IFERROR(IF(AND($V478&lt;=AC$1,$W478&gt;=AC$1),INDEX(Reliability!H$23:H$50,MATCH($S478,Reliability!$C$23:$C$50,0)),0),0)*IF($T478="n/a",$D478*$Y478,$G478)+IFERROR(IF(AND($V478&lt;=AC$1,$W478&gt;=AC$1),INDEX(Reliability!H$23:H$50,MATCH($T478,Reliability!$C$23:$C$50,0)),0),0)*$H478*$X478*$Y478),$D478)*$R478</f>
        <v>0</v>
      </c>
      <c r="AD478" s="168">
        <f>MIN((IFERROR(IF(AND($V478&lt;=AD$1,$W478&gt;=AD$1),INDEX(Reliability!I$23:I$50,MATCH($S478,Reliability!$C$23:$C$50,0)),0),0)*IF($T478="n/a",$D478*$Y478,$G478)+IFERROR(IF(AND($V478&lt;=AD$1,$W478&gt;=AD$1),INDEX(Reliability!I$23:I$50,MATCH($T478,Reliability!$C$23:$C$50,0)),0),0)*$H478*$X478*$Y478),$D478)*$R478</f>
        <v>0</v>
      </c>
      <c r="AE478" s="168">
        <f>MIN((IFERROR(IF(AND($V478&lt;=AE$1,$W478&gt;=AE$1),INDEX(Reliability!J$23:J$50,MATCH($S478,Reliability!$C$23:$C$50,0)),0),0)*IF($T478="n/a",$D478*$Y478,$G478)+IFERROR(IF(AND($V478&lt;=AE$1,$W478&gt;=AE$1),INDEX(Reliability!J$23:J$50,MATCH($T478,Reliability!$C$23:$C$50,0)),0),0)*$H478*$X478*$Y478),$D478)*$R478</f>
        <v>0</v>
      </c>
      <c r="AF478" s="168">
        <f>MIN((IFERROR(IF(AND($V478&lt;=AF$1,$W478&gt;=AF$1),INDEX(Reliability!K$23:K$50,MATCH($S478,Reliability!$C$23:$C$50,0)),0),0)*IF($T478="n/a",$D478*$Y478,$G478)+IFERROR(IF(AND($V478&lt;=AF$1,$W478&gt;=AF$1),INDEX(Reliability!K$23:K$50,MATCH($T478,Reliability!$C$23:$C$50,0)),0),0)*$H478*$X478*$Y478),$D478)*$R478</f>
        <v>0</v>
      </c>
      <c r="AG478" s="168">
        <f>MIN((IFERROR(IF(AND($V478&lt;=AG$1,$W478&gt;=AG$1),INDEX(Reliability!L$23:L$50,MATCH($S478,Reliability!$C$23:$C$50,0)),0),0)*IF($T478="n/a",$D478*$Y478,$G478)+IFERROR(IF(AND($V478&lt;=AG$1,$W478&gt;=AG$1),INDEX(Reliability!L$23:L$50,MATCH($T478,Reliability!$C$23:$C$50,0)),0),0)*$H478*$X478*$Y478),$D478)*$R478</f>
        <v>0</v>
      </c>
      <c r="AH478" s="168">
        <f>MIN((IFERROR(IF(AND($V478&lt;=AH$1,$W478&gt;=AH$1),INDEX(Reliability!M$23:M$50,MATCH($S478,Reliability!$C$23:$C$50,0)),0),0)*IF($T478="n/a",$D478*$Y478,$G478)+IFERROR(IF(AND($V478&lt;=AH$1,$W478&gt;=AH$1),INDEX(Reliability!M$23:M$50,MATCH($T478,Reliability!$C$23:$C$50,0)),0),0)*$H478*$X478*$Y478),$D478)*$R478</f>
        <v>0</v>
      </c>
      <c r="AI478" s="168">
        <f>MIN((IFERROR(IF(AND($V478&lt;=AI$1,$W478&gt;=AI$1),INDEX(Reliability!N$23:N$50,MATCH($S478,Reliability!$C$23:$C$50,0)),0),0)*IF($T478="n/a",$D478*$Y478,$G478)+IFERROR(IF(AND($V478&lt;=AI$1,$W478&gt;=AI$1),INDEX(Reliability!N$23:N$50,MATCH($T478,Reliability!$C$23:$C$50,0)),0),0)*$H478*$X478*$Y478),$D478)*$R478</f>
        <v>0</v>
      </c>
      <c r="AJ478" s="168">
        <f>MIN((IFERROR(IF(AND($V478&lt;=AJ$1,$W478&gt;=AJ$1),INDEX(Reliability!O$23:O$50,MATCH($S478,Reliability!$C$23:$C$50,0)),0),0)*IF($T478="n/a",$D478*$Y478,$G478)+IFERROR(IF(AND($V478&lt;=AJ$1,$W478&gt;=AJ$1),INDEX(Reliability!O$23:O$50,MATCH($T478,Reliability!$C$23:$C$50,0)),0),0)*$H478*$X478*$Y478),$D478)*$R478</f>
        <v>0</v>
      </c>
      <c r="AK478" s="168">
        <f>MIN((IFERROR(IF(AND($V478&lt;=AK$1,$W478&gt;=AK$1),INDEX(Reliability!P$23:P$50,MATCH($S478,Reliability!$C$23:$C$50,0)),0),0)*IF($T478="n/a",$D478*$Y478,$G478)+IFERROR(IF(AND($V478&lt;=AK$1,$W478&gt;=AK$1),INDEX(Reliability!P$23:P$50,MATCH($T478,Reliability!$C$23:$C$50,0)),0),0)*$H478*$X478*$Y478),$D478)*$R478</f>
        <v>0</v>
      </c>
      <c r="AM478" s="167">
        <f t="shared" si="71"/>
        <v>0</v>
      </c>
      <c r="AN478">
        <f>unique_contracts!C478</f>
        <v>0</v>
      </c>
    </row>
    <row r="479" spans="2:40" x14ac:dyDescent="0.25">
      <c r="B479" s="121">
        <f>unique_contracts!B479</f>
        <v>0</v>
      </c>
      <c r="C479" s="103">
        <f>unique_contracts!D479</f>
        <v>0</v>
      </c>
      <c r="D479" s="120">
        <f>unique_contracts!J479</f>
        <v>0</v>
      </c>
      <c r="E479" s="103">
        <f>unique_contracts!M479</f>
        <v>0</v>
      </c>
      <c r="F479" s="103">
        <f>unique_contracts!N479</f>
        <v>0</v>
      </c>
      <c r="G479" s="103">
        <f>unique_contracts!P479</f>
        <v>0</v>
      </c>
      <c r="H479" s="103">
        <f>unique_contracts!R479</f>
        <v>0</v>
      </c>
      <c r="I479" s="103">
        <f>unique_contracts!V479</f>
        <v>0</v>
      </c>
      <c r="J479" s="121">
        <f>unique_contracts!AB479</f>
        <v>0</v>
      </c>
      <c r="K479" s="103">
        <f>unique_contracts!AM479</f>
        <v>0</v>
      </c>
      <c r="L479" s="103">
        <f>unique_contracts!AN479</f>
        <v>0</v>
      </c>
      <c r="M479" s="103">
        <f>unique_contracts!AO479</f>
        <v>0</v>
      </c>
      <c r="N479" s="103">
        <f>unique_contracts!AP479</f>
        <v>0</v>
      </c>
      <c r="O479" s="103">
        <f>unique_contracts!AQ479</f>
        <v>0</v>
      </c>
      <c r="P479" s="103">
        <f>unique_contracts!AR479</f>
        <v>0</v>
      </c>
      <c r="Q479" s="103">
        <f>unique_contracts!BP479</f>
        <v>0</v>
      </c>
      <c r="R479" s="103">
        <f t="shared" si="64"/>
        <v>0</v>
      </c>
      <c r="S479" s="103" t="str">
        <f>IFERROR(IF(AND(I479&gt;0,E479="NotHybrid"),_xlfn.CONCAT(MAX(MIN(ROUNDDOWN(I479/D479,0),8),4),INDEX(resources!$G:$G,MATCH(B479,resources!$A:$A,0))),INDEX(resources!$G:$G,MATCH(B479,resources!$A:$A,0))),"n/a")</f>
        <v>n/a</v>
      </c>
      <c r="T479" s="103" t="str">
        <f t="shared" si="65"/>
        <v>n/a</v>
      </c>
      <c r="U479" s="103" t="str">
        <f t="shared" si="66"/>
        <v>n/a</v>
      </c>
      <c r="V479" s="103">
        <f t="shared" si="67"/>
        <v>0</v>
      </c>
      <c r="W479" s="103">
        <f t="shared" si="68"/>
        <v>0</v>
      </c>
      <c r="X479" s="119">
        <f t="shared" si="69"/>
        <v>1</v>
      </c>
      <c r="Y479" s="119">
        <f t="shared" si="70"/>
        <v>1</v>
      </c>
      <c r="Z479" s="168">
        <f>MIN((IFERROR(IF(AND($V479&lt;=Z$1,$W479&gt;=Z$1),INDEX(Reliability!E$23:E$50,MATCH($S479,Reliability!$C$23:$C$50,0)),0),0)*IF($T479="n/a",$D479*$Y479,$G479)+IFERROR(IF(AND($V479&lt;=Z$1,$W479&gt;=Z$1),INDEX(Reliability!E$23:E$50,MATCH($T479,Reliability!$C$23:$C$50,0)),0),0)*$H479*$X479*$Y479),$D479)*$R479</f>
        <v>0</v>
      </c>
      <c r="AA479" s="168">
        <f>MIN((IFERROR(IF(AND($V479&lt;=AA$1,$W479&gt;=AA$1),INDEX(Reliability!F$23:F$50,MATCH($S479,Reliability!$C$23:$C$50,0)),0),0)*IF($T479="n/a",$D479*$Y479,$G479)+IFERROR(IF(AND($V479&lt;=AA$1,$W479&gt;=AA$1),INDEX(Reliability!F$23:F$50,MATCH($T479,Reliability!$C$23:$C$50,0)),0),0)*$H479*$X479*$Y479),$D479)*$R479</f>
        <v>0</v>
      </c>
      <c r="AB479" s="168">
        <f>MIN((IFERROR(IF(AND($V479&lt;=AB$1,$W479&gt;=AB$1),INDEX(Reliability!G$23:G$50,MATCH($S479,Reliability!$C$23:$C$50,0)),0),0)*IF($T479="n/a",$D479*$Y479,$G479)+IFERROR(IF(AND($V479&lt;=AB$1,$W479&gt;=AB$1),INDEX(Reliability!G$23:G$50,MATCH($T479,Reliability!$C$23:$C$50,0)),0),0)*$H479*$X479*$Y479),$D479)*$R479</f>
        <v>0</v>
      </c>
      <c r="AC479" s="168">
        <f>MIN((IFERROR(IF(AND($V479&lt;=AC$1,$W479&gt;=AC$1),INDEX(Reliability!H$23:H$50,MATCH($S479,Reliability!$C$23:$C$50,0)),0),0)*IF($T479="n/a",$D479*$Y479,$G479)+IFERROR(IF(AND($V479&lt;=AC$1,$W479&gt;=AC$1),INDEX(Reliability!H$23:H$50,MATCH($T479,Reliability!$C$23:$C$50,0)),0),0)*$H479*$X479*$Y479),$D479)*$R479</f>
        <v>0</v>
      </c>
      <c r="AD479" s="168">
        <f>MIN((IFERROR(IF(AND($V479&lt;=AD$1,$W479&gt;=AD$1),INDEX(Reliability!I$23:I$50,MATCH($S479,Reliability!$C$23:$C$50,0)),0),0)*IF($T479="n/a",$D479*$Y479,$G479)+IFERROR(IF(AND($V479&lt;=AD$1,$W479&gt;=AD$1),INDEX(Reliability!I$23:I$50,MATCH($T479,Reliability!$C$23:$C$50,0)),0),0)*$H479*$X479*$Y479),$D479)*$R479</f>
        <v>0</v>
      </c>
      <c r="AE479" s="168">
        <f>MIN((IFERROR(IF(AND($V479&lt;=AE$1,$W479&gt;=AE$1),INDEX(Reliability!J$23:J$50,MATCH($S479,Reliability!$C$23:$C$50,0)),0),0)*IF($T479="n/a",$D479*$Y479,$G479)+IFERROR(IF(AND($V479&lt;=AE$1,$W479&gt;=AE$1),INDEX(Reliability!J$23:J$50,MATCH($T479,Reliability!$C$23:$C$50,0)),0),0)*$H479*$X479*$Y479),$D479)*$R479</f>
        <v>0</v>
      </c>
      <c r="AF479" s="168">
        <f>MIN((IFERROR(IF(AND($V479&lt;=AF$1,$W479&gt;=AF$1),INDEX(Reliability!K$23:K$50,MATCH($S479,Reliability!$C$23:$C$50,0)),0),0)*IF($T479="n/a",$D479*$Y479,$G479)+IFERROR(IF(AND($V479&lt;=AF$1,$W479&gt;=AF$1),INDEX(Reliability!K$23:K$50,MATCH($T479,Reliability!$C$23:$C$50,0)),0),0)*$H479*$X479*$Y479),$D479)*$R479</f>
        <v>0</v>
      </c>
      <c r="AG479" s="168">
        <f>MIN((IFERROR(IF(AND($V479&lt;=AG$1,$W479&gt;=AG$1),INDEX(Reliability!L$23:L$50,MATCH($S479,Reliability!$C$23:$C$50,0)),0),0)*IF($T479="n/a",$D479*$Y479,$G479)+IFERROR(IF(AND($V479&lt;=AG$1,$W479&gt;=AG$1),INDEX(Reliability!L$23:L$50,MATCH($T479,Reliability!$C$23:$C$50,0)),0),0)*$H479*$X479*$Y479),$D479)*$R479</f>
        <v>0</v>
      </c>
      <c r="AH479" s="168">
        <f>MIN((IFERROR(IF(AND($V479&lt;=AH$1,$W479&gt;=AH$1),INDEX(Reliability!M$23:M$50,MATCH($S479,Reliability!$C$23:$C$50,0)),0),0)*IF($T479="n/a",$D479*$Y479,$G479)+IFERROR(IF(AND($V479&lt;=AH$1,$W479&gt;=AH$1),INDEX(Reliability!M$23:M$50,MATCH($T479,Reliability!$C$23:$C$50,0)),0),0)*$H479*$X479*$Y479),$D479)*$R479</f>
        <v>0</v>
      </c>
      <c r="AI479" s="168">
        <f>MIN((IFERROR(IF(AND($V479&lt;=AI$1,$W479&gt;=AI$1),INDEX(Reliability!N$23:N$50,MATCH($S479,Reliability!$C$23:$C$50,0)),0),0)*IF($T479="n/a",$D479*$Y479,$G479)+IFERROR(IF(AND($V479&lt;=AI$1,$W479&gt;=AI$1),INDEX(Reliability!N$23:N$50,MATCH($T479,Reliability!$C$23:$C$50,0)),0),0)*$H479*$X479*$Y479),$D479)*$R479</f>
        <v>0</v>
      </c>
      <c r="AJ479" s="168">
        <f>MIN((IFERROR(IF(AND($V479&lt;=AJ$1,$W479&gt;=AJ$1),INDEX(Reliability!O$23:O$50,MATCH($S479,Reliability!$C$23:$C$50,0)),0),0)*IF($T479="n/a",$D479*$Y479,$G479)+IFERROR(IF(AND($V479&lt;=AJ$1,$W479&gt;=AJ$1),INDEX(Reliability!O$23:O$50,MATCH($T479,Reliability!$C$23:$C$50,0)),0),0)*$H479*$X479*$Y479),$D479)*$R479</f>
        <v>0</v>
      </c>
      <c r="AK479" s="168">
        <f>MIN((IFERROR(IF(AND($V479&lt;=AK$1,$W479&gt;=AK$1),INDEX(Reliability!P$23:P$50,MATCH($S479,Reliability!$C$23:$C$50,0)),0),0)*IF($T479="n/a",$D479*$Y479,$G479)+IFERROR(IF(AND($V479&lt;=AK$1,$W479&gt;=AK$1),INDEX(Reliability!P$23:P$50,MATCH($T479,Reliability!$C$23:$C$50,0)),0),0)*$H479*$X479*$Y479),$D479)*$R479</f>
        <v>0</v>
      </c>
      <c r="AM479" s="167">
        <f t="shared" si="71"/>
        <v>0</v>
      </c>
      <c r="AN479">
        <f>unique_contracts!C479</f>
        <v>0</v>
      </c>
    </row>
    <row r="480" spans="2:40" x14ac:dyDescent="0.25">
      <c r="B480" s="121">
        <f>unique_contracts!B480</f>
        <v>0</v>
      </c>
      <c r="C480" s="103">
        <f>unique_contracts!D480</f>
        <v>0</v>
      </c>
      <c r="D480" s="120">
        <f>unique_contracts!J480</f>
        <v>0</v>
      </c>
      <c r="E480" s="103">
        <f>unique_contracts!M480</f>
        <v>0</v>
      </c>
      <c r="F480" s="103">
        <f>unique_contracts!N480</f>
        <v>0</v>
      </c>
      <c r="G480" s="103">
        <f>unique_contracts!P480</f>
        <v>0</v>
      </c>
      <c r="H480" s="103">
        <f>unique_contracts!R480</f>
        <v>0</v>
      </c>
      <c r="I480" s="103">
        <f>unique_contracts!V480</f>
        <v>0</v>
      </c>
      <c r="J480" s="121">
        <f>unique_contracts!AB480</f>
        <v>0</v>
      </c>
      <c r="K480" s="103">
        <f>unique_contracts!AM480</f>
        <v>0</v>
      </c>
      <c r="L480" s="103">
        <f>unique_contracts!AN480</f>
        <v>0</v>
      </c>
      <c r="M480" s="103">
        <f>unique_contracts!AO480</f>
        <v>0</v>
      </c>
      <c r="N480" s="103">
        <f>unique_contracts!AP480</f>
        <v>0</v>
      </c>
      <c r="O480" s="103">
        <f>unique_contracts!AQ480</f>
        <v>0</v>
      </c>
      <c r="P480" s="103">
        <f>unique_contracts!AR480</f>
        <v>0</v>
      </c>
      <c r="Q480" s="103">
        <f>unique_contracts!BP480</f>
        <v>0</v>
      </c>
      <c r="R480" s="103">
        <f t="shared" si="64"/>
        <v>0</v>
      </c>
      <c r="S480" s="103" t="str">
        <f>IFERROR(IF(AND(I480&gt;0,E480="NotHybrid"),_xlfn.CONCAT(MAX(MIN(ROUNDDOWN(I480/D480,0),8),4),INDEX(resources!$G:$G,MATCH(B480,resources!$A:$A,0))),INDEX(resources!$G:$G,MATCH(B480,resources!$A:$A,0))),"n/a")</f>
        <v>n/a</v>
      </c>
      <c r="T480" s="103" t="str">
        <f t="shared" si="65"/>
        <v>n/a</v>
      </c>
      <c r="U480" s="103" t="str">
        <f t="shared" si="66"/>
        <v>n/a</v>
      </c>
      <c r="V480" s="103">
        <f t="shared" si="67"/>
        <v>0</v>
      </c>
      <c r="W480" s="103">
        <f t="shared" si="68"/>
        <v>0</v>
      </c>
      <c r="X480" s="119">
        <f t="shared" si="69"/>
        <v>1</v>
      </c>
      <c r="Y480" s="119">
        <f t="shared" si="70"/>
        <v>1</v>
      </c>
      <c r="Z480" s="168">
        <f>MIN((IFERROR(IF(AND($V480&lt;=Z$1,$W480&gt;=Z$1),INDEX(Reliability!E$23:E$50,MATCH($S480,Reliability!$C$23:$C$50,0)),0),0)*IF($T480="n/a",$D480*$Y480,$G480)+IFERROR(IF(AND($V480&lt;=Z$1,$W480&gt;=Z$1),INDEX(Reliability!E$23:E$50,MATCH($T480,Reliability!$C$23:$C$50,0)),0),0)*$H480*$X480*$Y480),$D480)*$R480</f>
        <v>0</v>
      </c>
      <c r="AA480" s="168">
        <f>MIN((IFERROR(IF(AND($V480&lt;=AA$1,$W480&gt;=AA$1),INDEX(Reliability!F$23:F$50,MATCH($S480,Reliability!$C$23:$C$50,0)),0),0)*IF($T480="n/a",$D480*$Y480,$G480)+IFERROR(IF(AND($V480&lt;=AA$1,$W480&gt;=AA$1),INDEX(Reliability!F$23:F$50,MATCH($T480,Reliability!$C$23:$C$50,0)),0),0)*$H480*$X480*$Y480),$D480)*$R480</f>
        <v>0</v>
      </c>
      <c r="AB480" s="168">
        <f>MIN((IFERROR(IF(AND($V480&lt;=AB$1,$W480&gt;=AB$1),INDEX(Reliability!G$23:G$50,MATCH($S480,Reliability!$C$23:$C$50,0)),0),0)*IF($T480="n/a",$D480*$Y480,$G480)+IFERROR(IF(AND($V480&lt;=AB$1,$W480&gt;=AB$1),INDEX(Reliability!G$23:G$50,MATCH($T480,Reliability!$C$23:$C$50,0)),0),0)*$H480*$X480*$Y480),$D480)*$R480</f>
        <v>0</v>
      </c>
      <c r="AC480" s="168">
        <f>MIN((IFERROR(IF(AND($V480&lt;=AC$1,$W480&gt;=AC$1),INDEX(Reliability!H$23:H$50,MATCH($S480,Reliability!$C$23:$C$50,0)),0),0)*IF($T480="n/a",$D480*$Y480,$G480)+IFERROR(IF(AND($V480&lt;=AC$1,$W480&gt;=AC$1),INDEX(Reliability!H$23:H$50,MATCH($T480,Reliability!$C$23:$C$50,0)),0),0)*$H480*$X480*$Y480),$D480)*$R480</f>
        <v>0</v>
      </c>
      <c r="AD480" s="168">
        <f>MIN((IFERROR(IF(AND($V480&lt;=AD$1,$W480&gt;=AD$1),INDEX(Reliability!I$23:I$50,MATCH($S480,Reliability!$C$23:$C$50,0)),0),0)*IF($T480="n/a",$D480*$Y480,$G480)+IFERROR(IF(AND($V480&lt;=AD$1,$W480&gt;=AD$1),INDEX(Reliability!I$23:I$50,MATCH($T480,Reliability!$C$23:$C$50,0)),0),0)*$H480*$X480*$Y480),$D480)*$R480</f>
        <v>0</v>
      </c>
      <c r="AE480" s="168">
        <f>MIN((IFERROR(IF(AND($V480&lt;=AE$1,$W480&gt;=AE$1),INDEX(Reliability!J$23:J$50,MATCH($S480,Reliability!$C$23:$C$50,0)),0),0)*IF($T480="n/a",$D480*$Y480,$G480)+IFERROR(IF(AND($V480&lt;=AE$1,$W480&gt;=AE$1),INDEX(Reliability!J$23:J$50,MATCH($T480,Reliability!$C$23:$C$50,0)),0),0)*$H480*$X480*$Y480),$D480)*$R480</f>
        <v>0</v>
      </c>
      <c r="AF480" s="168">
        <f>MIN((IFERROR(IF(AND($V480&lt;=AF$1,$W480&gt;=AF$1),INDEX(Reliability!K$23:K$50,MATCH($S480,Reliability!$C$23:$C$50,0)),0),0)*IF($T480="n/a",$D480*$Y480,$G480)+IFERROR(IF(AND($V480&lt;=AF$1,$W480&gt;=AF$1),INDEX(Reliability!K$23:K$50,MATCH($T480,Reliability!$C$23:$C$50,0)),0),0)*$H480*$X480*$Y480),$D480)*$R480</f>
        <v>0</v>
      </c>
      <c r="AG480" s="168">
        <f>MIN((IFERROR(IF(AND($V480&lt;=AG$1,$W480&gt;=AG$1),INDEX(Reliability!L$23:L$50,MATCH($S480,Reliability!$C$23:$C$50,0)),0),0)*IF($T480="n/a",$D480*$Y480,$G480)+IFERROR(IF(AND($V480&lt;=AG$1,$W480&gt;=AG$1),INDEX(Reliability!L$23:L$50,MATCH($T480,Reliability!$C$23:$C$50,0)),0),0)*$H480*$X480*$Y480),$D480)*$R480</f>
        <v>0</v>
      </c>
      <c r="AH480" s="168">
        <f>MIN((IFERROR(IF(AND($V480&lt;=AH$1,$W480&gt;=AH$1),INDEX(Reliability!M$23:M$50,MATCH($S480,Reliability!$C$23:$C$50,0)),0),0)*IF($T480="n/a",$D480*$Y480,$G480)+IFERROR(IF(AND($V480&lt;=AH$1,$W480&gt;=AH$1),INDEX(Reliability!M$23:M$50,MATCH($T480,Reliability!$C$23:$C$50,0)),0),0)*$H480*$X480*$Y480),$D480)*$R480</f>
        <v>0</v>
      </c>
      <c r="AI480" s="168">
        <f>MIN((IFERROR(IF(AND($V480&lt;=AI$1,$W480&gt;=AI$1),INDEX(Reliability!N$23:N$50,MATCH($S480,Reliability!$C$23:$C$50,0)),0),0)*IF($T480="n/a",$D480*$Y480,$G480)+IFERROR(IF(AND($V480&lt;=AI$1,$W480&gt;=AI$1),INDEX(Reliability!N$23:N$50,MATCH($T480,Reliability!$C$23:$C$50,0)),0),0)*$H480*$X480*$Y480),$D480)*$R480</f>
        <v>0</v>
      </c>
      <c r="AJ480" s="168">
        <f>MIN((IFERROR(IF(AND($V480&lt;=AJ$1,$W480&gt;=AJ$1),INDEX(Reliability!O$23:O$50,MATCH($S480,Reliability!$C$23:$C$50,0)),0),0)*IF($T480="n/a",$D480*$Y480,$G480)+IFERROR(IF(AND($V480&lt;=AJ$1,$W480&gt;=AJ$1),INDEX(Reliability!O$23:O$50,MATCH($T480,Reliability!$C$23:$C$50,0)),0),0)*$H480*$X480*$Y480),$D480)*$R480</f>
        <v>0</v>
      </c>
      <c r="AK480" s="168">
        <f>MIN((IFERROR(IF(AND($V480&lt;=AK$1,$W480&gt;=AK$1),INDEX(Reliability!P$23:P$50,MATCH($S480,Reliability!$C$23:$C$50,0)),0),0)*IF($T480="n/a",$D480*$Y480,$G480)+IFERROR(IF(AND($V480&lt;=AK$1,$W480&gt;=AK$1),INDEX(Reliability!P$23:P$50,MATCH($T480,Reliability!$C$23:$C$50,0)),0),0)*$H480*$X480*$Y480),$D480)*$R480</f>
        <v>0</v>
      </c>
      <c r="AM480" s="167">
        <f t="shared" si="71"/>
        <v>0</v>
      </c>
      <c r="AN480">
        <f>unique_contracts!C480</f>
        <v>0</v>
      </c>
    </row>
    <row r="481" spans="2:40" x14ac:dyDescent="0.25">
      <c r="B481" s="121">
        <f>unique_contracts!B481</f>
        <v>0</v>
      </c>
      <c r="C481" s="103">
        <f>unique_contracts!D481</f>
        <v>0</v>
      </c>
      <c r="D481" s="120">
        <f>unique_contracts!J481</f>
        <v>0</v>
      </c>
      <c r="E481" s="103">
        <f>unique_contracts!M481</f>
        <v>0</v>
      </c>
      <c r="F481" s="103">
        <f>unique_contracts!N481</f>
        <v>0</v>
      </c>
      <c r="G481" s="103">
        <f>unique_contracts!P481</f>
        <v>0</v>
      </c>
      <c r="H481" s="103">
        <f>unique_contracts!R481</f>
        <v>0</v>
      </c>
      <c r="I481" s="103">
        <f>unique_contracts!V481</f>
        <v>0</v>
      </c>
      <c r="J481" s="121">
        <f>unique_contracts!AB481</f>
        <v>0</v>
      </c>
      <c r="K481" s="103">
        <f>unique_contracts!AM481</f>
        <v>0</v>
      </c>
      <c r="L481" s="103">
        <f>unique_contracts!AN481</f>
        <v>0</v>
      </c>
      <c r="M481" s="103">
        <f>unique_contracts!AO481</f>
        <v>0</v>
      </c>
      <c r="N481" s="103">
        <f>unique_contracts!AP481</f>
        <v>0</v>
      </c>
      <c r="O481" s="103">
        <f>unique_contracts!AQ481</f>
        <v>0</v>
      </c>
      <c r="P481" s="103">
        <f>unique_contracts!AR481</f>
        <v>0</v>
      </c>
      <c r="Q481" s="103">
        <f>unique_contracts!BP481</f>
        <v>0</v>
      </c>
      <c r="R481" s="103">
        <f t="shared" si="64"/>
        <v>0</v>
      </c>
      <c r="S481" s="103" t="str">
        <f>IFERROR(IF(AND(I481&gt;0,E481="NotHybrid"),_xlfn.CONCAT(MAX(MIN(ROUNDDOWN(I481/D481,0),8),4),INDEX(resources!$G:$G,MATCH(B481,resources!$A:$A,0))),INDEX(resources!$G:$G,MATCH(B481,resources!$A:$A,0))),"n/a")</f>
        <v>n/a</v>
      </c>
      <c r="T481" s="103" t="str">
        <f t="shared" si="65"/>
        <v>n/a</v>
      </c>
      <c r="U481" s="103" t="str">
        <f t="shared" si="66"/>
        <v>n/a</v>
      </c>
      <c r="V481" s="103">
        <f t="shared" si="67"/>
        <v>0</v>
      </c>
      <c r="W481" s="103">
        <f t="shared" si="68"/>
        <v>0</v>
      </c>
      <c r="X481" s="119">
        <f t="shared" si="69"/>
        <v>1</v>
      </c>
      <c r="Y481" s="119">
        <f t="shared" si="70"/>
        <v>1</v>
      </c>
      <c r="Z481" s="168">
        <f>MIN((IFERROR(IF(AND($V481&lt;=Z$1,$W481&gt;=Z$1),INDEX(Reliability!E$23:E$50,MATCH($S481,Reliability!$C$23:$C$50,0)),0),0)*IF($T481="n/a",$D481*$Y481,$G481)+IFERROR(IF(AND($V481&lt;=Z$1,$W481&gt;=Z$1),INDEX(Reliability!E$23:E$50,MATCH($T481,Reliability!$C$23:$C$50,0)),0),0)*$H481*$X481*$Y481),$D481)*$R481</f>
        <v>0</v>
      </c>
      <c r="AA481" s="168">
        <f>MIN((IFERROR(IF(AND($V481&lt;=AA$1,$W481&gt;=AA$1),INDEX(Reliability!F$23:F$50,MATCH($S481,Reliability!$C$23:$C$50,0)),0),0)*IF($T481="n/a",$D481*$Y481,$G481)+IFERROR(IF(AND($V481&lt;=AA$1,$W481&gt;=AA$1),INDEX(Reliability!F$23:F$50,MATCH($T481,Reliability!$C$23:$C$50,0)),0),0)*$H481*$X481*$Y481),$D481)*$R481</f>
        <v>0</v>
      </c>
      <c r="AB481" s="168">
        <f>MIN((IFERROR(IF(AND($V481&lt;=AB$1,$W481&gt;=AB$1),INDEX(Reliability!G$23:G$50,MATCH($S481,Reliability!$C$23:$C$50,0)),0),0)*IF($T481="n/a",$D481*$Y481,$G481)+IFERROR(IF(AND($V481&lt;=AB$1,$W481&gt;=AB$1),INDEX(Reliability!G$23:G$50,MATCH($T481,Reliability!$C$23:$C$50,0)),0),0)*$H481*$X481*$Y481),$D481)*$R481</f>
        <v>0</v>
      </c>
      <c r="AC481" s="168">
        <f>MIN((IFERROR(IF(AND($V481&lt;=AC$1,$W481&gt;=AC$1),INDEX(Reliability!H$23:H$50,MATCH($S481,Reliability!$C$23:$C$50,0)),0),0)*IF($T481="n/a",$D481*$Y481,$G481)+IFERROR(IF(AND($V481&lt;=AC$1,$W481&gt;=AC$1),INDEX(Reliability!H$23:H$50,MATCH($T481,Reliability!$C$23:$C$50,0)),0),0)*$H481*$X481*$Y481),$D481)*$R481</f>
        <v>0</v>
      </c>
      <c r="AD481" s="168">
        <f>MIN((IFERROR(IF(AND($V481&lt;=AD$1,$W481&gt;=AD$1),INDEX(Reliability!I$23:I$50,MATCH($S481,Reliability!$C$23:$C$50,0)),0),0)*IF($T481="n/a",$D481*$Y481,$G481)+IFERROR(IF(AND($V481&lt;=AD$1,$W481&gt;=AD$1),INDEX(Reliability!I$23:I$50,MATCH($T481,Reliability!$C$23:$C$50,0)),0),0)*$H481*$X481*$Y481),$D481)*$R481</f>
        <v>0</v>
      </c>
      <c r="AE481" s="168">
        <f>MIN((IFERROR(IF(AND($V481&lt;=AE$1,$W481&gt;=AE$1),INDEX(Reliability!J$23:J$50,MATCH($S481,Reliability!$C$23:$C$50,0)),0),0)*IF($T481="n/a",$D481*$Y481,$G481)+IFERROR(IF(AND($V481&lt;=AE$1,$W481&gt;=AE$1),INDEX(Reliability!J$23:J$50,MATCH($T481,Reliability!$C$23:$C$50,0)),0),0)*$H481*$X481*$Y481),$D481)*$R481</f>
        <v>0</v>
      </c>
      <c r="AF481" s="168">
        <f>MIN((IFERROR(IF(AND($V481&lt;=AF$1,$W481&gt;=AF$1),INDEX(Reliability!K$23:K$50,MATCH($S481,Reliability!$C$23:$C$50,0)),0),0)*IF($T481="n/a",$D481*$Y481,$G481)+IFERROR(IF(AND($V481&lt;=AF$1,$W481&gt;=AF$1),INDEX(Reliability!K$23:K$50,MATCH($T481,Reliability!$C$23:$C$50,0)),0),0)*$H481*$X481*$Y481),$D481)*$R481</f>
        <v>0</v>
      </c>
      <c r="AG481" s="168">
        <f>MIN((IFERROR(IF(AND($V481&lt;=AG$1,$W481&gt;=AG$1),INDEX(Reliability!L$23:L$50,MATCH($S481,Reliability!$C$23:$C$50,0)),0),0)*IF($T481="n/a",$D481*$Y481,$G481)+IFERROR(IF(AND($V481&lt;=AG$1,$W481&gt;=AG$1),INDEX(Reliability!L$23:L$50,MATCH($T481,Reliability!$C$23:$C$50,0)),0),0)*$H481*$X481*$Y481),$D481)*$R481</f>
        <v>0</v>
      </c>
      <c r="AH481" s="168">
        <f>MIN((IFERROR(IF(AND($V481&lt;=AH$1,$W481&gt;=AH$1),INDEX(Reliability!M$23:M$50,MATCH($S481,Reliability!$C$23:$C$50,0)),0),0)*IF($T481="n/a",$D481*$Y481,$G481)+IFERROR(IF(AND($V481&lt;=AH$1,$W481&gt;=AH$1),INDEX(Reliability!M$23:M$50,MATCH($T481,Reliability!$C$23:$C$50,0)),0),0)*$H481*$X481*$Y481),$D481)*$R481</f>
        <v>0</v>
      </c>
      <c r="AI481" s="168">
        <f>MIN((IFERROR(IF(AND($V481&lt;=AI$1,$W481&gt;=AI$1),INDEX(Reliability!N$23:N$50,MATCH($S481,Reliability!$C$23:$C$50,0)),0),0)*IF($T481="n/a",$D481*$Y481,$G481)+IFERROR(IF(AND($V481&lt;=AI$1,$W481&gt;=AI$1),INDEX(Reliability!N$23:N$50,MATCH($T481,Reliability!$C$23:$C$50,0)),0),0)*$H481*$X481*$Y481),$D481)*$R481</f>
        <v>0</v>
      </c>
      <c r="AJ481" s="168">
        <f>MIN((IFERROR(IF(AND($V481&lt;=AJ$1,$W481&gt;=AJ$1),INDEX(Reliability!O$23:O$50,MATCH($S481,Reliability!$C$23:$C$50,0)),0),0)*IF($T481="n/a",$D481*$Y481,$G481)+IFERROR(IF(AND($V481&lt;=AJ$1,$W481&gt;=AJ$1),INDEX(Reliability!O$23:O$50,MATCH($T481,Reliability!$C$23:$C$50,0)),0),0)*$H481*$X481*$Y481),$D481)*$R481</f>
        <v>0</v>
      </c>
      <c r="AK481" s="168">
        <f>MIN((IFERROR(IF(AND($V481&lt;=AK$1,$W481&gt;=AK$1),INDEX(Reliability!P$23:P$50,MATCH($S481,Reliability!$C$23:$C$50,0)),0),0)*IF($T481="n/a",$D481*$Y481,$G481)+IFERROR(IF(AND($V481&lt;=AK$1,$W481&gt;=AK$1),INDEX(Reliability!P$23:P$50,MATCH($T481,Reliability!$C$23:$C$50,0)),0),0)*$H481*$X481*$Y481),$D481)*$R481</f>
        <v>0</v>
      </c>
      <c r="AM481" s="167">
        <f t="shared" si="71"/>
        <v>0</v>
      </c>
      <c r="AN481">
        <f>unique_contracts!C481</f>
        <v>0</v>
      </c>
    </row>
    <row r="482" spans="2:40" x14ac:dyDescent="0.25">
      <c r="B482" s="121">
        <f>unique_contracts!B482</f>
        <v>0</v>
      </c>
      <c r="C482" s="103">
        <f>unique_contracts!D482</f>
        <v>0</v>
      </c>
      <c r="D482" s="120">
        <f>unique_contracts!J482</f>
        <v>0</v>
      </c>
      <c r="E482" s="103">
        <f>unique_contracts!M482</f>
        <v>0</v>
      </c>
      <c r="F482" s="103">
        <f>unique_contracts!N482</f>
        <v>0</v>
      </c>
      <c r="G482" s="103">
        <f>unique_contracts!P482</f>
        <v>0</v>
      </c>
      <c r="H482" s="103">
        <f>unique_contracts!R482</f>
        <v>0</v>
      </c>
      <c r="I482" s="103">
        <f>unique_contracts!V482</f>
        <v>0</v>
      </c>
      <c r="J482" s="121">
        <f>unique_contracts!AB482</f>
        <v>0</v>
      </c>
      <c r="K482" s="103">
        <f>unique_contracts!AM482</f>
        <v>0</v>
      </c>
      <c r="L482" s="103">
        <f>unique_contracts!AN482</f>
        <v>0</v>
      </c>
      <c r="M482" s="103">
        <f>unique_contracts!AO482</f>
        <v>0</v>
      </c>
      <c r="N482" s="103">
        <f>unique_contracts!AP482</f>
        <v>0</v>
      </c>
      <c r="O482" s="103">
        <f>unique_contracts!AQ482</f>
        <v>0</v>
      </c>
      <c r="P482" s="103">
        <f>unique_contracts!AR482</f>
        <v>0</v>
      </c>
      <c r="Q482" s="103">
        <f>unique_contracts!BP482</f>
        <v>0</v>
      </c>
      <c r="R482" s="103">
        <f t="shared" si="64"/>
        <v>0</v>
      </c>
      <c r="S482" s="103" t="str">
        <f>IFERROR(IF(AND(I482&gt;0,E482="NotHybrid"),_xlfn.CONCAT(MAX(MIN(ROUNDDOWN(I482/D482,0),8),4),INDEX(resources!$G:$G,MATCH(B482,resources!$A:$A,0))),INDEX(resources!$G:$G,MATCH(B482,resources!$A:$A,0))),"n/a")</f>
        <v>n/a</v>
      </c>
      <c r="T482" s="103" t="str">
        <f t="shared" si="65"/>
        <v>n/a</v>
      </c>
      <c r="U482" s="103" t="str">
        <f t="shared" si="66"/>
        <v>n/a</v>
      </c>
      <c r="V482" s="103">
        <f t="shared" si="67"/>
        <v>0</v>
      </c>
      <c r="W482" s="103">
        <f t="shared" si="68"/>
        <v>0</v>
      </c>
      <c r="X482" s="119">
        <f t="shared" si="69"/>
        <v>1</v>
      </c>
      <c r="Y482" s="119">
        <f t="shared" si="70"/>
        <v>1</v>
      </c>
      <c r="Z482" s="168">
        <f>MIN((IFERROR(IF(AND($V482&lt;=Z$1,$W482&gt;=Z$1),INDEX(Reliability!E$23:E$50,MATCH($S482,Reliability!$C$23:$C$50,0)),0),0)*IF($T482="n/a",$D482*$Y482,$G482)+IFERROR(IF(AND($V482&lt;=Z$1,$W482&gt;=Z$1),INDEX(Reliability!E$23:E$50,MATCH($T482,Reliability!$C$23:$C$50,0)),0),0)*$H482*$X482*$Y482),$D482)*$R482</f>
        <v>0</v>
      </c>
      <c r="AA482" s="168">
        <f>MIN((IFERROR(IF(AND($V482&lt;=AA$1,$W482&gt;=AA$1),INDEX(Reliability!F$23:F$50,MATCH($S482,Reliability!$C$23:$C$50,0)),0),0)*IF($T482="n/a",$D482*$Y482,$G482)+IFERROR(IF(AND($V482&lt;=AA$1,$W482&gt;=AA$1),INDEX(Reliability!F$23:F$50,MATCH($T482,Reliability!$C$23:$C$50,0)),0),0)*$H482*$X482*$Y482),$D482)*$R482</f>
        <v>0</v>
      </c>
      <c r="AB482" s="168">
        <f>MIN((IFERROR(IF(AND($V482&lt;=AB$1,$W482&gt;=AB$1),INDEX(Reliability!G$23:G$50,MATCH($S482,Reliability!$C$23:$C$50,0)),0),0)*IF($T482="n/a",$D482*$Y482,$G482)+IFERROR(IF(AND($V482&lt;=AB$1,$W482&gt;=AB$1),INDEX(Reliability!G$23:G$50,MATCH($T482,Reliability!$C$23:$C$50,0)),0),0)*$H482*$X482*$Y482),$D482)*$R482</f>
        <v>0</v>
      </c>
      <c r="AC482" s="168">
        <f>MIN((IFERROR(IF(AND($V482&lt;=AC$1,$W482&gt;=AC$1),INDEX(Reliability!H$23:H$50,MATCH($S482,Reliability!$C$23:$C$50,0)),0),0)*IF($T482="n/a",$D482*$Y482,$G482)+IFERROR(IF(AND($V482&lt;=AC$1,$W482&gt;=AC$1),INDEX(Reliability!H$23:H$50,MATCH($T482,Reliability!$C$23:$C$50,0)),0),0)*$H482*$X482*$Y482),$D482)*$R482</f>
        <v>0</v>
      </c>
      <c r="AD482" s="168">
        <f>MIN((IFERROR(IF(AND($V482&lt;=AD$1,$W482&gt;=AD$1),INDEX(Reliability!I$23:I$50,MATCH($S482,Reliability!$C$23:$C$50,0)),0),0)*IF($T482="n/a",$D482*$Y482,$G482)+IFERROR(IF(AND($V482&lt;=AD$1,$W482&gt;=AD$1),INDEX(Reliability!I$23:I$50,MATCH($T482,Reliability!$C$23:$C$50,0)),0),0)*$H482*$X482*$Y482),$D482)*$R482</f>
        <v>0</v>
      </c>
      <c r="AE482" s="168">
        <f>MIN((IFERROR(IF(AND($V482&lt;=AE$1,$W482&gt;=AE$1),INDEX(Reliability!J$23:J$50,MATCH($S482,Reliability!$C$23:$C$50,0)),0),0)*IF($T482="n/a",$D482*$Y482,$G482)+IFERROR(IF(AND($V482&lt;=AE$1,$W482&gt;=AE$1),INDEX(Reliability!J$23:J$50,MATCH($T482,Reliability!$C$23:$C$50,0)),0),0)*$H482*$X482*$Y482),$D482)*$R482</f>
        <v>0</v>
      </c>
      <c r="AF482" s="168">
        <f>MIN((IFERROR(IF(AND($V482&lt;=AF$1,$W482&gt;=AF$1),INDEX(Reliability!K$23:K$50,MATCH($S482,Reliability!$C$23:$C$50,0)),0),0)*IF($T482="n/a",$D482*$Y482,$G482)+IFERROR(IF(AND($V482&lt;=AF$1,$W482&gt;=AF$1),INDEX(Reliability!K$23:K$50,MATCH($T482,Reliability!$C$23:$C$50,0)),0),0)*$H482*$X482*$Y482),$D482)*$R482</f>
        <v>0</v>
      </c>
      <c r="AG482" s="168">
        <f>MIN((IFERROR(IF(AND($V482&lt;=AG$1,$W482&gt;=AG$1),INDEX(Reliability!L$23:L$50,MATCH($S482,Reliability!$C$23:$C$50,0)),0),0)*IF($T482="n/a",$D482*$Y482,$G482)+IFERROR(IF(AND($V482&lt;=AG$1,$W482&gt;=AG$1),INDEX(Reliability!L$23:L$50,MATCH($T482,Reliability!$C$23:$C$50,0)),0),0)*$H482*$X482*$Y482),$D482)*$R482</f>
        <v>0</v>
      </c>
      <c r="AH482" s="168">
        <f>MIN((IFERROR(IF(AND($V482&lt;=AH$1,$W482&gt;=AH$1),INDEX(Reliability!M$23:M$50,MATCH($S482,Reliability!$C$23:$C$50,0)),0),0)*IF($T482="n/a",$D482*$Y482,$G482)+IFERROR(IF(AND($V482&lt;=AH$1,$W482&gt;=AH$1),INDEX(Reliability!M$23:M$50,MATCH($T482,Reliability!$C$23:$C$50,0)),0),0)*$H482*$X482*$Y482),$D482)*$R482</f>
        <v>0</v>
      </c>
      <c r="AI482" s="168">
        <f>MIN((IFERROR(IF(AND($V482&lt;=AI$1,$W482&gt;=AI$1),INDEX(Reliability!N$23:N$50,MATCH($S482,Reliability!$C$23:$C$50,0)),0),0)*IF($T482="n/a",$D482*$Y482,$G482)+IFERROR(IF(AND($V482&lt;=AI$1,$W482&gt;=AI$1),INDEX(Reliability!N$23:N$50,MATCH($T482,Reliability!$C$23:$C$50,0)),0),0)*$H482*$X482*$Y482),$D482)*$R482</f>
        <v>0</v>
      </c>
      <c r="AJ482" s="168">
        <f>MIN((IFERROR(IF(AND($V482&lt;=AJ$1,$W482&gt;=AJ$1),INDEX(Reliability!O$23:O$50,MATCH($S482,Reliability!$C$23:$C$50,0)),0),0)*IF($T482="n/a",$D482*$Y482,$G482)+IFERROR(IF(AND($V482&lt;=AJ$1,$W482&gt;=AJ$1),INDEX(Reliability!O$23:O$50,MATCH($T482,Reliability!$C$23:$C$50,0)),0),0)*$H482*$X482*$Y482),$D482)*$R482</f>
        <v>0</v>
      </c>
      <c r="AK482" s="168">
        <f>MIN((IFERROR(IF(AND($V482&lt;=AK$1,$W482&gt;=AK$1),INDEX(Reliability!P$23:P$50,MATCH($S482,Reliability!$C$23:$C$50,0)),0),0)*IF($T482="n/a",$D482*$Y482,$G482)+IFERROR(IF(AND($V482&lt;=AK$1,$W482&gt;=AK$1),INDEX(Reliability!P$23:P$50,MATCH($T482,Reliability!$C$23:$C$50,0)),0),0)*$H482*$X482*$Y482),$D482)*$R482</f>
        <v>0</v>
      </c>
      <c r="AM482" s="167">
        <f t="shared" si="71"/>
        <v>0</v>
      </c>
      <c r="AN482">
        <f>unique_contracts!C482</f>
        <v>0</v>
      </c>
    </row>
    <row r="483" spans="2:40" x14ac:dyDescent="0.25">
      <c r="B483" s="121">
        <f>unique_contracts!B483</f>
        <v>0</v>
      </c>
      <c r="C483" s="103">
        <f>unique_contracts!D483</f>
        <v>0</v>
      </c>
      <c r="D483" s="120">
        <f>unique_contracts!J483</f>
        <v>0</v>
      </c>
      <c r="E483" s="103">
        <f>unique_contracts!M483</f>
        <v>0</v>
      </c>
      <c r="F483" s="103">
        <f>unique_contracts!N483</f>
        <v>0</v>
      </c>
      <c r="G483" s="103">
        <f>unique_contracts!P483</f>
        <v>0</v>
      </c>
      <c r="H483" s="103">
        <f>unique_contracts!R483</f>
        <v>0</v>
      </c>
      <c r="I483" s="103">
        <f>unique_contracts!V483</f>
        <v>0</v>
      </c>
      <c r="J483" s="121">
        <f>unique_contracts!AB483</f>
        <v>0</v>
      </c>
      <c r="K483" s="103">
        <f>unique_contracts!AM483</f>
        <v>0</v>
      </c>
      <c r="L483" s="103">
        <f>unique_contracts!AN483</f>
        <v>0</v>
      </c>
      <c r="M483" s="103">
        <f>unique_contracts!AO483</f>
        <v>0</v>
      </c>
      <c r="N483" s="103">
        <f>unique_contracts!AP483</f>
        <v>0</v>
      </c>
      <c r="O483" s="103">
        <f>unique_contracts!AQ483</f>
        <v>0</v>
      </c>
      <c r="P483" s="103">
        <f>unique_contracts!AR483</f>
        <v>0</v>
      </c>
      <c r="Q483" s="103">
        <f>unique_contracts!BP483</f>
        <v>0</v>
      </c>
      <c r="R483" s="103">
        <f t="shared" si="64"/>
        <v>0</v>
      </c>
      <c r="S483" s="103" t="str">
        <f>IFERROR(IF(AND(I483&gt;0,E483="NotHybrid"),_xlfn.CONCAT(MAX(MIN(ROUNDDOWN(I483/D483,0),8),4),INDEX(resources!$G:$G,MATCH(B483,resources!$A:$A,0))),INDEX(resources!$G:$G,MATCH(B483,resources!$A:$A,0))),"n/a")</f>
        <v>n/a</v>
      </c>
      <c r="T483" s="103" t="str">
        <f t="shared" si="65"/>
        <v>n/a</v>
      </c>
      <c r="U483" s="103" t="str">
        <f t="shared" si="66"/>
        <v>n/a</v>
      </c>
      <c r="V483" s="103">
        <f t="shared" si="67"/>
        <v>0</v>
      </c>
      <c r="W483" s="103">
        <f t="shared" si="68"/>
        <v>0</v>
      </c>
      <c r="X483" s="119">
        <f t="shared" si="69"/>
        <v>1</v>
      </c>
      <c r="Y483" s="119">
        <f t="shared" si="70"/>
        <v>1</v>
      </c>
      <c r="Z483" s="168">
        <f>MIN((IFERROR(IF(AND($V483&lt;=Z$1,$W483&gt;=Z$1),INDEX(Reliability!E$23:E$50,MATCH($S483,Reliability!$C$23:$C$50,0)),0),0)*IF($T483="n/a",$D483*$Y483,$G483)+IFERROR(IF(AND($V483&lt;=Z$1,$W483&gt;=Z$1),INDEX(Reliability!E$23:E$50,MATCH($T483,Reliability!$C$23:$C$50,0)),0),0)*$H483*$X483*$Y483),$D483)*$R483</f>
        <v>0</v>
      </c>
      <c r="AA483" s="168">
        <f>MIN((IFERROR(IF(AND($V483&lt;=AA$1,$W483&gt;=AA$1),INDEX(Reliability!F$23:F$50,MATCH($S483,Reliability!$C$23:$C$50,0)),0),0)*IF($T483="n/a",$D483*$Y483,$G483)+IFERROR(IF(AND($V483&lt;=AA$1,$W483&gt;=AA$1),INDEX(Reliability!F$23:F$50,MATCH($T483,Reliability!$C$23:$C$50,0)),0),0)*$H483*$X483*$Y483),$D483)*$R483</f>
        <v>0</v>
      </c>
      <c r="AB483" s="168">
        <f>MIN((IFERROR(IF(AND($V483&lt;=AB$1,$W483&gt;=AB$1),INDEX(Reliability!G$23:G$50,MATCH($S483,Reliability!$C$23:$C$50,0)),0),0)*IF($T483="n/a",$D483*$Y483,$G483)+IFERROR(IF(AND($V483&lt;=AB$1,$W483&gt;=AB$1),INDEX(Reliability!G$23:G$50,MATCH($T483,Reliability!$C$23:$C$50,0)),0),0)*$H483*$X483*$Y483),$D483)*$R483</f>
        <v>0</v>
      </c>
      <c r="AC483" s="168">
        <f>MIN((IFERROR(IF(AND($V483&lt;=AC$1,$W483&gt;=AC$1),INDEX(Reliability!H$23:H$50,MATCH($S483,Reliability!$C$23:$C$50,0)),0),0)*IF($T483="n/a",$D483*$Y483,$G483)+IFERROR(IF(AND($V483&lt;=AC$1,$W483&gt;=AC$1),INDEX(Reliability!H$23:H$50,MATCH($T483,Reliability!$C$23:$C$50,0)),0),0)*$H483*$X483*$Y483),$D483)*$R483</f>
        <v>0</v>
      </c>
      <c r="AD483" s="168">
        <f>MIN((IFERROR(IF(AND($V483&lt;=AD$1,$W483&gt;=AD$1),INDEX(Reliability!I$23:I$50,MATCH($S483,Reliability!$C$23:$C$50,0)),0),0)*IF($T483="n/a",$D483*$Y483,$G483)+IFERROR(IF(AND($V483&lt;=AD$1,$W483&gt;=AD$1),INDEX(Reliability!I$23:I$50,MATCH($T483,Reliability!$C$23:$C$50,0)),0),0)*$H483*$X483*$Y483),$D483)*$R483</f>
        <v>0</v>
      </c>
      <c r="AE483" s="168">
        <f>MIN((IFERROR(IF(AND($V483&lt;=AE$1,$W483&gt;=AE$1),INDEX(Reliability!J$23:J$50,MATCH($S483,Reliability!$C$23:$C$50,0)),0),0)*IF($T483="n/a",$D483*$Y483,$G483)+IFERROR(IF(AND($V483&lt;=AE$1,$W483&gt;=AE$1),INDEX(Reliability!J$23:J$50,MATCH($T483,Reliability!$C$23:$C$50,0)),0),0)*$H483*$X483*$Y483),$D483)*$R483</f>
        <v>0</v>
      </c>
      <c r="AF483" s="168">
        <f>MIN((IFERROR(IF(AND($V483&lt;=AF$1,$W483&gt;=AF$1),INDEX(Reliability!K$23:K$50,MATCH($S483,Reliability!$C$23:$C$50,0)),0),0)*IF($T483="n/a",$D483*$Y483,$G483)+IFERROR(IF(AND($V483&lt;=AF$1,$W483&gt;=AF$1),INDEX(Reliability!K$23:K$50,MATCH($T483,Reliability!$C$23:$C$50,0)),0),0)*$H483*$X483*$Y483),$D483)*$R483</f>
        <v>0</v>
      </c>
      <c r="AG483" s="168">
        <f>MIN((IFERROR(IF(AND($V483&lt;=AG$1,$W483&gt;=AG$1),INDEX(Reliability!L$23:L$50,MATCH($S483,Reliability!$C$23:$C$50,0)),0),0)*IF($T483="n/a",$D483*$Y483,$G483)+IFERROR(IF(AND($V483&lt;=AG$1,$W483&gt;=AG$1),INDEX(Reliability!L$23:L$50,MATCH($T483,Reliability!$C$23:$C$50,0)),0),0)*$H483*$X483*$Y483),$D483)*$R483</f>
        <v>0</v>
      </c>
      <c r="AH483" s="168">
        <f>MIN((IFERROR(IF(AND($V483&lt;=AH$1,$W483&gt;=AH$1),INDEX(Reliability!M$23:M$50,MATCH($S483,Reliability!$C$23:$C$50,0)),0),0)*IF($T483="n/a",$D483*$Y483,$G483)+IFERROR(IF(AND($V483&lt;=AH$1,$W483&gt;=AH$1),INDEX(Reliability!M$23:M$50,MATCH($T483,Reliability!$C$23:$C$50,0)),0),0)*$H483*$X483*$Y483),$D483)*$R483</f>
        <v>0</v>
      </c>
      <c r="AI483" s="168">
        <f>MIN((IFERROR(IF(AND($V483&lt;=AI$1,$W483&gt;=AI$1),INDEX(Reliability!N$23:N$50,MATCH($S483,Reliability!$C$23:$C$50,0)),0),0)*IF($T483="n/a",$D483*$Y483,$G483)+IFERROR(IF(AND($V483&lt;=AI$1,$W483&gt;=AI$1),INDEX(Reliability!N$23:N$50,MATCH($T483,Reliability!$C$23:$C$50,0)),0),0)*$H483*$X483*$Y483),$D483)*$R483</f>
        <v>0</v>
      </c>
      <c r="AJ483" s="168">
        <f>MIN((IFERROR(IF(AND($V483&lt;=AJ$1,$W483&gt;=AJ$1),INDEX(Reliability!O$23:O$50,MATCH($S483,Reliability!$C$23:$C$50,0)),0),0)*IF($T483="n/a",$D483*$Y483,$G483)+IFERROR(IF(AND($V483&lt;=AJ$1,$W483&gt;=AJ$1),INDEX(Reliability!O$23:O$50,MATCH($T483,Reliability!$C$23:$C$50,0)),0),0)*$H483*$X483*$Y483),$D483)*$R483</f>
        <v>0</v>
      </c>
      <c r="AK483" s="168">
        <f>MIN((IFERROR(IF(AND($V483&lt;=AK$1,$W483&gt;=AK$1),INDEX(Reliability!P$23:P$50,MATCH($S483,Reliability!$C$23:$C$50,0)),0),0)*IF($T483="n/a",$D483*$Y483,$G483)+IFERROR(IF(AND($V483&lt;=AK$1,$W483&gt;=AK$1),INDEX(Reliability!P$23:P$50,MATCH($T483,Reliability!$C$23:$C$50,0)),0),0)*$H483*$X483*$Y483),$D483)*$R483</f>
        <v>0</v>
      </c>
      <c r="AM483" s="167">
        <f t="shared" si="71"/>
        <v>0</v>
      </c>
      <c r="AN483">
        <f>unique_contracts!C483</f>
        <v>0</v>
      </c>
    </row>
    <row r="484" spans="2:40" x14ac:dyDescent="0.25">
      <c r="B484" s="121">
        <f>unique_contracts!B484</f>
        <v>0</v>
      </c>
      <c r="C484" s="103">
        <f>unique_contracts!D484</f>
        <v>0</v>
      </c>
      <c r="D484" s="120">
        <f>unique_contracts!J484</f>
        <v>0</v>
      </c>
      <c r="E484" s="103">
        <f>unique_contracts!M484</f>
        <v>0</v>
      </c>
      <c r="F484" s="103">
        <f>unique_contracts!N484</f>
        <v>0</v>
      </c>
      <c r="G484" s="103">
        <f>unique_contracts!P484</f>
        <v>0</v>
      </c>
      <c r="H484" s="103">
        <f>unique_contracts!R484</f>
        <v>0</v>
      </c>
      <c r="I484" s="103">
        <f>unique_contracts!V484</f>
        <v>0</v>
      </c>
      <c r="J484" s="121">
        <f>unique_contracts!AB484</f>
        <v>0</v>
      </c>
      <c r="K484" s="103">
        <f>unique_contracts!AM484</f>
        <v>0</v>
      </c>
      <c r="L484" s="103">
        <f>unique_contracts!AN484</f>
        <v>0</v>
      </c>
      <c r="M484" s="103">
        <f>unique_contracts!AO484</f>
        <v>0</v>
      </c>
      <c r="N484" s="103">
        <f>unique_contracts!AP484</f>
        <v>0</v>
      </c>
      <c r="O484" s="103">
        <f>unique_contracts!AQ484</f>
        <v>0</v>
      </c>
      <c r="P484" s="103">
        <f>unique_contracts!AR484</f>
        <v>0</v>
      </c>
      <c r="Q484" s="103">
        <f>unique_contracts!BP484</f>
        <v>0</v>
      </c>
      <c r="R484" s="103">
        <f t="shared" si="64"/>
        <v>0</v>
      </c>
      <c r="S484" s="103" t="str">
        <f>IFERROR(IF(AND(I484&gt;0,E484="NotHybrid"),_xlfn.CONCAT(MAX(MIN(ROUNDDOWN(I484/D484,0),8),4),INDEX(resources!$G:$G,MATCH(B484,resources!$A:$A,0))),INDEX(resources!$G:$G,MATCH(B484,resources!$A:$A,0))),"n/a")</f>
        <v>n/a</v>
      </c>
      <c r="T484" s="103" t="str">
        <f t="shared" si="65"/>
        <v>n/a</v>
      </c>
      <c r="U484" s="103" t="str">
        <f t="shared" si="66"/>
        <v>n/a</v>
      </c>
      <c r="V484" s="103">
        <f t="shared" si="67"/>
        <v>0</v>
      </c>
      <c r="W484" s="103">
        <f t="shared" si="68"/>
        <v>0</v>
      </c>
      <c r="X484" s="119">
        <f t="shared" si="69"/>
        <v>1</v>
      </c>
      <c r="Y484" s="119">
        <f t="shared" si="70"/>
        <v>1</v>
      </c>
      <c r="Z484" s="168">
        <f>MIN((IFERROR(IF(AND($V484&lt;=Z$1,$W484&gt;=Z$1),INDEX(Reliability!E$23:E$50,MATCH($S484,Reliability!$C$23:$C$50,0)),0),0)*IF($T484="n/a",$D484*$Y484,$G484)+IFERROR(IF(AND($V484&lt;=Z$1,$W484&gt;=Z$1),INDEX(Reliability!E$23:E$50,MATCH($T484,Reliability!$C$23:$C$50,0)),0),0)*$H484*$X484*$Y484),$D484)*$R484</f>
        <v>0</v>
      </c>
      <c r="AA484" s="168">
        <f>MIN((IFERROR(IF(AND($V484&lt;=AA$1,$W484&gt;=AA$1),INDEX(Reliability!F$23:F$50,MATCH($S484,Reliability!$C$23:$C$50,0)),0),0)*IF($T484="n/a",$D484*$Y484,$G484)+IFERROR(IF(AND($V484&lt;=AA$1,$W484&gt;=AA$1),INDEX(Reliability!F$23:F$50,MATCH($T484,Reliability!$C$23:$C$50,0)),0),0)*$H484*$X484*$Y484),$D484)*$R484</f>
        <v>0</v>
      </c>
      <c r="AB484" s="168">
        <f>MIN((IFERROR(IF(AND($V484&lt;=AB$1,$W484&gt;=AB$1),INDEX(Reliability!G$23:G$50,MATCH($S484,Reliability!$C$23:$C$50,0)),0),0)*IF($T484="n/a",$D484*$Y484,$G484)+IFERROR(IF(AND($V484&lt;=AB$1,$W484&gt;=AB$1),INDEX(Reliability!G$23:G$50,MATCH($T484,Reliability!$C$23:$C$50,0)),0),0)*$H484*$X484*$Y484),$D484)*$R484</f>
        <v>0</v>
      </c>
      <c r="AC484" s="168">
        <f>MIN((IFERROR(IF(AND($V484&lt;=AC$1,$W484&gt;=AC$1),INDEX(Reliability!H$23:H$50,MATCH($S484,Reliability!$C$23:$C$50,0)),0),0)*IF($T484="n/a",$D484*$Y484,$G484)+IFERROR(IF(AND($V484&lt;=AC$1,$W484&gt;=AC$1),INDEX(Reliability!H$23:H$50,MATCH($T484,Reliability!$C$23:$C$50,0)),0),0)*$H484*$X484*$Y484),$D484)*$R484</f>
        <v>0</v>
      </c>
      <c r="AD484" s="168">
        <f>MIN((IFERROR(IF(AND($V484&lt;=AD$1,$W484&gt;=AD$1),INDEX(Reliability!I$23:I$50,MATCH($S484,Reliability!$C$23:$C$50,0)),0),0)*IF($T484="n/a",$D484*$Y484,$G484)+IFERROR(IF(AND($V484&lt;=AD$1,$W484&gt;=AD$1),INDEX(Reliability!I$23:I$50,MATCH($T484,Reliability!$C$23:$C$50,0)),0),0)*$H484*$X484*$Y484),$D484)*$R484</f>
        <v>0</v>
      </c>
      <c r="AE484" s="168">
        <f>MIN((IFERROR(IF(AND($V484&lt;=AE$1,$W484&gt;=AE$1),INDEX(Reliability!J$23:J$50,MATCH($S484,Reliability!$C$23:$C$50,0)),0),0)*IF($T484="n/a",$D484*$Y484,$G484)+IFERROR(IF(AND($V484&lt;=AE$1,$W484&gt;=AE$1),INDEX(Reliability!J$23:J$50,MATCH($T484,Reliability!$C$23:$C$50,0)),0),0)*$H484*$X484*$Y484),$D484)*$R484</f>
        <v>0</v>
      </c>
      <c r="AF484" s="168">
        <f>MIN((IFERROR(IF(AND($V484&lt;=AF$1,$W484&gt;=AF$1),INDEX(Reliability!K$23:K$50,MATCH($S484,Reliability!$C$23:$C$50,0)),0),0)*IF($T484="n/a",$D484*$Y484,$G484)+IFERROR(IF(AND($V484&lt;=AF$1,$W484&gt;=AF$1),INDEX(Reliability!K$23:K$50,MATCH($T484,Reliability!$C$23:$C$50,0)),0),0)*$H484*$X484*$Y484),$D484)*$R484</f>
        <v>0</v>
      </c>
      <c r="AG484" s="168">
        <f>MIN((IFERROR(IF(AND($V484&lt;=AG$1,$W484&gt;=AG$1),INDEX(Reliability!L$23:L$50,MATCH($S484,Reliability!$C$23:$C$50,0)),0),0)*IF($T484="n/a",$D484*$Y484,$G484)+IFERROR(IF(AND($V484&lt;=AG$1,$W484&gt;=AG$1),INDEX(Reliability!L$23:L$50,MATCH($T484,Reliability!$C$23:$C$50,0)),0),0)*$H484*$X484*$Y484),$D484)*$R484</f>
        <v>0</v>
      </c>
      <c r="AH484" s="168">
        <f>MIN((IFERROR(IF(AND($V484&lt;=AH$1,$W484&gt;=AH$1),INDEX(Reliability!M$23:M$50,MATCH($S484,Reliability!$C$23:$C$50,0)),0),0)*IF($T484="n/a",$D484*$Y484,$G484)+IFERROR(IF(AND($V484&lt;=AH$1,$W484&gt;=AH$1),INDEX(Reliability!M$23:M$50,MATCH($T484,Reliability!$C$23:$C$50,0)),0),0)*$H484*$X484*$Y484),$D484)*$R484</f>
        <v>0</v>
      </c>
      <c r="AI484" s="168">
        <f>MIN((IFERROR(IF(AND($V484&lt;=AI$1,$W484&gt;=AI$1),INDEX(Reliability!N$23:N$50,MATCH($S484,Reliability!$C$23:$C$50,0)),0),0)*IF($T484="n/a",$D484*$Y484,$G484)+IFERROR(IF(AND($V484&lt;=AI$1,$W484&gt;=AI$1),INDEX(Reliability!N$23:N$50,MATCH($T484,Reliability!$C$23:$C$50,0)),0),0)*$H484*$X484*$Y484),$D484)*$R484</f>
        <v>0</v>
      </c>
      <c r="AJ484" s="168">
        <f>MIN((IFERROR(IF(AND($V484&lt;=AJ$1,$W484&gt;=AJ$1),INDEX(Reliability!O$23:O$50,MATCH($S484,Reliability!$C$23:$C$50,0)),0),0)*IF($T484="n/a",$D484*$Y484,$G484)+IFERROR(IF(AND($V484&lt;=AJ$1,$W484&gt;=AJ$1),INDEX(Reliability!O$23:O$50,MATCH($T484,Reliability!$C$23:$C$50,0)),0),0)*$H484*$X484*$Y484),$D484)*$R484</f>
        <v>0</v>
      </c>
      <c r="AK484" s="168">
        <f>MIN((IFERROR(IF(AND($V484&lt;=AK$1,$W484&gt;=AK$1),INDEX(Reliability!P$23:P$50,MATCH($S484,Reliability!$C$23:$C$50,0)),0),0)*IF($T484="n/a",$D484*$Y484,$G484)+IFERROR(IF(AND($V484&lt;=AK$1,$W484&gt;=AK$1),INDEX(Reliability!P$23:P$50,MATCH($T484,Reliability!$C$23:$C$50,0)),0),0)*$H484*$X484*$Y484),$D484)*$R484</f>
        <v>0</v>
      </c>
      <c r="AM484" s="167">
        <f t="shared" si="71"/>
        <v>0</v>
      </c>
      <c r="AN484">
        <f>unique_contracts!C484</f>
        <v>0</v>
      </c>
    </row>
    <row r="485" spans="2:40" x14ac:dyDescent="0.25">
      <c r="B485" s="121">
        <f>unique_contracts!B485</f>
        <v>0</v>
      </c>
      <c r="C485" s="103">
        <f>unique_contracts!D485</f>
        <v>0</v>
      </c>
      <c r="D485" s="120">
        <f>unique_contracts!J485</f>
        <v>0</v>
      </c>
      <c r="E485" s="103">
        <f>unique_contracts!M485</f>
        <v>0</v>
      </c>
      <c r="F485" s="103">
        <f>unique_contracts!N485</f>
        <v>0</v>
      </c>
      <c r="G485" s="103">
        <f>unique_contracts!P485</f>
        <v>0</v>
      </c>
      <c r="H485" s="103">
        <f>unique_contracts!R485</f>
        <v>0</v>
      </c>
      <c r="I485" s="103">
        <f>unique_contracts!V485</f>
        <v>0</v>
      </c>
      <c r="J485" s="121">
        <f>unique_contracts!AB485</f>
        <v>0</v>
      </c>
      <c r="K485" s="103">
        <f>unique_contracts!AM485</f>
        <v>0</v>
      </c>
      <c r="L485" s="103">
        <f>unique_contracts!AN485</f>
        <v>0</v>
      </c>
      <c r="M485" s="103">
        <f>unique_contracts!AO485</f>
        <v>0</v>
      </c>
      <c r="N485" s="103">
        <f>unique_contracts!AP485</f>
        <v>0</v>
      </c>
      <c r="O485" s="103">
        <f>unique_contracts!AQ485</f>
        <v>0</v>
      </c>
      <c r="P485" s="103">
        <f>unique_contracts!AR485</f>
        <v>0</v>
      </c>
      <c r="Q485" s="103">
        <f>unique_contracts!BP485</f>
        <v>0</v>
      </c>
      <c r="R485" s="103">
        <f t="shared" si="64"/>
        <v>0</v>
      </c>
      <c r="S485" s="103" t="str">
        <f>IFERROR(IF(AND(I485&gt;0,E485="NotHybrid"),_xlfn.CONCAT(MAX(MIN(ROUNDDOWN(I485/D485,0),8),4),INDEX(resources!$G:$G,MATCH(B485,resources!$A:$A,0))),INDEX(resources!$G:$G,MATCH(B485,resources!$A:$A,0))),"n/a")</f>
        <v>n/a</v>
      </c>
      <c r="T485" s="103" t="str">
        <f t="shared" si="65"/>
        <v>n/a</v>
      </c>
      <c r="U485" s="103" t="str">
        <f t="shared" si="66"/>
        <v>n/a</v>
      </c>
      <c r="V485" s="103">
        <f t="shared" si="67"/>
        <v>0</v>
      </c>
      <c r="W485" s="103">
        <f t="shared" si="68"/>
        <v>0</v>
      </c>
      <c r="X485" s="119">
        <f t="shared" si="69"/>
        <v>1</v>
      </c>
      <c r="Y485" s="119">
        <f t="shared" si="70"/>
        <v>1</v>
      </c>
      <c r="Z485" s="168">
        <f>MIN((IFERROR(IF(AND($V485&lt;=Z$1,$W485&gt;=Z$1),INDEX(Reliability!E$23:E$50,MATCH($S485,Reliability!$C$23:$C$50,0)),0),0)*IF($T485="n/a",$D485*$Y485,$G485)+IFERROR(IF(AND($V485&lt;=Z$1,$W485&gt;=Z$1),INDEX(Reliability!E$23:E$50,MATCH($T485,Reliability!$C$23:$C$50,0)),0),0)*$H485*$X485*$Y485),$D485)*$R485</f>
        <v>0</v>
      </c>
      <c r="AA485" s="168">
        <f>MIN((IFERROR(IF(AND($V485&lt;=AA$1,$W485&gt;=AA$1),INDEX(Reliability!F$23:F$50,MATCH($S485,Reliability!$C$23:$C$50,0)),0),0)*IF($T485="n/a",$D485*$Y485,$G485)+IFERROR(IF(AND($V485&lt;=AA$1,$W485&gt;=AA$1),INDEX(Reliability!F$23:F$50,MATCH($T485,Reliability!$C$23:$C$50,0)),0),0)*$H485*$X485*$Y485),$D485)*$R485</f>
        <v>0</v>
      </c>
      <c r="AB485" s="168">
        <f>MIN((IFERROR(IF(AND($V485&lt;=AB$1,$W485&gt;=AB$1),INDEX(Reliability!G$23:G$50,MATCH($S485,Reliability!$C$23:$C$50,0)),0),0)*IF($T485="n/a",$D485*$Y485,$G485)+IFERROR(IF(AND($V485&lt;=AB$1,$W485&gt;=AB$1),INDEX(Reliability!G$23:G$50,MATCH($T485,Reliability!$C$23:$C$50,0)),0),0)*$H485*$X485*$Y485),$D485)*$R485</f>
        <v>0</v>
      </c>
      <c r="AC485" s="168">
        <f>MIN((IFERROR(IF(AND($V485&lt;=AC$1,$W485&gt;=AC$1),INDEX(Reliability!H$23:H$50,MATCH($S485,Reliability!$C$23:$C$50,0)),0),0)*IF($T485="n/a",$D485*$Y485,$G485)+IFERROR(IF(AND($V485&lt;=AC$1,$W485&gt;=AC$1),INDEX(Reliability!H$23:H$50,MATCH($T485,Reliability!$C$23:$C$50,0)),0),0)*$H485*$X485*$Y485),$D485)*$R485</f>
        <v>0</v>
      </c>
      <c r="AD485" s="168">
        <f>MIN((IFERROR(IF(AND($V485&lt;=AD$1,$W485&gt;=AD$1),INDEX(Reliability!I$23:I$50,MATCH($S485,Reliability!$C$23:$C$50,0)),0),0)*IF($T485="n/a",$D485*$Y485,$G485)+IFERROR(IF(AND($V485&lt;=AD$1,$W485&gt;=AD$1),INDEX(Reliability!I$23:I$50,MATCH($T485,Reliability!$C$23:$C$50,0)),0),0)*$H485*$X485*$Y485),$D485)*$R485</f>
        <v>0</v>
      </c>
      <c r="AE485" s="168">
        <f>MIN((IFERROR(IF(AND($V485&lt;=AE$1,$W485&gt;=AE$1),INDEX(Reliability!J$23:J$50,MATCH($S485,Reliability!$C$23:$C$50,0)),0),0)*IF($T485="n/a",$D485*$Y485,$G485)+IFERROR(IF(AND($V485&lt;=AE$1,$W485&gt;=AE$1),INDEX(Reliability!J$23:J$50,MATCH($T485,Reliability!$C$23:$C$50,0)),0),0)*$H485*$X485*$Y485),$D485)*$R485</f>
        <v>0</v>
      </c>
      <c r="AF485" s="168">
        <f>MIN((IFERROR(IF(AND($V485&lt;=AF$1,$W485&gt;=AF$1),INDEX(Reliability!K$23:K$50,MATCH($S485,Reliability!$C$23:$C$50,0)),0),0)*IF($T485="n/a",$D485*$Y485,$G485)+IFERROR(IF(AND($V485&lt;=AF$1,$W485&gt;=AF$1),INDEX(Reliability!K$23:K$50,MATCH($T485,Reliability!$C$23:$C$50,0)),0),0)*$H485*$X485*$Y485),$D485)*$R485</f>
        <v>0</v>
      </c>
      <c r="AG485" s="168">
        <f>MIN((IFERROR(IF(AND($V485&lt;=AG$1,$W485&gt;=AG$1),INDEX(Reliability!L$23:L$50,MATCH($S485,Reliability!$C$23:$C$50,0)),0),0)*IF($T485="n/a",$D485*$Y485,$G485)+IFERROR(IF(AND($V485&lt;=AG$1,$W485&gt;=AG$1),INDEX(Reliability!L$23:L$50,MATCH($T485,Reliability!$C$23:$C$50,0)),0),0)*$H485*$X485*$Y485),$D485)*$R485</f>
        <v>0</v>
      </c>
      <c r="AH485" s="168">
        <f>MIN((IFERROR(IF(AND($V485&lt;=AH$1,$W485&gt;=AH$1),INDEX(Reliability!M$23:M$50,MATCH($S485,Reliability!$C$23:$C$50,0)),0),0)*IF($T485="n/a",$D485*$Y485,$G485)+IFERROR(IF(AND($V485&lt;=AH$1,$W485&gt;=AH$1),INDEX(Reliability!M$23:M$50,MATCH($T485,Reliability!$C$23:$C$50,0)),0),0)*$H485*$X485*$Y485),$D485)*$R485</f>
        <v>0</v>
      </c>
      <c r="AI485" s="168">
        <f>MIN((IFERROR(IF(AND($V485&lt;=AI$1,$W485&gt;=AI$1),INDEX(Reliability!N$23:N$50,MATCH($S485,Reliability!$C$23:$C$50,0)),0),0)*IF($T485="n/a",$D485*$Y485,$G485)+IFERROR(IF(AND($V485&lt;=AI$1,$W485&gt;=AI$1),INDEX(Reliability!N$23:N$50,MATCH($T485,Reliability!$C$23:$C$50,0)),0),0)*$H485*$X485*$Y485),$D485)*$R485</f>
        <v>0</v>
      </c>
      <c r="AJ485" s="168">
        <f>MIN((IFERROR(IF(AND($V485&lt;=AJ$1,$W485&gt;=AJ$1),INDEX(Reliability!O$23:O$50,MATCH($S485,Reliability!$C$23:$C$50,0)),0),0)*IF($T485="n/a",$D485*$Y485,$G485)+IFERROR(IF(AND($V485&lt;=AJ$1,$W485&gt;=AJ$1),INDEX(Reliability!O$23:O$50,MATCH($T485,Reliability!$C$23:$C$50,0)),0),0)*$H485*$X485*$Y485),$D485)*$R485</f>
        <v>0</v>
      </c>
      <c r="AK485" s="168">
        <f>MIN((IFERROR(IF(AND($V485&lt;=AK$1,$W485&gt;=AK$1),INDEX(Reliability!P$23:P$50,MATCH($S485,Reliability!$C$23:$C$50,0)),0),0)*IF($T485="n/a",$D485*$Y485,$G485)+IFERROR(IF(AND($V485&lt;=AK$1,$W485&gt;=AK$1),INDEX(Reliability!P$23:P$50,MATCH($T485,Reliability!$C$23:$C$50,0)),0),0)*$H485*$X485*$Y485),$D485)*$R485</f>
        <v>0</v>
      </c>
      <c r="AM485" s="167">
        <f t="shared" si="71"/>
        <v>0</v>
      </c>
      <c r="AN485">
        <f>unique_contracts!C485</f>
        <v>0</v>
      </c>
    </row>
    <row r="486" spans="2:40" x14ac:dyDescent="0.25">
      <c r="B486" s="121">
        <f>unique_contracts!B486</f>
        <v>0</v>
      </c>
      <c r="C486" s="103">
        <f>unique_contracts!D486</f>
        <v>0</v>
      </c>
      <c r="D486" s="120">
        <f>unique_contracts!J486</f>
        <v>0</v>
      </c>
      <c r="E486" s="103">
        <f>unique_contracts!M486</f>
        <v>0</v>
      </c>
      <c r="F486" s="103">
        <f>unique_contracts!N486</f>
        <v>0</v>
      </c>
      <c r="G486" s="103">
        <f>unique_contracts!P486</f>
        <v>0</v>
      </c>
      <c r="H486" s="103">
        <f>unique_contracts!R486</f>
        <v>0</v>
      </c>
      <c r="I486" s="103">
        <f>unique_contracts!V486</f>
        <v>0</v>
      </c>
      <c r="J486" s="121">
        <f>unique_contracts!AB486</f>
        <v>0</v>
      </c>
      <c r="K486" s="103">
        <f>unique_contracts!AM486</f>
        <v>0</v>
      </c>
      <c r="L486" s="103">
        <f>unique_contracts!AN486</f>
        <v>0</v>
      </c>
      <c r="M486" s="103">
        <f>unique_contracts!AO486</f>
        <v>0</v>
      </c>
      <c r="N486" s="103">
        <f>unique_contracts!AP486</f>
        <v>0</v>
      </c>
      <c r="O486" s="103">
        <f>unique_contracts!AQ486</f>
        <v>0</v>
      </c>
      <c r="P486" s="103">
        <f>unique_contracts!AR486</f>
        <v>0</v>
      </c>
      <c r="Q486" s="103">
        <f>unique_contracts!BP486</f>
        <v>0</v>
      </c>
      <c r="R486" s="103">
        <f t="shared" si="64"/>
        <v>0</v>
      </c>
      <c r="S486" s="103" t="str">
        <f>IFERROR(IF(AND(I486&gt;0,E486="NotHybrid"),_xlfn.CONCAT(MAX(MIN(ROUNDDOWN(I486/D486,0),8),4),INDEX(resources!$G:$G,MATCH(B486,resources!$A:$A,0))),INDEX(resources!$G:$G,MATCH(B486,resources!$A:$A,0))),"n/a")</f>
        <v>n/a</v>
      </c>
      <c r="T486" s="103" t="str">
        <f t="shared" si="65"/>
        <v>n/a</v>
      </c>
      <c r="U486" s="103" t="str">
        <f t="shared" si="66"/>
        <v>n/a</v>
      </c>
      <c r="V486" s="103">
        <f t="shared" si="67"/>
        <v>0</v>
      </c>
      <c r="W486" s="103">
        <f t="shared" si="68"/>
        <v>0</v>
      </c>
      <c r="X486" s="119">
        <f t="shared" si="69"/>
        <v>1</v>
      </c>
      <c r="Y486" s="119">
        <f t="shared" si="70"/>
        <v>1</v>
      </c>
      <c r="Z486" s="168">
        <f>MIN((IFERROR(IF(AND($V486&lt;=Z$1,$W486&gt;=Z$1),INDEX(Reliability!E$23:E$50,MATCH($S486,Reliability!$C$23:$C$50,0)),0),0)*IF($T486="n/a",$D486*$Y486,$G486)+IFERROR(IF(AND($V486&lt;=Z$1,$W486&gt;=Z$1),INDEX(Reliability!E$23:E$50,MATCH($T486,Reliability!$C$23:$C$50,0)),0),0)*$H486*$X486*$Y486),$D486)*$R486</f>
        <v>0</v>
      </c>
      <c r="AA486" s="168">
        <f>MIN((IFERROR(IF(AND($V486&lt;=AA$1,$W486&gt;=AA$1),INDEX(Reliability!F$23:F$50,MATCH($S486,Reliability!$C$23:$C$50,0)),0),0)*IF($T486="n/a",$D486*$Y486,$G486)+IFERROR(IF(AND($V486&lt;=AA$1,$W486&gt;=AA$1),INDEX(Reliability!F$23:F$50,MATCH($T486,Reliability!$C$23:$C$50,0)),0),0)*$H486*$X486*$Y486),$D486)*$R486</f>
        <v>0</v>
      </c>
      <c r="AB486" s="168">
        <f>MIN((IFERROR(IF(AND($V486&lt;=AB$1,$W486&gt;=AB$1),INDEX(Reliability!G$23:G$50,MATCH($S486,Reliability!$C$23:$C$50,0)),0),0)*IF($T486="n/a",$D486*$Y486,$G486)+IFERROR(IF(AND($V486&lt;=AB$1,$W486&gt;=AB$1),INDEX(Reliability!G$23:G$50,MATCH($T486,Reliability!$C$23:$C$50,0)),0),0)*$H486*$X486*$Y486),$D486)*$R486</f>
        <v>0</v>
      </c>
      <c r="AC486" s="168">
        <f>MIN((IFERROR(IF(AND($V486&lt;=AC$1,$W486&gt;=AC$1),INDEX(Reliability!H$23:H$50,MATCH($S486,Reliability!$C$23:$C$50,0)),0),0)*IF($T486="n/a",$D486*$Y486,$G486)+IFERROR(IF(AND($V486&lt;=AC$1,$W486&gt;=AC$1),INDEX(Reliability!H$23:H$50,MATCH($T486,Reliability!$C$23:$C$50,0)),0),0)*$H486*$X486*$Y486),$D486)*$R486</f>
        <v>0</v>
      </c>
      <c r="AD486" s="168">
        <f>MIN((IFERROR(IF(AND($V486&lt;=AD$1,$W486&gt;=AD$1),INDEX(Reliability!I$23:I$50,MATCH($S486,Reliability!$C$23:$C$50,0)),0),0)*IF($T486="n/a",$D486*$Y486,$G486)+IFERROR(IF(AND($V486&lt;=AD$1,$W486&gt;=AD$1),INDEX(Reliability!I$23:I$50,MATCH($T486,Reliability!$C$23:$C$50,0)),0),0)*$H486*$X486*$Y486),$D486)*$R486</f>
        <v>0</v>
      </c>
      <c r="AE486" s="168">
        <f>MIN((IFERROR(IF(AND($V486&lt;=AE$1,$W486&gt;=AE$1),INDEX(Reliability!J$23:J$50,MATCH($S486,Reliability!$C$23:$C$50,0)),0),0)*IF($T486="n/a",$D486*$Y486,$G486)+IFERROR(IF(AND($V486&lt;=AE$1,$W486&gt;=AE$1),INDEX(Reliability!J$23:J$50,MATCH($T486,Reliability!$C$23:$C$50,0)),0),0)*$H486*$X486*$Y486),$D486)*$R486</f>
        <v>0</v>
      </c>
      <c r="AF486" s="168">
        <f>MIN((IFERROR(IF(AND($V486&lt;=AF$1,$W486&gt;=AF$1),INDEX(Reliability!K$23:K$50,MATCH($S486,Reliability!$C$23:$C$50,0)),0),0)*IF($T486="n/a",$D486*$Y486,$G486)+IFERROR(IF(AND($V486&lt;=AF$1,$W486&gt;=AF$1),INDEX(Reliability!K$23:K$50,MATCH($T486,Reliability!$C$23:$C$50,0)),0),0)*$H486*$X486*$Y486),$D486)*$R486</f>
        <v>0</v>
      </c>
      <c r="AG486" s="168">
        <f>MIN((IFERROR(IF(AND($V486&lt;=AG$1,$W486&gt;=AG$1),INDEX(Reliability!L$23:L$50,MATCH($S486,Reliability!$C$23:$C$50,0)),0),0)*IF($T486="n/a",$D486*$Y486,$G486)+IFERROR(IF(AND($V486&lt;=AG$1,$W486&gt;=AG$1),INDEX(Reliability!L$23:L$50,MATCH($T486,Reliability!$C$23:$C$50,0)),0),0)*$H486*$X486*$Y486),$D486)*$R486</f>
        <v>0</v>
      </c>
      <c r="AH486" s="168">
        <f>MIN((IFERROR(IF(AND($V486&lt;=AH$1,$W486&gt;=AH$1),INDEX(Reliability!M$23:M$50,MATCH($S486,Reliability!$C$23:$C$50,0)),0),0)*IF($T486="n/a",$D486*$Y486,$G486)+IFERROR(IF(AND($V486&lt;=AH$1,$W486&gt;=AH$1),INDEX(Reliability!M$23:M$50,MATCH($T486,Reliability!$C$23:$C$50,0)),0),0)*$H486*$X486*$Y486),$D486)*$R486</f>
        <v>0</v>
      </c>
      <c r="AI486" s="168">
        <f>MIN((IFERROR(IF(AND($V486&lt;=AI$1,$W486&gt;=AI$1),INDEX(Reliability!N$23:N$50,MATCH($S486,Reliability!$C$23:$C$50,0)),0),0)*IF($T486="n/a",$D486*$Y486,$G486)+IFERROR(IF(AND($V486&lt;=AI$1,$W486&gt;=AI$1),INDEX(Reliability!N$23:N$50,MATCH($T486,Reliability!$C$23:$C$50,0)),0),0)*$H486*$X486*$Y486),$D486)*$R486</f>
        <v>0</v>
      </c>
      <c r="AJ486" s="168">
        <f>MIN((IFERROR(IF(AND($V486&lt;=AJ$1,$W486&gt;=AJ$1),INDEX(Reliability!O$23:O$50,MATCH($S486,Reliability!$C$23:$C$50,0)),0),0)*IF($T486="n/a",$D486*$Y486,$G486)+IFERROR(IF(AND($V486&lt;=AJ$1,$W486&gt;=AJ$1),INDEX(Reliability!O$23:O$50,MATCH($T486,Reliability!$C$23:$C$50,0)),0),0)*$H486*$X486*$Y486),$D486)*$R486</f>
        <v>0</v>
      </c>
      <c r="AK486" s="168">
        <f>MIN((IFERROR(IF(AND($V486&lt;=AK$1,$W486&gt;=AK$1),INDEX(Reliability!P$23:P$50,MATCH($S486,Reliability!$C$23:$C$50,0)),0),0)*IF($T486="n/a",$D486*$Y486,$G486)+IFERROR(IF(AND($V486&lt;=AK$1,$W486&gt;=AK$1),INDEX(Reliability!P$23:P$50,MATCH($T486,Reliability!$C$23:$C$50,0)),0),0)*$H486*$X486*$Y486),$D486)*$R486</f>
        <v>0</v>
      </c>
      <c r="AM486" s="167">
        <f t="shared" si="71"/>
        <v>0</v>
      </c>
      <c r="AN486">
        <f>unique_contracts!C486</f>
        <v>0</v>
      </c>
    </row>
    <row r="487" spans="2:40" x14ac:dyDescent="0.25">
      <c r="B487" s="121">
        <f>unique_contracts!B487</f>
        <v>0</v>
      </c>
      <c r="C487" s="103">
        <f>unique_contracts!D487</f>
        <v>0</v>
      </c>
      <c r="D487" s="120">
        <f>unique_contracts!J487</f>
        <v>0</v>
      </c>
      <c r="E487" s="103">
        <f>unique_contracts!M487</f>
        <v>0</v>
      </c>
      <c r="F487" s="103">
        <f>unique_contracts!N487</f>
        <v>0</v>
      </c>
      <c r="G487" s="103">
        <f>unique_contracts!P487</f>
        <v>0</v>
      </c>
      <c r="H487" s="103">
        <f>unique_contracts!R487</f>
        <v>0</v>
      </c>
      <c r="I487" s="103">
        <f>unique_contracts!V487</f>
        <v>0</v>
      </c>
      <c r="J487" s="121">
        <f>unique_contracts!AB487</f>
        <v>0</v>
      </c>
      <c r="K487" s="103">
        <f>unique_contracts!AM487</f>
        <v>0</v>
      </c>
      <c r="L487" s="103">
        <f>unique_contracts!AN487</f>
        <v>0</v>
      </c>
      <c r="M487" s="103">
        <f>unique_contracts!AO487</f>
        <v>0</v>
      </c>
      <c r="N487" s="103">
        <f>unique_contracts!AP487</f>
        <v>0</v>
      </c>
      <c r="O487" s="103">
        <f>unique_contracts!AQ487</f>
        <v>0</v>
      </c>
      <c r="P487" s="103">
        <f>unique_contracts!AR487</f>
        <v>0</v>
      </c>
      <c r="Q487" s="103">
        <f>unique_contracts!BP487</f>
        <v>0</v>
      </c>
      <c r="R487" s="103">
        <f t="shared" si="64"/>
        <v>0</v>
      </c>
      <c r="S487" s="103" t="str">
        <f>IFERROR(IF(AND(I487&gt;0,E487="NotHybrid"),_xlfn.CONCAT(MAX(MIN(ROUNDDOWN(I487/D487,0),8),4),INDEX(resources!$G:$G,MATCH(B487,resources!$A:$A,0))),INDEX(resources!$G:$G,MATCH(B487,resources!$A:$A,0))),"n/a")</f>
        <v>n/a</v>
      </c>
      <c r="T487" s="103" t="str">
        <f t="shared" si="65"/>
        <v>n/a</v>
      </c>
      <c r="U487" s="103" t="str">
        <f t="shared" si="66"/>
        <v>n/a</v>
      </c>
      <c r="V487" s="103">
        <f t="shared" si="67"/>
        <v>0</v>
      </c>
      <c r="W487" s="103">
        <f t="shared" si="68"/>
        <v>0</v>
      </c>
      <c r="X487" s="119">
        <f t="shared" si="69"/>
        <v>1</v>
      </c>
      <c r="Y487" s="119">
        <f t="shared" si="70"/>
        <v>1</v>
      </c>
      <c r="Z487" s="168">
        <f>MIN((IFERROR(IF(AND($V487&lt;=Z$1,$W487&gt;=Z$1),INDEX(Reliability!E$23:E$50,MATCH($S487,Reliability!$C$23:$C$50,0)),0),0)*IF($T487="n/a",$D487*$Y487,$G487)+IFERROR(IF(AND($V487&lt;=Z$1,$W487&gt;=Z$1),INDEX(Reliability!E$23:E$50,MATCH($T487,Reliability!$C$23:$C$50,0)),0),0)*$H487*$X487*$Y487),$D487)*$R487</f>
        <v>0</v>
      </c>
      <c r="AA487" s="168">
        <f>MIN((IFERROR(IF(AND($V487&lt;=AA$1,$W487&gt;=AA$1),INDEX(Reliability!F$23:F$50,MATCH($S487,Reliability!$C$23:$C$50,0)),0),0)*IF($T487="n/a",$D487*$Y487,$G487)+IFERROR(IF(AND($V487&lt;=AA$1,$W487&gt;=AA$1),INDEX(Reliability!F$23:F$50,MATCH($T487,Reliability!$C$23:$C$50,0)),0),0)*$H487*$X487*$Y487),$D487)*$R487</f>
        <v>0</v>
      </c>
      <c r="AB487" s="168">
        <f>MIN((IFERROR(IF(AND($V487&lt;=AB$1,$W487&gt;=AB$1),INDEX(Reliability!G$23:G$50,MATCH($S487,Reliability!$C$23:$C$50,0)),0),0)*IF($T487="n/a",$D487*$Y487,$G487)+IFERROR(IF(AND($V487&lt;=AB$1,$W487&gt;=AB$1),INDEX(Reliability!G$23:G$50,MATCH($T487,Reliability!$C$23:$C$50,0)),0),0)*$H487*$X487*$Y487),$D487)*$R487</f>
        <v>0</v>
      </c>
      <c r="AC487" s="168">
        <f>MIN((IFERROR(IF(AND($V487&lt;=AC$1,$W487&gt;=AC$1),INDEX(Reliability!H$23:H$50,MATCH($S487,Reliability!$C$23:$C$50,0)),0),0)*IF($T487="n/a",$D487*$Y487,$G487)+IFERROR(IF(AND($V487&lt;=AC$1,$W487&gt;=AC$1),INDEX(Reliability!H$23:H$50,MATCH($T487,Reliability!$C$23:$C$50,0)),0),0)*$H487*$X487*$Y487),$D487)*$R487</f>
        <v>0</v>
      </c>
      <c r="AD487" s="168">
        <f>MIN((IFERROR(IF(AND($V487&lt;=AD$1,$W487&gt;=AD$1),INDEX(Reliability!I$23:I$50,MATCH($S487,Reliability!$C$23:$C$50,0)),0),0)*IF($T487="n/a",$D487*$Y487,$G487)+IFERROR(IF(AND($V487&lt;=AD$1,$W487&gt;=AD$1),INDEX(Reliability!I$23:I$50,MATCH($T487,Reliability!$C$23:$C$50,0)),0),0)*$H487*$X487*$Y487),$D487)*$R487</f>
        <v>0</v>
      </c>
      <c r="AE487" s="168">
        <f>MIN((IFERROR(IF(AND($V487&lt;=AE$1,$W487&gt;=AE$1),INDEX(Reliability!J$23:J$50,MATCH($S487,Reliability!$C$23:$C$50,0)),0),0)*IF($T487="n/a",$D487*$Y487,$G487)+IFERROR(IF(AND($V487&lt;=AE$1,$W487&gt;=AE$1),INDEX(Reliability!J$23:J$50,MATCH($T487,Reliability!$C$23:$C$50,0)),0),0)*$H487*$X487*$Y487),$D487)*$R487</f>
        <v>0</v>
      </c>
      <c r="AF487" s="168">
        <f>MIN((IFERROR(IF(AND($V487&lt;=AF$1,$W487&gt;=AF$1),INDEX(Reliability!K$23:K$50,MATCH($S487,Reliability!$C$23:$C$50,0)),0),0)*IF($T487="n/a",$D487*$Y487,$G487)+IFERROR(IF(AND($V487&lt;=AF$1,$W487&gt;=AF$1),INDEX(Reliability!K$23:K$50,MATCH($T487,Reliability!$C$23:$C$50,0)),0),0)*$H487*$X487*$Y487),$D487)*$R487</f>
        <v>0</v>
      </c>
      <c r="AG487" s="168">
        <f>MIN((IFERROR(IF(AND($V487&lt;=AG$1,$W487&gt;=AG$1),INDEX(Reliability!L$23:L$50,MATCH($S487,Reliability!$C$23:$C$50,0)),0),0)*IF($T487="n/a",$D487*$Y487,$G487)+IFERROR(IF(AND($V487&lt;=AG$1,$W487&gt;=AG$1),INDEX(Reliability!L$23:L$50,MATCH($T487,Reliability!$C$23:$C$50,0)),0),0)*$H487*$X487*$Y487),$D487)*$R487</f>
        <v>0</v>
      </c>
      <c r="AH487" s="168">
        <f>MIN((IFERROR(IF(AND($V487&lt;=AH$1,$W487&gt;=AH$1),INDEX(Reliability!M$23:M$50,MATCH($S487,Reliability!$C$23:$C$50,0)),0),0)*IF($T487="n/a",$D487*$Y487,$G487)+IFERROR(IF(AND($V487&lt;=AH$1,$W487&gt;=AH$1),INDEX(Reliability!M$23:M$50,MATCH($T487,Reliability!$C$23:$C$50,0)),0),0)*$H487*$X487*$Y487),$D487)*$R487</f>
        <v>0</v>
      </c>
      <c r="AI487" s="168">
        <f>MIN((IFERROR(IF(AND($V487&lt;=AI$1,$W487&gt;=AI$1),INDEX(Reliability!N$23:N$50,MATCH($S487,Reliability!$C$23:$C$50,0)),0),0)*IF($T487="n/a",$D487*$Y487,$G487)+IFERROR(IF(AND($V487&lt;=AI$1,$W487&gt;=AI$1),INDEX(Reliability!N$23:N$50,MATCH($T487,Reliability!$C$23:$C$50,0)),0),0)*$H487*$X487*$Y487),$D487)*$R487</f>
        <v>0</v>
      </c>
      <c r="AJ487" s="168">
        <f>MIN((IFERROR(IF(AND($V487&lt;=AJ$1,$W487&gt;=AJ$1),INDEX(Reliability!O$23:O$50,MATCH($S487,Reliability!$C$23:$C$50,0)),0),0)*IF($T487="n/a",$D487*$Y487,$G487)+IFERROR(IF(AND($V487&lt;=AJ$1,$W487&gt;=AJ$1),INDEX(Reliability!O$23:O$50,MATCH($T487,Reliability!$C$23:$C$50,0)),0),0)*$H487*$X487*$Y487),$D487)*$R487</f>
        <v>0</v>
      </c>
      <c r="AK487" s="168">
        <f>MIN((IFERROR(IF(AND($V487&lt;=AK$1,$W487&gt;=AK$1),INDEX(Reliability!P$23:P$50,MATCH($S487,Reliability!$C$23:$C$50,0)),0),0)*IF($T487="n/a",$D487*$Y487,$G487)+IFERROR(IF(AND($V487&lt;=AK$1,$W487&gt;=AK$1),INDEX(Reliability!P$23:P$50,MATCH($T487,Reliability!$C$23:$C$50,0)),0),0)*$H487*$X487*$Y487),$D487)*$R487</f>
        <v>0</v>
      </c>
      <c r="AM487" s="167">
        <f t="shared" si="71"/>
        <v>0</v>
      </c>
      <c r="AN487">
        <f>unique_contracts!C487</f>
        <v>0</v>
      </c>
    </row>
    <row r="488" spans="2:40" x14ac:dyDescent="0.25">
      <c r="B488" s="121">
        <f>unique_contracts!B488</f>
        <v>0</v>
      </c>
      <c r="C488" s="103">
        <f>unique_contracts!D488</f>
        <v>0</v>
      </c>
      <c r="D488" s="120">
        <f>unique_contracts!J488</f>
        <v>0</v>
      </c>
      <c r="E488" s="103">
        <f>unique_contracts!M488</f>
        <v>0</v>
      </c>
      <c r="F488" s="103">
        <f>unique_contracts!N488</f>
        <v>0</v>
      </c>
      <c r="G488" s="103">
        <f>unique_contracts!P488</f>
        <v>0</v>
      </c>
      <c r="H488" s="103">
        <f>unique_contracts!R488</f>
        <v>0</v>
      </c>
      <c r="I488" s="103">
        <f>unique_contracts!V488</f>
        <v>0</v>
      </c>
      <c r="J488" s="121">
        <f>unique_contracts!AB488</f>
        <v>0</v>
      </c>
      <c r="K488" s="103">
        <f>unique_contracts!AM488</f>
        <v>0</v>
      </c>
      <c r="L488" s="103">
        <f>unique_contracts!AN488</f>
        <v>0</v>
      </c>
      <c r="M488" s="103">
        <f>unique_contracts!AO488</f>
        <v>0</v>
      </c>
      <c r="N488" s="103">
        <f>unique_contracts!AP488</f>
        <v>0</v>
      </c>
      <c r="O488" s="103">
        <f>unique_contracts!AQ488</f>
        <v>0</v>
      </c>
      <c r="P488" s="103">
        <f>unique_contracts!AR488</f>
        <v>0</v>
      </c>
      <c r="Q488" s="103">
        <f>unique_contracts!BP488</f>
        <v>0</v>
      </c>
      <c r="R488" s="103">
        <f t="shared" si="64"/>
        <v>0</v>
      </c>
      <c r="S488" s="103" t="str">
        <f>IFERROR(IF(AND(I488&gt;0,E488="NotHybrid"),_xlfn.CONCAT(MAX(MIN(ROUNDDOWN(I488/D488,0),8),4),INDEX(resources!$G:$G,MATCH(B488,resources!$A:$A,0))),INDEX(resources!$G:$G,MATCH(B488,resources!$A:$A,0))),"n/a")</f>
        <v>n/a</v>
      </c>
      <c r="T488" s="103" t="str">
        <f t="shared" si="65"/>
        <v>n/a</v>
      </c>
      <c r="U488" s="103" t="str">
        <f t="shared" si="66"/>
        <v>n/a</v>
      </c>
      <c r="V488" s="103">
        <f t="shared" si="67"/>
        <v>0</v>
      </c>
      <c r="W488" s="103">
        <f t="shared" si="68"/>
        <v>0</v>
      </c>
      <c r="X488" s="119">
        <f t="shared" si="69"/>
        <v>1</v>
      </c>
      <c r="Y488" s="119">
        <f t="shared" si="70"/>
        <v>1</v>
      </c>
      <c r="Z488" s="168">
        <f>MIN((IFERROR(IF(AND($V488&lt;=Z$1,$W488&gt;=Z$1),INDEX(Reliability!E$23:E$50,MATCH($S488,Reliability!$C$23:$C$50,0)),0),0)*IF($T488="n/a",$D488*$Y488,$G488)+IFERROR(IF(AND($V488&lt;=Z$1,$W488&gt;=Z$1),INDEX(Reliability!E$23:E$50,MATCH($T488,Reliability!$C$23:$C$50,0)),0),0)*$H488*$X488*$Y488),$D488)*$R488</f>
        <v>0</v>
      </c>
      <c r="AA488" s="168">
        <f>MIN((IFERROR(IF(AND($V488&lt;=AA$1,$W488&gt;=AA$1),INDEX(Reliability!F$23:F$50,MATCH($S488,Reliability!$C$23:$C$50,0)),0),0)*IF($T488="n/a",$D488*$Y488,$G488)+IFERROR(IF(AND($V488&lt;=AA$1,$W488&gt;=AA$1),INDEX(Reliability!F$23:F$50,MATCH($T488,Reliability!$C$23:$C$50,0)),0),0)*$H488*$X488*$Y488),$D488)*$R488</f>
        <v>0</v>
      </c>
      <c r="AB488" s="168">
        <f>MIN((IFERROR(IF(AND($V488&lt;=AB$1,$W488&gt;=AB$1),INDEX(Reliability!G$23:G$50,MATCH($S488,Reliability!$C$23:$C$50,0)),0),0)*IF($T488="n/a",$D488*$Y488,$G488)+IFERROR(IF(AND($V488&lt;=AB$1,$W488&gt;=AB$1),INDEX(Reliability!G$23:G$50,MATCH($T488,Reliability!$C$23:$C$50,0)),0),0)*$H488*$X488*$Y488),$D488)*$R488</f>
        <v>0</v>
      </c>
      <c r="AC488" s="168">
        <f>MIN((IFERROR(IF(AND($V488&lt;=AC$1,$W488&gt;=AC$1),INDEX(Reliability!H$23:H$50,MATCH($S488,Reliability!$C$23:$C$50,0)),0),0)*IF($T488="n/a",$D488*$Y488,$G488)+IFERROR(IF(AND($V488&lt;=AC$1,$W488&gt;=AC$1),INDEX(Reliability!H$23:H$50,MATCH($T488,Reliability!$C$23:$C$50,0)),0),0)*$H488*$X488*$Y488),$D488)*$R488</f>
        <v>0</v>
      </c>
      <c r="AD488" s="168">
        <f>MIN((IFERROR(IF(AND($V488&lt;=AD$1,$W488&gt;=AD$1),INDEX(Reliability!I$23:I$50,MATCH($S488,Reliability!$C$23:$C$50,0)),0),0)*IF($T488="n/a",$D488*$Y488,$G488)+IFERROR(IF(AND($V488&lt;=AD$1,$W488&gt;=AD$1),INDEX(Reliability!I$23:I$50,MATCH($T488,Reliability!$C$23:$C$50,0)),0),0)*$H488*$X488*$Y488),$D488)*$R488</f>
        <v>0</v>
      </c>
      <c r="AE488" s="168">
        <f>MIN((IFERROR(IF(AND($V488&lt;=AE$1,$W488&gt;=AE$1),INDEX(Reliability!J$23:J$50,MATCH($S488,Reliability!$C$23:$C$50,0)),0),0)*IF($T488="n/a",$D488*$Y488,$G488)+IFERROR(IF(AND($V488&lt;=AE$1,$W488&gt;=AE$1),INDEX(Reliability!J$23:J$50,MATCH($T488,Reliability!$C$23:$C$50,0)),0),0)*$H488*$X488*$Y488),$D488)*$R488</f>
        <v>0</v>
      </c>
      <c r="AF488" s="168">
        <f>MIN((IFERROR(IF(AND($V488&lt;=AF$1,$W488&gt;=AF$1),INDEX(Reliability!K$23:K$50,MATCH($S488,Reliability!$C$23:$C$50,0)),0),0)*IF($T488="n/a",$D488*$Y488,$G488)+IFERROR(IF(AND($V488&lt;=AF$1,$W488&gt;=AF$1),INDEX(Reliability!K$23:K$50,MATCH($T488,Reliability!$C$23:$C$50,0)),0),0)*$H488*$X488*$Y488),$D488)*$R488</f>
        <v>0</v>
      </c>
      <c r="AG488" s="168">
        <f>MIN((IFERROR(IF(AND($V488&lt;=AG$1,$W488&gt;=AG$1),INDEX(Reliability!L$23:L$50,MATCH($S488,Reliability!$C$23:$C$50,0)),0),0)*IF($T488="n/a",$D488*$Y488,$G488)+IFERROR(IF(AND($V488&lt;=AG$1,$W488&gt;=AG$1),INDEX(Reliability!L$23:L$50,MATCH($T488,Reliability!$C$23:$C$50,0)),0),0)*$H488*$X488*$Y488),$D488)*$R488</f>
        <v>0</v>
      </c>
      <c r="AH488" s="168">
        <f>MIN((IFERROR(IF(AND($V488&lt;=AH$1,$W488&gt;=AH$1),INDEX(Reliability!M$23:M$50,MATCH($S488,Reliability!$C$23:$C$50,0)),0),0)*IF($T488="n/a",$D488*$Y488,$G488)+IFERROR(IF(AND($V488&lt;=AH$1,$W488&gt;=AH$1),INDEX(Reliability!M$23:M$50,MATCH($T488,Reliability!$C$23:$C$50,0)),0),0)*$H488*$X488*$Y488),$D488)*$R488</f>
        <v>0</v>
      </c>
      <c r="AI488" s="168">
        <f>MIN((IFERROR(IF(AND($V488&lt;=AI$1,$W488&gt;=AI$1),INDEX(Reliability!N$23:N$50,MATCH($S488,Reliability!$C$23:$C$50,0)),0),0)*IF($T488="n/a",$D488*$Y488,$G488)+IFERROR(IF(AND($V488&lt;=AI$1,$W488&gt;=AI$1),INDEX(Reliability!N$23:N$50,MATCH($T488,Reliability!$C$23:$C$50,0)),0),0)*$H488*$X488*$Y488),$D488)*$R488</f>
        <v>0</v>
      </c>
      <c r="AJ488" s="168">
        <f>MIN((IFERROR(IF(AND($V488&lt;=AJ$1,$W488&gt;=AJ$1),INDEX(Reliability!O$23:O$50,MATCH($S488,Reliability!$C$23:$C$50,0)),0),0)*IF($T488="n/a",$D488*$Y488,$G488)+IFERROR(IF(AND($V488&lt;=AJ$1,$W488&gt;=AJ$1),INDEX(Reliability!O$23:O$50,MATCH($T488,Reliability!$C$23:$C$50,0)),0),0)*$H488*$X488*$Y488),$D488)*$R488</f>
        <v>0</v>
      </c>
      <c r="AK488" s="168">
        <f>MIN((IFERROR(IF(AND($V488&lt;=AK$1,$W488&gt;=AK$1),INDEX(Reliability!P$23:P$50,MATCH($S488,Reliability!$C$23:$C$50,0)),0),0)*IF($T488="n/a",$D488*$Y488,$G488)+IFERROR(IF(AND($V488&lt;=AK$1,$W488&gt;=AK$1),INDEX(Reliability!P$23:P$50,MATCH($T488,Reliability!$C$23:$C$50,0)),0),0)*$H488*$X488*$Y488),$D488)*$R488</f>
        <v>0</v>
      </c>
      <c r="AM488" s="167">
        <f t="shared" si="71"/>
        <v>0</v>
      </c>
      <c r="AN488">
        <f>unique_contracts!C488</f>
        <v>0</v>
      </c>
    </row>
    <row r="489" spans="2:40" x14ac:dyDescent="0.25">
      <c r="B489" s="121">
        <f>unique_contracts!B489</f>
        <v>0</v>
      </c>
      <c r="C489" s="103">
        <f>unique_contracts!D489</f>
        <v>0</v>
      </c>
      <c r="D489" s="120">
        <f>unique_contracts!J489</f>
        <v>0</v>
      </c>
      <c r="E489" s="103">
        <f>unique_contracts!M489</f>
        <v>0</v>
      </c>
      <c r="F489" s="103">
        <f>unique_contracts!N489</f>
        <v>0</v>
      </c>
      <c r="G489" s="103">
        <f>unique_contracts!P489</f>
        <v>0</v>
      </c>
      <c r="H489" s="103">
        <f>unique_contracts!R489</f>
        <v>0</v>
      </c>
      <c r="I489" s="103">
        <f>unique_contracts!V489</f>
        <v>0</v>
      </c>
      <c r="J489" s="121">
        <f>unique_contracts!AB489</f>
        <v>0</v>
      </c>
      <c r="K489" s="103">
        <f>unique_contracts!AM489</f>
        <v>0</v>
      </c>
      <c r="L489" s="103">
        <f>unique_contracts!AN489</f>
        <v>0</v>
      </c>
      <c r="M489" s="103">
        <f>unique_contracts!AO489</f>
        <v>0</v>
      </c>
      <c r="N489" s="103">
        <f>unique_contracts!AP489</f>
        <v>0</v>
      </c>
      <c r="O489" s="103">
        <f>unique_contracts!AQ489</f>
        <v>0</v>
      </c>
      <c r="P489" s="103">
        <f>unique_contracts!AR489</f>
        <v>0</v>
      </c>
      <c r="Q489" s="103">
        <f>unique_contracts!BP489</f>
        <v>0</v>
      </c>
      <c r="R489" s="103">
        <f t="shared" si="64"/>
        <v>0</v>
      </c>
      <c r="S489" s="103" t="str">
        <f>IFERROR(IF(AND(I489&gt;0,E489="NotHybrid"),_xlfn.CONCAT(MAX(MIN(ROUNDDOWN(I489/D489,0),8),4),INDEX(resources!$G:$G,MATCH(B489,resources!$A:$A,0))),INDEX(resources!$G:$G,MATCH(B489,resources!$A:$A,0))),"n/a")</f>
        <v>n/a</v>
      </c>
      <c r="T489" s="103" t="str">
        <f t="shared" si="65"/>
        <v>n/a</v>
      </c>
      <c r="U489" s="103" t="str">
        <f t="shared" si="66"/>
        <v>n/a</v>
      </c>
      <c r="V489" s="103">
        <f t="shared" si="67"/>
        <v>0</v>
      </c>
      <c r="W489" s="103">
        <f t="shared" si="68"/>
        <v>0</v>
      </c>
      <c r="X489" s="119">
        <f t="shared" si="69"/>
        <v>1</v>
      </c>
      <c r="Y489" s="119">
        <f t="shared" si="70"/>
        <v>1</v>
      </c>
      <c r="Z489" s="168">
        <f>MIN((IFERROR(IF(AND($V489&lt;=Z$1,$W489&gt;=Z$1),INDEX(Reliability!E$23:E$50,MATCH($S489,Reliability!$C$23:$C$50,0)),0),0)*IF($T489="n/a",$D489*$Y489,$G489)+IFERROR(IF(AND($V489&lt;=Z$1,$W489&gt;=Z$1),INDEX(Reliability!E$23:E$50,MATCH($T489,Reliability!$C$23:$C$50,0)),0),0)*$H489*$X489*$Y489),$D489)*$R489</f>
        <v>0</v>
      </c>
      <c r="AA489" s="168">
        <f>MIN((IFERROR(IF(AND($V489&lt;=AA$1,$W489&gt;=AA$1),INDEX(Reliability!F$23:F$50,MATCH($S489,Reliability!$C$23:$C$50,0)),0),0)*IF($T489="n/a",$D489*$Y489,$G489)+IFERROR(IF(AND($V489&lt;=AA$1,$W489&gt;=AA$1),INDEX(Reliability!F$23:F$50,MATCH($T489,Reliability!$C$23:$C$50,0)),0),0)*$H489*$X489*$Y489),$D489)*$R489</f>
        <v>0</v>
      </c>
      <c r="AB489" s="168">
        <f>MIN((IFERROR(IF(AND($V489&lt;=AB$1,$W489&gt;=AB$1),INDEX(Reliability!G$23:G$50,MATCH($S489,Reliability!$C$23:$C$50,0)),0),0)*IF($T489="n/a",$D489*$Y489,$G489)+IFERROR(IF(AND($V489&lt;=AB$1,$W489&gt;=AB$1),INDEX(Reliability!G$23:G$50,MATCH($T489,Reliability!$C$23:$C$50,0)),0),0)*$H489*$X489*$Y489),$D489)*$R489</f>
        <v>0</v>
      </c>
      <c r="AC489" s="168">
        <f>MIN((IFERROR(IF(AND($V489&lt;=AC$1,$W489&gt;=AC$1),INDEX(Reliability!H$23:H$50,MATCH($S489,Reliability!$C$23:$C$50,0)),0),0)*IF($T489="n/a",$D489*$Y489,$G489)+IFERROR(IF(AND($V489&lt;=AC$1,$W489&gt;=AC$1),INDEX(Reliability!H$23:H$50,MATCH($T489,Reliability!$C$23:$C$50,0)),0),0)*$H489*$X489*$Y489),$D489)*$R489</f>
        <v>0</v>
      </c>
      <c r="AD489" s="168">
        <f>MIN((IFERROR(IF(AND($V489&lt;=AD$1,$W489&gt;=AD$1),INDEX(Reliability!I$23:I$50,MATCH($S489,Reliability!$C$23:$C$50,0)),0),0)*IF($T489="n/a",$D489*$Y489,$G489)+IFERROR(IF(AND($V489&lt;=AD$1,$W489&gt;=AD$1),INDEX(Reliability!I$23:I$50,MATCH($T489,Reliability!$C$23:$C$50,0)),0),0)*$H489*$X489*$Y489),$D489)*$R489</f>
        <v>0</v>
      </c>
      <c r="AE489" s="168">
        <f>MIN((IFERROR(IF(AND($V489&lt;=AE$1,$W489&gt;=AE$1),INDEX(Reliability!J$23:J$50,MATCH($S489,Reliability!$C$23:$C$50,0)),0),0)*IF($T489="n/a",$D489*$Y489,$G489)+IFERROR(IF(AND($V489&lt;=AE$1,$W489&gt;=AE$1),INDEX(Reliability!J$23:J$50,MATCH($T489,Reliability!$C$23:$C$50,0)),0),0)*$H489*$X489*$Y489),$D489)*$R489</f>
        <v>0</v>
      </c>
      <c r="AF489" s="168">
        <f>MIN((IFERROR(IF(AND($V489&lt;=AF$1,$W489&gt;=AF$1),INDEX(Reliability!K$23:K$50,MATCH($S489,Reliability!$C$23:$C$50,0)),0),0)*IF($T489="n/a",$D489*$Y489,$G489)+IFERROR(IF(AND($V489&lt;=AF$1,$W489&gt;=AF$1),INDEX(Reliability!K$23:K$50,MATCH($T489,Reliability!$C$23:$C$50,0)),0),0)*$H489*$X489*$Y489),$D489)*$R489</f>
        <v>0</v>
      </c>
      <c r="AG489" s="168">
        <f>MIN((IFERROR(IF(AND($V489&lt;=AG$1,$W489&gt;=AG$1),INDEX(Reliability!L$23:L$50,MATCH($S489,Reliability!$C$23:$C$50,0)),0),0)*IF($T489="n/a",$D489*$Y489,$G489)+IFERROR(IF(AND($V489&lt;=AG$1,$W489&gt;=AG$1),INDEX(Reliability!L$23:L$50,MATCH($T489,Reliability!$C$23:$C$50,0)),0),0)*$H489*$X489*$Y489),$D489)*$R489</f>
        <v>0</v>
      </c>
      <c r="AH489" s="168">
        <f>MIN((IFERROR(IF(AND($V489&lt;=AH$1,$W489&gt;=AH$1),INDEX(Reliability!M$23:M$50,MATCH($S489,Reliability!$C$23:$C$50,0)),0),0)*IF($T489="n/a",$D489*$Y489,$G489)+IFERROR(IF(AND($V489&lt;=AH$1,$W489&gt;=AH$1),INDEX(Reliability!M$23:M$50,MATCH($T489,Reliability!$C$23:$C$50,0)),0),0)*$H489*$X489*$Y489),$D489)*$R489</f>
        <v>0</v>
      </c>
      <c r="AI489" s="168">
        <f>MIN((IFERROR(IF(AND($V489&lt;=AI$1,$W489&gt;=AI$1),INDEX(Reliability!N$23:N$50,MATCH($S489,Reliability!$C$23:$C$50,0)),0),0)*IF($T489="n/a",$D489*$Y489,$G489)+IFERROR(IF(AND($V489&lt;=AI$1,$W489&gt;=AI$1),INDEX(Reliability!N$23:N$50,MATCH($T489,Reliability!$C$23:$C$50,0)),0),0)*$H489*$X489*$Y489),$D489)*$R489</f>
        <v>0</v>
      </c>
      <c r="AJ489" s="168">
        <f>MIN((IFERROR(IF(AND($V489&lt;=AJ$1,$W489&gt;=AJ$1),INDEX(Reliability!O$23:O$50,MATCH($S489,Reliability!$C$23:$C$50,0)),0),0)*IF($T489="n/a",$D489*$Y489,$G489)+IFERROR(IF(AND($V489&lt;=AJ$1,$W489&gt;=AJ$1),INDEX(Reliability!O$23:O$50,MATCH($T489,Reliability!$C$23:$C$50,0)),0),0)*$H489*$X489*$Y489),$D489)*$R489</f>
        <v>0</v>
      </c>
      <c r="AK489" s="168">
        <f>MIN((IFERROR(IF(AND($V489&lt;=AK$1,$W489&gt;=AK$1),INDEX(Reliability!P$23:P$50,MATCH($S489,Reliability!$C$23:$C$50,0)),0),0)*IF($T489="n/a",$D489*$Y489,$G489)+IFERROR(IF(AND($V489&lt;=AK$1,$W489&gt;=AK$1),INDEX(Reliability!P$23:P$50,MATCH($T489,Reliability!$C$23:$C$50,0)),0),0)*$H489*$X489*$Y489),$D489)*$R489</f>
        <v>0</v>
      </c>
      <c r="AM489" s="167">
        <f t="shared" si="71"/>
        <v>0</v>
      </c>
      <c r="AN489">
        <f>unique_contracts!C489</f>
        <v>0</v>
      </c>
    </row>
    <row r="490" spans="2:40" x14ac:dyDescent="0.25">
      <c r="B490" s="121">
        <f>unique_contracts!B490</f>
        <v>0</v>
      </c>
      <c r="C490" s="103">
        <f>unique_contracts!D490</f>
        <v>0</v>
      </c>
      <c r="D490" s="120">
        <f>unique_contracts!J490</f>
        <v>0</v>
      </c>
      <c r="E490" s="103">
        <f>unique_contracts!M490</f>
        <v>0</v>
      </c>
      <c r="F490" s="103">
        <f>unique_contracts!N490</f>
        <v>0</v>
      </c>
      <c r="G490" s="103">
        <f>unique_contracts!P490</f>
        <v>0</v>
      </c>
      <c r="H490" s="103">
        <f>unique_contracts!R490</f>
        <v>0</v>
      </c>
      <c r="I490" s="103">
        <f>unique_contracts!V490</f>
        <v>0</v>
      </c>
      <c r="J490" s="121">
        <f>unique_contracts!AB490</f>
        <v>0</v>
      </c>
      <c r="K490" s="103">
        <f>unique_contracts!AM490</f>
        <v>0</v>
      </c>
      <c r="L490" s="103">
        <f>unique_contracts!AN490</f>
        <v>0</v>
      </c>
      <c r="M490" s="103">
        <f>unique_contracts!AO490</f>
        <v>0</v>
      </c>
      <c r="N490" s="103">
        <f>unique_contracts!AP490</f>
        <v>0</v>
      </c>
      <c r="O490" s="103">
        <f>unique_contracts!AQ490</f>
        <v>0</v>
      </c>
      <c r="P490" s="103">
        <f>unique_contracts!AR490</f>
        <v>0</v>
      </c>
      <c r="Q490" s="103">
        <f>unique_contracts!BP490</f>
        <v>0</v>
      </c>
      <c r="R490" s="103">
        <f t="shared" si="64"/>
        <v>0</v>
      </c>
      <c r="S490" s="103" t="str">
        <f>IFERROR(IF(AND(I490&gt;0,E490="NotHybrid"),_xlfn.CONCAT(MAX(MIN(ROUNDDOWN(I490/D490,0),8),4),INDEX(resources!$G:$G,MATCH(B490,resources!$A:$A,0))),INDEX(resources!$G:$G,MATCH(B490,resources!$A:$A,0))),"n/a")</f>
        <v>n/a</v>
      </c>
      <c r="T490" s="103" t="str">
        <f t="shared" si="65"/>
        <v>n/a</v>
      </c>
      <c r="U490" s="103" t="str">
        <f t="shared" si="66"/>
        <v>n/a</v>
      </c>
      <c r="V490" s="103">
        <f t="shared" si="67"/>
        <v>0</v>
      </c>
      <c r="W490" s="103">
        <f t="shared" si="68"/>
        <v>0</v>
      </c>
      <c r="X490" s="119">
        <f t="shared" si="69"/>
        <v>1</v>
      </c>
      <c r="Y490" s="119">
        <f t="shared" si="70"/>
        <v>1</v>
      </c>
      <c r="Z490" s="168">
        <f>MIN((IFERROR(IF(AND($V490&lt;=Z$1,$W490&gt;=Z$1),INDEX(Reliability!E$23:E$50,MATCH($S490,Reliability!$C$23:$C$50,0)),0),0)*IF($T490="n/a",$D490*$Y490,$G490)+IFERROR(IF(AND($V490&lt;=Z$1,$W490&gt;=Z$1),INDEX(Reliability!E$23:E$50,MATCH($T490,Reliability!$C$23:$C$50,0)),0),0)*$H490*$X490*$Y490),$D490)*$R490</f>
        <v>0</v>
      </c>
      <c r="AA490" s="168">
        <f>MIN((IFERROR(IF(AND($V490&lt;=AA$1,$W490&gt;=AA$1),INDEX(Reliability!F$23:F$50,MATCH($S490,Reliability!$C$23:$C$50,0)),0),0)*IF($T490="n/a",$D490*$Y490,$G490)+IFERROR(IF(AND($V490&lt;=AA$1,$W490&gt;=AA$1),INDEX(Reliability!F$23:F$50,MATCH($T490,Reliability!$C$23:$C$50,0)),0),0)*$H490*$X490*$Y490),$D490)*$R490</f>
        <v>0</v>
      </c>
      <c r="AB490" s="168">
        <f>MIN((IFERROR(IF(AND($V490&lt;=AB$1,$W490&gt;=AB$1),INDEX(Reliability!G$23:G$50,MATCH($S490,Reliability!$C$23:$C$50,0)),0),0)*IF($T490="n/a",$D490*$Y490,$G490)+IFERROR(IF(AND($V490&lt;=AB$1,$W490&gt;=AB$1),INDEX(Reliability!G$23:G$50,MATCH($T490,Reliability!$C$23:$C$50,0)),0),0)*$H490*$X490*$Y490),$D490)*$R490</f>
        <v>0</v>
      </c>
      <c r="AC490" s="168">
        <f>MIN((IFERROR(IF(AND($V490&lt;=AC$1,$W490&gt;=AC$1),INDEX(Reliability!H$23:H$50,MATCH($S490,Reliability!$C$23:$C$50,0)),0),0)*IF($T490="n/a",$D490*$Y490,$G490)+IFERROR(IF(AND($V490&lt;=AC$1,$W490&gt;=AC$1),INDEX(Reliability!H$23:H$50,MATCH($T490,Reliability!$C$23:$C$50,0)),0),0)*$H490*$X490*$Y490),$D490)*$R490</f>
        <v>0</v>
      </c>
      <c r="AD490" s="168">
        <f>MIN((IFERROR(IF(AND($V490&lt;=AD$1,$W490&gt;=AD$1),INDEX(Reliability!I$23:I$50,MATCH($S490,Reliability!$C$23:$C$50,0)),0),0)*IF($T490="n/a",$D490*$Y490,$G490)+IFERROR(IF(AND($V490&lt;=AD$1,$W490&gt;=AD$1),INDEX(Reliability!I$23:I$50,MATCH($T490,Reliability!$C$23:$C$50,0)),0),0)*$H490*$X490*$Y490),$D490)*$R490</f>
        <v>0</v>
      </c>
      <c r="AE490" s="168">
        <f>MIN((IFERROR(IF(AND($V490&lt;=AE$1,$W490&gt;=AE$1),INDEX(Reliability!J$23:J$50,MATCH($S490,Reliability!$C$23:$C$50,0)),0),0)*IF($T490="n/a",$D490*$Y490,$G490)+IFERROR(IF(AND($V490&lt;=AE$1,$W490&gt;=AE$1),INDEX(Reliability!J$23:J$50,MATCH($T490,Reliability!$C$23:$C$50,0)),0),0)*$H490*$X490*$Y490),$D490)*$R490</f>
        <v>0</v>
      </c>
      <c r="AF490" s="168">
        <f>MIN((IFERROR(IF(AND($V490&lt;=AF$1,$W490&gt;=AF$1),INDEX(Reliability!K$23:K$50,MATCH($S490,Reliability!$C$23:$C$50,0)),0),0)*IF($T490="n/a",$D490*$Y490,$G490)+IFERROR(IF(AND($V490&lt;=AF$1,$W490&gt;=AF$1),INDEX(Reliability!K$23:K$50,MATCH($T490,Reliability!$C$23:$C$50,0)),0),0)*$H490*$X490*$Y490),$D490)*$R490</f>
        <v>0</v>
      </c>
      <c r="AG490" s="168">
        <f>MIN((IFERROR(IF(AND($V490&lt;=AG$1,$W490&gt;=AG$1),INDEX(Reliability!L$23:L$50,MATCH($S490,Reliability!$C$23:$C$50,0)),0),0)*IF($T490="n/a",$D490*$Y490,$G490)+IFERROR(IF(AND($V490&lt;=AG$1,$W490&gt;=AG$1),INDEX(Reliability!L$23:L$50,MATCH($T490,Reliability!$C$23:$C$50,0)),0),0)*$H490*$X490*$Y490),$D490)*$R490</f>
        <v>0</v>
      </c>
      <c r="AH490" s="168">
        <f>MIN((IFERROR(IF(AND($V490&lt;=AH$1,$W490&gt;=AH$1),INDEX(Reliability!M$23:M$50,MATCH($S490,Reliability!$C$23:$C$50,0)),0),0)*IF($T490="n/a",$D490*$Y490,$G490)+IFERROR(IF(AND($V490&lt;=AH$1,$W490&gt;=AH$1),INDEX(Reliability!M$23:M$50,MATCH($T490,Reliability!$C$23:$C$50,0)),0),0)*$H490*$X490*$Y490),$D490)*$R490</f>
        <v>0</v>
      </c>
      <c r="AI490" s="168">
        <f>MIN((IFERROR(IF(AND($V490&lt;=AI$1,$W490&gt;=AI$1),INDEX(Reliability!N$23:N$50,MATCH($S490,Reliability!$C$23:$C$50,0)),0),0)*IF($T490="n/a",$D490*$Y490,$G490)+IFERROR(IF(AND($V490&lt;=AI$1,$W490&gt;=AI$1),INDEX(Reliability!N$23:N$50,MATCH($T490,Reliability!$C$23:$C$50,0)),0),0)*$H490*$X490*$Y490),$D490)*$R490</f>
        <v>0</v>
      </c>
      <c r="AJ490" s="168">
        <f>MIN((IFERROR(IF(AND($V490&lt;=AJ$1,$W490&gt;=AJ$1),INDEX(Reliability!O$23:O$50,MATCH($S490,Reliability!$C$23:$C$50,0)),0),0)*IF($T490="n/a",$D490*$Y490,$G490)+IFERROR(IF(AND($V490&lt;=AJ$1,$W490&gt;=AJ$1),INDEX(Reliability!O$23:O$50,MATCH($T490,Reliability!$C$23:$C$50,0)),0),0)*$H490*$X490*$Y490),$D490)*$R490</f>
        <v>0</v>
      </c>
      <c r="AK490" s="168">
        <f>MIN((IFERROR(IF(AND($V490&lt;=AK$1,$W490&gt;=AK$1),INDEX(Reliability!P$23:P$50,MATCH($S490,Reliability!$C$23:$C$50,0)),0),0)*IF($T490="n/a",$D490*$Y490,$G490)+IFERROR(IF(AND($V490&lt;=AK$1,$W490&gt;=AK$1),INDEX(Reliability!P$23:P$50,MATCH($T490,Reliability!$C$23:$C$50,0)),0),0)*$H490*$X490*$Y490),$D490)*$R490</f>
        <v>0</v>
      </c>
      <c r="AM490" s="167">
        <f t="shared" si="71"/>
        <v>0</v>
      </c>
      <c r="AN490">
        <f>unique_contracts!C490</f>
        <v>0</v>
      </c>
    </row>
    <row r="491" spans="2:40" x14ac:dyDescent="0.25">
      <c r="B491" s="121">
        <f>unique_contracts!B491</f>
        <v>0</v>
      </c>
      <c r="C491" s="103">
        <f>unique_contracts!D491</f>
        <v>0</v>
      </c>
      <c r="D491" s="120">
        <f>unique_contracts!J491</f>
        <v>0</v>
      </c>
      <c r="E491" s="103">
        <f>unique_contracts!M491</f>
        <v>0</v>
      </c>
      <c r="F491" s="103">
        <f>unique_contracts!N491</f>
        <v>0</v>
      </c>
      <c r="G491" s="103">
        <f>unique_contracts!P491</f>
        <v>0</v>
      </c>
      <c r="H491" s="103">
        <f>unique_contracts!R491</f>
        <v>0</v>
      </c>
      <c r="I491" s="103">
        <f>unique_contracts!V491</f>
        <v>0</v>
      </c>
      <c r="J491" s="121">
        <f>unique_contracts!AB491</f>
        <v>0</v>
      </c>
      <c r="K491" s="103">
        <f>unique_contracts!AM491</f>
        <v>0</v>
      </c>
      <c r="L491" s="103">
        <f>unique_contracts!AN491</f>
        <v>0</v>
      </c>
      <c r="M491" s="103">
        <f>unique_contracts!AO491</f>
        <v>0</v>
      </c>
      <c r="N491" s="103">
        <f>unique_contracts!AP491</f>
        <v>0</v>
      </c>
      <c r="O491" s="103">
        <f>unique_contracts!AQ491</f>
        <v>0</v>
      </c>
      <c r="P491" s="103">
        <f>unique_contracts!AR491</f>
        <v>0</v>
      </c>
      <c r="Q491" s="103">
        <f>unique_contracts!BP491</f>
        <v>0</v>
      </c>
      <c r="R491" s="103">
        <f t="shared" si="64"/>
        <v>0</v>
      </c>
      <c r="S491" s="103" t="str">
        <f>IFERROR(IF(AND(I491&gt;0,E491="NotHybrid"),_xlfn.CONCAT(MAX(MIN(ROUNDDOWN(I491/D491,0),8),4),INDEX(resources!$G:$G,MATCH(B491,resources!$A:$A,0))),INDEX(resources!$G:$G,MATCH(B491,resources!$A:$A,0))),"n/a")</f>
        <v>n/a</v>
      </c>
      <c r="T491" s="103" t="str">
        <f t="shared" si="65"/>
        <v>n/a</v>
      </c>
      <c r="U491" s="103" t="str">
        <f t="shared" si="66"/>
        <v>n/a</v>
      </c>
      <c r="V491" s="103">
        <f t="shared" si="67"/>
        <v>0</v>
      </c>
      <c r="W491" s="103">
        <f t="shared" si="68"/>
        <v>0</v>
      </c>
      <c r="X491" s="119">
        <f t="shared" si="69"/>
        <v>1</v>
      </c>
      <c r="Y491" s="119">
        <f t="shared" si="70"/>
        <v>1</v>
      </c>
      <c r="Z491" s="168">
        <f>MIN((IFERROR(IF(AND($V491&lt;=Z$1,$W491&gt;=Z$1),INDEX(Reliability!E$23:E$50,MATCH($S491,Reliability!$C$23:$C$50,0)),0),0)*IF($T491="n/a",$D491*$Y491,$G491)+IFERROR(IF(AND($V491&lt;=Z$1,$W491&gt;=Z$1),INDEX(Reliability!E$23:E$50,MATCH($T491,Reliability!$C$23:$C$50,0)),0),0)*$H491*$X491*$Y491),$D491)*$R491</f>
        <v>0</v>
      </c>
      <c r="AA491" s="168">
        <f>MIN((IFERROR(IF(AND($V491&lt;=AA$1,$W491&gt;=AA$1),INDEX(Reliability!F$23:F$50,MATCH($S491,Reliability!$C$23:$C$50,0)),0),0)*IF($T491="n/a",$D491*$Y491,$G491)+IFERROR(IF(AND($V491&lt;=AA$1,$W491&gt;=AA$1),INDEX(Reliability!F$23:F$50,MATCH($T491,Reliability!$C$23:$C$50,0)),0),0)*$H491*$X491*$Y491),$D491)*$R491</f>
        <v>0</v>
      </c>
      <c r="AB491" s="168">
        <f>MIN((IFERROR(IF(AND($V491&lt;=AB$1,$W491&gt;=AB$1),INDEX(Reliability!G$23:G$50,MATCH($S491,Reliability!$C$23:$C$50,0)),0),0)*IF($T491="n/a",$D491*$Y491,$G491)+IFERROR(IF(AND($V491&lt;=AB$1,$W491&gt;=AB$1),INDEX(Reliability!G$23:G$50,MATCH($T491,Reliability!$C$23:$C$50,0)),0),0)*$H491*$X491*$Y491),$D491)*$R491</f>
        <v>0</v>
      </c>
      <c r="AC491" s="168">
        <f>MIN((IFERROR(IF(AND($V491&lt;=AC$1,$W491&gt;=AC$1),INDEX(Reliability!H$23:H$50,MATCH($S491,Reliability!$C$23:$C$50,0)),0),0)*IF($T491="n/a",$D491*$Y491,$G491)+IFERROR(IF(AND($V491&lt;=AC$1,$W491&gt;=AC$1),INDEX(Reliability!H$23:H$50,MATCH($T491,Reliability!$C$23:$C$50,0)),0),0)*$H491*$X491*$Y491),$D491)*$R491</f>
        <v>0</v>
      </c>
      <c r="AD491" s="168">
        <f>MIN((IFERROR(IF(AND($V491&lt;=AD$1,$W491&gt;=AD$1),INDEX(Reliability!I$23:I$50,MATCH($S491,Reliability!$C$23:$C$50,0)),0),0)*IF($T491="n/a",$D491*$Y491,$G491)+IFERROR(IF(AND($V491&lt;=AD$1,$W491&gt;=AD$1),INDEX(Reliability!I$23:I$50,MATCH($T491,Reliability!$C$23:$C$50,0)),0),0)*$H491*$X491*$Y491),$D491)*$R491</f>
        <v>0</v>
      </c>
      <c r="AE491" s="168">
        <f>MIN((IFERROR(IF(AND($V491&lt;=AE$1,$W491&gt;=AE$1),INDEX(Reliability!J$23:J$50,MATCH($S491,Reliability!$C$23:$C$50,0)),0),0)*IF($T491="n/a",$D491*$Y491,$G491)+IFERROR(IF(AND($V491&lt;=AE$1,$W491&gt;=AE$1),INDEX(Reliability!J$23:J$50,MATCH($T491,Reliability!$C$23:$C$50,0)),0),0)*$H491*$X491*$Y491),$D491)*$R491</f>
        <v>0</v>
      </c>
      <c r="AF491" s="168">
        <f>MIN((IFERROR(IF(AND($V491&lt;=AF$1,$W491&gt;=AF$1),INDEX(Reliability!K$23:K$50,MATCH($S491,Reliability!$C$23:$C$50,0)),0),0)*IF($T491="n/a",$D491*$Y491,$G491)+IFERROR(IF(AND($V491&lt;=AF$1,$W491&gt;=AF$1),INDEX(Reliability!K$23:K$50,MATCH($T491,Reliability!$C$23:$C$50,0)),0),0)*$H491*$X491*$Y491),$D491)*$R491</f>
        <v>0</v>
      </c>
      <c r="AG491" s="168">
        <f>MIN((IFERROR(IF(AND($V491&lt;=AG$1,$W491&gt;=AG$1),INDEX(Reliability!L$23:L$50,MATCH($S491,Reliability!$C$23:$C$50,0)),0),0)*IF($T491="n/a",$D491*$Y491,$G491)+IFERROR(IF(AND($V491&lt;=AG$1,$W491&gt;=AG$1),INDEX(Reliability!L$23:L$50,MATCH($T491,Reliability!$C$23:$C$50,0)),0),0)*$H491*$X491*$Y491),$D491)*$R491</f>
        <v>0</v>
      </c>
      <c r="AH491" s="168">
        <f>MIN((IFERROR(IF(AND($V491&lt;=AH$1,$W491&gt;=AH$1),INDEX(Reliability!M$23:M$50,MATCH($S491,Reliability!$C$23:$C$50,0)),0),0)*IF($T491="n/a",$D491*$Y491,$G491)+IFERROR(IF(AND($V491&lt;=AH$1,$W491&gt;=AH$1),INDEX(Reliability!M$23:M$50,MATCH($T491,Reliability!$C$23:$C$50,0)),0),0)*$H491*$X491*$Y491),$D491)*$R491</f>
        <v>0</v>
      </c>
      <c r="AI491" s="168">
        <f>MIN((IFERROR(IF(AND($V491&lt;=AI$1,$W491&gt;=AI$1),INDEX(Reliability!N$23:N$50,MATCH($S491,Reliability!$C$23:$C$50,0)),0),0)*IF($T491="n/a",$D491*$Y491,$G491)+IFERROR(IF(AND($V491&lt;=AI$1,$W491&gt;=AI$1),INDEX(Reliability!N$23:N$50,MATCH($T491,Reliability!$C$23:$C$50,0)),0),0)*$H491*$X491*$Y491),$D491)*$R491</f>
        <v>0</v>
      </c>
      <c r="AJ491" s="168">
        <f>MIN((IFERROR(IF(AND($V491&lt;=AJ$1,$W491&gt;=AJ$1),INDEX(Reliability!O$23:O$50,MATCH($S491,Reliability!$C$23:$C$50,0)),0),0)*IF($T491="n/a",$D491*$Y491,$G491)+IFERROR(IF(AND($V491&lt;=AJ$1,$W491&gt;=AJ$1),INDEX(Reliability!O$23:O$50,MATCH($T491,Reliability!$C$23:$C$50,0)),0),0)*$H491*$X491*$Y491),$D491)*$R491</f>
        <v>0</v>
      </c>
      <c r="AK491" s="168">
        <f>MIN((IFERROR(IF(AND($V491&lt;=AK$1,$W491&gt;=AK$1),INDEX(Reliability!P$23:P$50,MATCH($S491,Reliability!$C$23:$C$50,0)),0),0)*IF($T491="n/a",$D491*$Y491,$G491)+IFERROR(IF(AND($V491&lt;=AK$1,$W491&gt;=AK$1),INDEX(Reliability!P$23:P$50,MATCH($T491,Reliability!$C$23:$C$50,0)),0),0)*$H491*$X491*$Y491),$D491)*$R491</f>
        <v>0</v>
      </c>
      <c r="AM491" s="167">
        <f t="shared" si="71"/>
        <v>0</v>
      </c>
      <c r="AN491">
        <f>unique_contracts!C491</f>
        <v>0</v>
      </c>
    </row>
    <row r="492" spans="2:40" x14ac:dyDescent="0.25">
      <c r="B492" s="121">
        <f>unique_contracts!B492</f>
        <v>0</v>
      </c>
      <c r="C492" s="103">
        <f>unique_contracts!D492</f>
        <v>0</v>
      </c>
      <c r="D492" s="120">
        <f>unique_contracts!J492</f>
        <v>0</v>
      </c>
      <c r="E492" s="103">
        <f>unique_contracts!M492</f>
        <v>0</v>
      </c>
      <c r="F492" s="103">
        <f>unique_contracts!N492</f>
        <v>0</v>
      </c>
      <c r="G492" s="103">
        <f>unique_contracts!P492</f>
        <v>0</v>
      </c>
      <c r="H492" s="103">
        <f>unique_contracts!R492</f>
        <v>0</v>
      </c>
      <c r="I492" s="103">
        <f>unique_contracts!V492</f>
        <v>0</v>
      </c>
      <c r="J492" s="121">
        <f>unique_contracts!AB492</f>
        <v>0</v>
      </c>
      <c r="K492" s="103">
        <f>unique_contracts!AM492</f>
        <v>0</v>
      </c>
      <c r="L492" s="103">
        <f>unique_contracts!AN492</f>
        <v>0</v>
      </c>
      <c r="M492" s="103">
        <f>unique_contracts!AO492</f>
        <v>0</v>
      </c>
      <c r="N492" s="103">
        <f>unique_contracts!AP492</f>
        <v>0</v>
      </c>
      <c r="O492" s="103">
        <f>unique_contracts!AQ492</f>
        <v>0</v>
      </c>
      <c r="P492" s="103">
        <f>unique_contracts!AR492</f>
        <v>0</v>
      </c>
      <c r="Q492" s="103">
        <f>unique_contracts!BP492</f>
        <v>0</v>
      </c>
      <c r="R492" s="103">
        <f t="shared" si="64"/>
        <v>0</v>
      </c>
      <c r="S492" s="103" t="str">
        <f>IFERROR(IF(AND(I492&gt;0,E492="NotHybrid"),_xlfn.CONCAT(MAX(MIN(ROUNDDOWN(I492/D492,0),8),4),INDEX(resources!$G:$G,MATCH(B492,resources!$A:$A,0))),INDEX(resources!$G:$G,MATCH(B492,resources!$A:$A,0))),"n/a")</f>
        <v>n/a</v>
      </c>
      <c r="T492" s="103" t="str">
        <f t="shared" si="65"/>
        <v>n/a</v>
      </c>
      <c r="U492" s="103" t="str">
        <f t="shared" si="66"/>
        <v>n/a</v>
      </c>
      <c r="V492" s="103">
        <f t="shared" si="67"/>
        <v>0</v>
      </c>
      <c r="W492" s="103">
        <f t="shared" si="68"/>
        <v>0</v>
      </c>
      <c r="X492" s="119">
        <f t="shared" si="69"/>
        <v>1</v>
      </c>
      <c r="Y492" s="119">
        <f t="shared" si="70"/>
        <v>1</v>
      </c>
      <c r="Z492" s="168">
        <f>MIN((IFERROR(IF(AND($V492&lt;=Z$1,$W492&gt;=Z$1),INDEX(Reliability!E$23:E$50,MATCH($S492,Reliability!$C$23:$C$50,0)),0),0)*IF($T492="n/a",$D492*$Y492,$G492)+IFERROR(IF(AND($V492&lt;=Z$1,$W492&gt;=Z$1),INDEX(Reliability!E$23:E$50,MATCH($T492,Reliability!$C$23:$C$50,0)),0),0)*$H492*$X492*$Y492),$D492)*$R492</f>
        <v>0</v>
      </c>
      <c r="AA492" s="168">
        <f>MIN((IFERROR(IF(AND($V492&lt;=AA$1,$W492&gt;=AA$1),INDEX(Reliability!F$23:F$50,MATCH($S492,Reliability!$C$23:$C$50,0)),0),0)*IF($T492="n/a",$D492*$Y492,$G492)+IFERROR(IF(AND($V492&lt;=AA$1,$W492&gt;=AA$1),INDEX(Reliability!F$23:F$50,MATCH($T492,Reliability!$C$23:$C$50,0)),0),0)*$H492*$X492*$Y492),$D492)*$R492</f>
        <v>0</v>
      </c>
      <c r="AB492" s="168">
        <f>MIN((IFERROR(IF(AND($V492&lt;=AB$1,$W492&gt;=AB$1),INDEX(Reliability!G$23:G$50,MATCH($S492,Reliability!$C$23:$C$50,0)),0),0)*IF($T492="n/a",$D492*$Y492,$G492)+IFERROR(IF(AND($V492&lt;=AB$1,$W492&gt;=AB$1),INDEX(Reliability!G$23:G$50,MATCH($T492,Reliability!$C$23:$C$50,0)),0),0)*$H492*$X492*$Y492),$D492)*$R492</f>
        <v>0</v>
      </c>
      <c r="AC492" s="168">
        <f>MIN((IFERROR(IF(AND($V492&lt;=AC$1,$W492&gt;=AC$1),INDEX(Reliability!H$23:H$50,MATCH($S492,Reliability!$C$23:$C$50,0)),0),0)*IF($T492="n/a",$D492*$Y492,$G492)+IFERROR(IF(AND($V492&lt;=AC$1,$W492&gt;=AC$1),INDEX(Reliability!H$23:H$50,MATCH($T492,Reliability!$C$23:$C$50,0)),0),0)*$H492*$X492*$Y492),$D492)*$R492</f>
        <v>0</v>
      </c>
      <c r="AD492" s="168">
        <f>MIN((IFERROR(IF(AND($V492&lt;=AD$1,$W492&gt;=AD$1),INDEX(Reliability!I$23:I$50,MATCH($S492,Reliability!$C$23:$C$50,0)),0),0)*IF($T492="n/a",$D492*$Y492,$G492)+IFERROR(IF(AND($V492&lt;=AD$1,$W492&gt;=AD$1),INDEX(Reliability!I$23:I$50,MATCH($T492,Reliability!$C$23:$C$50,0)),0),0)*$H492*$X492*$Y492),$D492)*$R492</f>
        <v>0</v>
      </c>
      <c r="AE492" s="168">
        <f>MIN((IFERROR(IF(AND($V492&lt;=AE$1,$W492&gt;=AE$1),INDEX(Reliability!J$23:J$50,MATCH($S492,Reliability!$C$23:$C$50,0)),0),0)*IF($T492="n/a",$D492*$Y492,$G492)+IFERROR(IF(AND($V492&lt;=AE$1,$W492&gt;=AE$1),INDEX(Reliability!J$23:J$50,MATCH($T492,Reliability!$C$23:$C$50,0)),0),0)*$H492*$X492*$Y492),$D492)*$R492</f>
        <v>0</v>
      </c>
      <c r="AF492" s="168">
        <f>MIN((IFERROR(IF(AND($V492&lt;=AF$1,$W492&gt;=AF$1),INDEX(Reliability!K$23:K$50,MATCH($S492,Reliability!$C$23:$C$50,0)),0),0)*IF($T492="n/a",$D492*$Y492,$G492)+IFERROR(IF(AND($V492&lt;=AF$1,$W492&gt;=AF$1),INDEX(Reliability!K$23:K$50,MATCH($T492,Reliability!$C$23:$C$50,0)),0),0)*$H492*$X492*$Y492),$D492)*$R492</f>
        <v>0</v>
      </c>
      <c r="AG492" s="168">
        <f>MIN((IFERROR(IF(AND($V492&lt;=AG$1,$W492&gt;=AG$1),INDEX(Reliability!L$23:L$50,MATCH($S492,Reliability!$C$23:$C$50,0)),0),0)*IF($T492="n/a",$D492*$Y492,$G492)+IFERROR(IF(AND($V492&lt;=AG$1,$W492&gt;=AG$1),INDEX(Reliability!L$23:L$50,MATCH($T492,Reliability!$C$23:$C$50,0)),0),0)*$H492*$X492*$Y492),$D492)*$R492</f>
        <v>0</v>
      </c>
      <c r="AH492" s="168">
        <f>MIN((IFERROR(IF(AND($V492&lt;=AH$1,$W492&gt;=AH$1),INDEX(Reliability!M$23:M$50,MATCH($S492,Reliability!$C$23:$C$50,0)),0),0)*IF($T492="n/a",$D492*$Y492,$G492)+IFERROR(IF(AND($V492&lt;=AH$1,$W492&gt;=AH$1),INDEX(Reliability!M$23:M$50,MATCH($T492,Reliability!$C$23:$C$50,0)),0),0)*$H492*$X492*$Y492),$D492)*$R492</f>
        <v>0</v>
      </c>
      <c r="AI492" s="168">
        <f>MIN((IFERROR(IF(AND($V492&lt;=AI$1,$W492&gt;=AI$1),INDEX(Reliability!N$23:N$50,MATCH($S492,Reliability!$C$23:$C$50,0)),0),0)*IF($T492="n/a",$D492*$Y492,$G492)+IFERROR(IF(AND($V492&lt;=AI$1,$W492&gt;=AI$1),INDEX(Reliability!N$23:N$50,MATCH($T492,Reliability!$C$23:$C$50,0)),0),0)*$H492*$X492*$Y492),$D492)*$R492</f>
        <v>0</v>
      </c>
      <c r="AJ492" s="168">
        <f>MIN((IFERROR(IF(AND($V492&lt;=AJ$1,$W492&gt;=AJ$1),INDEX(Reliability!O$23:O$50,MATCH($S492,Reliability!$C$23:$C$50,0)),0),0)*IF($T492="n/a",$D492*$Y492,$G492)+IFERROR(IF(AND($V492&lt;=AJ$1,$W492&gt;=AJ$1),INDEX(Reliability!O$23:O$50,MATCH($T492,Reliability!$C$23:$C$50,0)),0),0)*$H492*$X492*$Y492),$D492)*$R492</f>
        <v>0</v>
      </c>
      <c r="AK492" s="168">
        <f>MIN((IFERROR(IF(AND($V492&lt;=AK$1,$W492&gt;=AK$1),INDEX(Reliability!P$23:P$50,MATCH($S492,Reliability!$C$23:$C$50,0)),0),0)*IF($T492="n/a",$D492*$Y492,$G492)+IFERROR(IF(AND($V492&lt;=AK$1,$W492&gt;=AK$1),INDEX(Reliability!P$23:P$50,MATCH($T492,Reliability!$C$23:$C$50,0)),0),0)*$H492*$X492*$Y492),$D492)*$R492</f>
        <v>0</v>
      </c>
      <c r="AM492" s="167">
        <f t="shared" si="71"/>
        <v>0</v>
      </c>
      <c r="AN492">
        <f>unique_contracts!C492</f>
        <v>0</v>
      </c>
    </row>
    <row r="493" spans="2:40" x14ac:dyDescent="0.25">
      <c r="B493" s="121">
        <f>unique_contracts!B493</f>
        <v>0</v>
      </c>
      <c r="C493" s="103">
        <f>unique_contracts!D493</f>
        <v>0</v>
      </c>
      <c r="D493" s="120">
        <f>unique_contracts!J493</f>
        <v>0</v>
      </c>
      <c r="E493" s="103">
        <f>unique_contracts!M493</f>
        <v>0</v>
      </c>
      <c r="F493" s="103">
        <f>unique_contracts!N493</f>
        <v>0</v>
      </c>
      <c r="G493" s="103">
        <f>unique_contracts!P493</f>
        <v>0</v>
      </c>
      <c r="H493" s="103">
        <f>unique_contracts!R493</f>
        <v>0</v>
      </c>
      <c r="I493" s="103">
        <f>unique_contracts!V493</f>
        <v>0</v>
      </c>
      <c r="J493" s="121">
        <f>unique_contracts!AB493</f>
        <v>0</v>
      </c>
      <c r="K493" s="103">
        <f>unique_contracts!AM493</f>
        <v>0</v>
      </c>
      <c r="L493" s="103">
        <f>unique_contracts!AN493</f>
        <v>0</v>
      </c>
      <c r="M493" s="103">
        <f>unique_contracts!AO493</f>
        <v>0</v>
      </c>
      <c r="N493" s="103">
        <f>unique_contracts!AP493</f>
        <v>0</v>
      </c>
      <c r="O493" s="103">
        <f>unique_contracts!AQ493</f>
        <v>0</v>
      </c>
      <c r="P493" s="103">
        <f>unique_contracts!AR493</f>
        <v>0</v>
      </c>
      <c r="Q493" s="103">
        <f>unique_contracts!BP493</f>
        <v>0</v>
      </c>
      <c r="R493" s="103">
        <f t="shared" si="64"/>
        <v>0</v>
      </c>
      <c r="S493" s="103" t="str">
        <f>IFERROR(IF(AND(I493&gt;0,E493="NotHybrid"),_xlfn.CONCAT(MAX(MIN(ROUNDDOWN(I493/D493,0),8),4),INDEX(resources!$G:$G,MATCH(B493,resources!$A:$A,0))),INDEX(resources!$G:$G,MATCH(B493,resources!$A:$A,0))),"n/a")</f>
        <v>n/a</v>
      </c>
      <c r="T493" s="103" t="str">
        <f t="shared" si="65"/>
        <v>n/a</v>
      </c>
      <c r="U493" s="103" t="str">
        <f t="shared" si="66"/>
        <v>n/a</v>
      </c>
      <c r="V493" s="103">
        <f t="shared" si="67"/>
        <v>0</v>
      </c>
      <c r="W493" s="103">
        <f t="shared" si="68"/>
        <v>0</v>
      </c>
      <c r="X493" s="119">
        <f t="shared" si="69"/>
        <v>1</v>
      </c>
      <c r="Y493" s="119">
        <f t="shared" si="70"/>
        <v>1</v>
      </c>
      <c r="Z493" s="168">
        <f>MIN((IFERROR(IF(AND($V493&lt;=Z$1,$W493&gt;=Z$1),INDEX(Reliability!E$23:E$50,MATCH($S493,Reliability!$C$23:$C$50,0)),0),0)*IF($T493="n/a",$D493*$Y493,$G493)+IFERROR(IF(AND($V493&lt;=Z$1,$W493&gt;=Z$1),INDEX(Reliability!E$23:E$50,MATCH($T493,Reliability!$C$23:$C$50,0)),0),0)*$H493*$X493*$Y493),$D493)*$R493</f>
        <v>0</v>
      </c>
      <c r="AA493" s="168">
        <f>MIN((IFERROR(IF(AND($V493&lt;=AA$1,$W493&gt;=AA$1),INDEX(Reliability!F$23:F$50,MATCH($S493,Reliability!$C$23:$C$50,0)),0),0)*IF($T493="n/a",$D493*$Y493,$G493)+IFERROR(IF(AND($V493&lt;=AA$1,$W493&gt;=AA$1),INDEX(Reliability!F$23:F$50,MATCH($T493,Reliability!$C$23:$C$50,0)),0),0)*$H493*$X493*$Y493),$D493)*$R493</f>
        <v>0</v>
      </c>
      <c r="AB493" s="168">
        <f>MIN((IFERROR(IF(AND($V493&lt;=AB$1,$W493&gt;=AB$1),INDEX(Reliability!G$23:G$50,MATCH($S493,Reliability!$C$23:$C$50,0)),0),0)*IF($T493="n/a",$D493*$Y493,$G493)+IFERROR(IF(AND($V493&lt;=AB$1,$W493&gt;=AB$1),INDEX(Reliability!G$23:G$50,MATCH($T493,Reliability!$C$23:$C$50,0)),0),0)*$H493*$X493*$Y493),$D493)*$R493</f>
        <v>0</v>
      </c>
      <c r="AC493" s="168">
        <f>MIN((IFERROR(IF(AND($V493&lt;=AC$1,$W493&gt;=AC$1),INDEX(Reliability!H$23:H$50,MATCH($S493,Reliability!$C$23:$C$50,0)),0),0)*IF($T493="n/a",$D493*$Y493,$G493)+IFERROR(IF(AND($V493&lt;=AC$1,$W493&gt;=AC$1),INDEX(Reliability!H$23:H$50,MATCH($T493,Reliability!$C$23:$C$50,0)),0),0)*$H493*$X493*$Y493),$D493)*$R493</f>
        <v>0</v>
      </c>
      <c r="AD493" s="168">
        <f>MIN((IFERROR(IF(AND($V493&lt;=AD$1,$W493&gt;=AD$1),INDEX(Reliability!I$23:I$50,MATCH($S493,Reliability!$C$23:$C$50,0)),0),0)*IF($T493="n/a",$D493*$Y493,$G493)+IFERROR(IF(AND($V493&lt;=AD$1,$W493&gt;=AD$1),INDEX(Reliability!I$23:I$50,MATCH($T493,Reliability!$C$23:$C$50,0)),0),0)*$H493*$X493*$Y493),$D493)*$R493</f>
        <v>0</v>
      </c>
      <c r="AE493" s="168">
        <f>MIN((IFERROR(IF(AND($V493&lt;=AE$1,$W493&gt;=AE$1),INDEX(Reliability!J$23:J$50,MATCH($S493,Reliability!$C$23:$C$50,0)),0),0)*IF($T493="n/a",$D493*$Y493,$G493)+IFERROR(IF(AND($V493&lt;=AE$1,$W493&gt;=AE$1),INDEX(Reliability!J$23:J$50,MATCH($T493,Reliability!$C$23:$C$50,0)),0),0)*$H493*$X493*$Y493),$D493)*$R493</f>
        <v>0</v>
      </c>
      <c r="AF493" s="168">
        <f>MIN((IFERROR(IF(AND($V493&lt;=AF$1,$W493&gt;=AF$1),INDEX(Reliability!K$23:K$50,MATCH($S493,Reliability!$C$23:$C$50,0)),0),0)*IF($T493="n/a",$D493*$Y493,$G493)+IFERROR(IF(AND($V493&lt;=AF$1,$W493&gt;=AF$1),INDEX(Reliability!K$23:K$50,MATCH($T493,Reliability!$C$23:$C$50,0)),0),0)*$H493*$X493*$Y493),$D493)*$R493</f>
        <v>0</v>
      </c>
      <c r="AG493" s="168">
        <f>MIN((IFERROR(IF(AND($V493&lt;=AG$1,$W493&gt;=AG$1),INDEX(Reliability!L$23:L$50,MATCH($S493,Reliability!$C$23:$C$50,0)),0),0)*IF($T493="n/a",$D493*$Y493,$G493)+IFERROR(IF(AND($V493&lt;=AG$1,$W493&gt;=AG$1),INDEX(Reliability!L$23:L$50,MATCH($T493,Reliability!$C$23:$C$50,0)),0),0)*$H493*$X493*$Y493),$D493)*$R493</f>
        <v>0</v>
      </c>
      <c r="AH493" s="168">
        <f>MIN((IFERROR(IF(AND($V493&lt;=AH$1,$W493&gt;=AH$1),INDEX(Reliability!M$23:M$50,MATCH($S493,Reliability!$C$23:$C$50,0)),0),0)*IF($T493="n/a",$D493*$Y493,$G493)+IFERROR(IF(AND($V493&lt;=AH$1,$W493&gt;=AH$1),INDEX(Reliability!M$23:M$50,MATCH($T493,Reliability!$C$23:$C$50,0)),0),0)*$H493*$X493*$Y493),$D493)*$R493</f>
        <v>0</v>
      </c>
      <c r="AI493" s="168">
        <f>MIN((IFERROR(IF(AND($V493&lt;=AI$1,$W493&gt;=AI$1),INDEX(Reliability!N$23:N$50,MATCH($S493,Reliability!$C$23:$C$50,0)),0),0)*IF($T493="n/a",$D493*$Y493,$G493)+IFERROR(IF(AND($V493&lt;=AI$1,$W493&gt;=AI$1),INDEX(Reliability!N$23:N$50,MATCH($T493,Reliability!$C$23:$C$50,0)),0),0)*$H493*$X493*$Y493),$D493)*$R493</f>
        <v>0</v>
      </c>
      <c r="AJ493" s="168">
        <f>MIN((IFERROR(IF(AND($V493&lt;=AJ$1,$W493&gt;=AJ$1),INDEX(Reliability!O$23:O$50,MATCH($S493,Reliability!$C$23:$C$50,0)),0),0)*IF($T493="n/a",$D493*$Y493,$G493)+IFERROR(IF(AND($V493&lt;=AJ$1,$W493&gt;=AJ$1),INDEX(Reliability!O$23:O$50,MATCH($T493,Reliability!$C$23:$C$50,0)),0),0)*$H493*$X493*$Y493),$D493)*$R493</f>
        <v>0</v>
      </c>
      <c r="AK493" s="168">
        <f>MIN((IFERROR(IF(AND($V493&lt;=AK$1,$W493&gt;=AK$1),INDEX(Reliability!P$23:P$50,MATCH($S493,Reliability!$C$23:$C$50,0)),0),0)*IF($T493="n/a",$D493*$Y493,$G493)+IFERROR(IF(AND($V493&lt;=AK$1,$W493&gt;=AK$1),INDEX(Reliability!P$23:P$50,MATCH($T493,Reliability!$C$23:$C$50,0)),0),0)*$H493*$X493*$Y493),$D493)*$R493</f>
        <v>0</v>
      </c>
      <c r="AM493" s="167">
        <f t="shared" si="71"/>
        <v>0</v>
      </c>
      <c r="AN493">
        <f>unique_contracts!C493</f>
        <v>0</v>
      </c>
    </row>
    <row r="494" spans="2:40" x14ac:dyDescent="0.25">
      <c r="B494" s="121">
        <f>unique_contracts!B494</f>
        <v>0</v>
      </c>
      <c r="C494" s="103">
        <f>unique_contracts!D494</f>
        <v>0</v>
      </c>
      <c r="D494" s="120">
        <f>unique_contracts!J494</f>
        <v>0</v>
      </c>
      <c r="E494" s="103">
        <f>unique_contracts!M494</f>
        <v>0</v>
      </c>
      <c r="F494" s="103">
        <f>unique_contracts!N494</f>
        <v>0</v>
      </c>
      <c r="G494" s="103">
        <f>unique_contracts!P494</f>
        <v>0</v>
      </c>
      <c r="H494" s="103">
        <f>unique_contracts!R494</f>
        <v>0</v>
      </c>
      <c r="I494" s="103">
        <f>unique_contracts!V494</f>
        <v>0</v>
      </c>
      <c r="J494" s="121">
        <f>unique_contracts!AB494</f>
        <v>0</v>
      </c>
      <c r="K494" s="103">
        <f>unique_contracts!AM494</f>
        <v>0</v>
      </c>
      <c r="L494" s="103">
        <f>unique_contracts!AN494</f>
        <v>0</v>
      </c>
      <c r="M494" s="103">
        <f>unique_contracts!AO494</f>
        <v>0</v>
      </c>
      <c r="N494" s="103">
        <f>unique_contracts!AP494</f>
        <v>0</v>
      </c>
      <c r="O494" s="103">
        <f>unique_contracts!AQ494</f>
        <v>0</v>
      </c>
      <c r="P494" s="103">
        <f>unique_contracts!AR494</f>
        <v>0</v>
      </c>
      <c r="Q494" s="103">
        <f>unique_contracts!BP494</f>
        <v>0</v>
      </c>
      <c r="R494" s="103">
        <f t="shared" si="64"/>
        <v>0</v>
      </c>
      <c r="S494" s="103" t="str">
        <f>IFERROR(IF(AND(I494&gt;0,E494="NotHybrid"),_xlfn.CONCAT(MAX(MIN(ROUNDDOWN(I494/D494,0),8),4),INDEX(resources!$G:$G,MATCH(B494,resources!$A:$A,0))),INDEX(resources!$G:$G,MATCH(B494,resources!$A:$A,0))),"n/a")</f>
        <v>n/a</v>
      </c>
      <c r="T494" s="103" t="str">
        <f t="shared" si="65"/>
        <v>n/a</v>
      </c>
      <c r="U494" s="103" t="str">
        <f t="shared" si="66"/>
        <v>n/a</v>
      </c>
      <c r="V494" s="103">
        <f t="shared" si="67"/>
        <v>0</v>
      </c>
      <c r="W494" s="103">
        <f t="shared" si="68"/>
        <v>0</v>
      </c>
      <c r="X494" s="119">
        <f t="shared" si="69"/>
        <v>1</v>
      </c>
      <c r="Y494" s="119">
        <f t="shared" si="70"/>
        <v>1</v>
      </c>
      <c r="Z494" s="168">
        <f>MIN((IFERROR(IF(AND($V494&lt;=Z$1,$W494&gt;=Z$1),INDEX(Reliability!E$23:E$50,MATCH($S494,Reliability!$C$23:$C$50,0)),0),0)*IF($T494="n/a",$D494*$Y494,$G494)+IFERROR(IF(AND($V494&lt;=Z$1,$W494&gt;=Z$1),INDEX(Reliability!E$23:E$50,MATCH($T494,Reliability!$C$23:$C$50,0)),0),0)*$H494*$X494*$Y494),$D494)*$R494</f>
        <v>0</v>
      </c>
      <c r="AA494" s="168">
        <f>MIN((IFERROR(IF(AND($V494&lt;=AA$1,$W494&gt;=AA$1),INDEX(Reliability!F$23:F$50,MATCH($S494,Reliability!$C$23:$C$50,0)),0),0)*IF($T494="n/a",$D494*$Y494,$G494)+IFERROR(IF(AND($V494&lt;=AA$1,$W494&gt;=AA$1),INDEX(Reliability!F$23:F$50,MATCH($T494,Reliability!$C$23:$C$50,0)),0),0)*$H494*$X494*$Y494),$D494)*$R494</f>
        <v>0</v>
      </c>
      <c r="AB494" s="168">
        <f>MIN((IFERROR(IF(AND($V494&lt;=AB$1,$W494&gt;=AB$1),INDEX(Reliability!G$23:G$50,MATCH($S494,Reliability!$C$23:$C$50,0)),0),0)*IF($T494="n/a",$D494*$Y494,$G494)+IFERROR(IF(AND($V494&lt;=AB$1,$W494&gt;=AB$1),INDEX(Reliability!G$23:G$50,MATCH($T494,Reliability!$C$23:$C$50,0)),0),0)*$H494*$X494*$Y494),$D494)*$R494</f>
        <v>0</v>
      </c>
      <c r="AC494" s="168">
        <f>MIN((IFERROR(IF(AND($V494&lt;=AC$1,$W494&gt;=AC$1),INDEX(Reliability!H$23:H$50,MATCH($S494,Reliability!$C$23:$C$50,0)),0),0)*IF($T494="n/a",$D494*$Y494,$G494)+IFERROR(IF(AND($V494&lt;=AC$1,$W494&gt;=AC$1),INDEX(Reliability!H$23:H$50,MATCH($T494,Reliability!$C$23:$C$50,0)),0),0)*$H494*$X494*$Y494),$D494)*$R494</f>
        <v>0</v>
      </c>
      <c r="AD494" s="168">
        <f>MIN((IFERROR(IF(AND($V494&lt;=AD$1,$W494&gt;=AD$1),INDEX(Reliability!I$23:I$50,MATCH($S494,Reliability!$C$23:$C$50,0)),0),0)*IF($T494="n/a",$D494*$Y494,$G494)+IFERROR(IF(AND($V494&lt;=AD$1,$W494&gt;=AD$1),INDEX(Reliability!I$23:I$50,MATCH($T494,Reliability!$C$23:$C$50,0)),0),0)*$H494*$X494*$Y494),$D494)*$R494</f>
        <v>0</v>
      </c>
      <c r="AE494" s="168">
        <f>MIN((IFERROR(IF(AND($V494&lt;=AE$1,$W494&gt;=AE$1),INDEX(Reliability!J$23:J$50,MATCH($S494,Reliability!$C$23:$C$50,0)),0),0)*IF($T494="n/a",$D494*$Y494,$G494)+IFERROR(IF(AND($V494&lt;=AE$1,$W494&gt;=AE$1),INDEX(Reliability!J$23:J$50,MATCH($T494,Reliability!$C$23:$C$50,0)),0),0)*$H494*$X494*$Y494),$D494)*$R494</f>
        <v>0</v>
      </c>
      <c r="AF494" s="168">
        <f>MIN((IFERROR(IF(AND($V494&lt;=AF$1,$W494&gt;=AF$1),INDEX(Reliability!K$23:K$50,MATCH($S494,Reliability!$C$23:$C$50,0)),0),0)*IF($T494="n/a",$D494*$Y494,$G494)+IFERROR(IF(AND($V494&lt;=AF$1,$W494&gt;=AF$1),INDEX(Reliability!K$23:K$50,MATCH($T494,Reliability!$C$23:$C$50,0)),0),0)*$H494*$X494*$Y494),$D494)*$R494</f>
        <v>0</v>
      </c>
      <c r="AG494" s="168">
        <f>MIN((IFERROR(IF(AND($V494&lt;=AG$1,$W494&gt;=AG$1),INDEX(Reliability!L$23:L$50,MATCH($S494,Reliability!$C$23:$C$50,0)),0),0)*IF($T494="n/a",$D494*$Y494,$G494)+IFERROR(IF(AND($V494&lt;=AG$1,$W494&gt;=AG$1),INDEX(Reliability!L$23:L$50,MATCH($T494,Reliability!$C$23:$C$50,0)),0),0)*$H494*$X494*$Y494),$D494)*$R494</f>
        <v>0</v>
      </c>
      <c r="AH494" s="168">
        <f>MIN((IFERROR(IF(AND($V494&lt;=AH$1,$W494&gt;=AH$1),INDEX(Reliability!M$23:M$50,MATCH($S494,Reliability!$C$23:$C$50,0)),0),0)*IF($T494="n/a",$D494*$Y494,$G494)+IFERROR(IF(AND($V494&lt;=AH$1,$W494&gt;=AH$1),INDEX(Reliability!M$23:M$50,MATCH($T494,Reliability!$C$23:$C$50,0)),0),0)*$H494*$X494*$Y494),$D494)*$R494</f>
        <v>0</v>
      </c>
      <c r="AI494" s="168">
        <f>MIN((IFERROR(IF(AND($V494&lt;=AI$1,$W494&gt;=AI$1),INDEX(Reliability!N$23:N$50,MATCH($S494,Reliability!$C$23:$C$50,0)),0),0)*IF($T494="n/a",$D494*$Y494,$G494)+IFERROR(IF(AND($V494&lt;=AI$1,$W494&gt;=AI$1),INDEX(Reliability!N$23:N$50,MATCH($T494,Reliability!$C$23:$C$50,0)),0),0)*$H494*$X494*$Y494),$D494)*$R494</f>
        <v>0</v>
      </c>
      <c r="AJ494" s="168">
        <f>MIN((IFERROR(IF(AND($V494&lt;=AJ$1,$W494&gt;=AJ$1),INDEX(Reliability!O$23:O$50,MATCH($S494,Reliability!$C$23:$C$50,0)),0),0)*IF($T494="n/a",$D494*$Y494,$G494)+IFERROR(IF(AND($V494&lt;=AJ$1,$W494&gt;=AJ$1),INDEX(Reliability!O$23:O$50,MATCH($T494,Reliability!$C$23:$C$50,0)),0),0)*$H494*$X494*$Y494),$D494)*$R494</f>
        <v>0</v>
      </c>
      <c r="AK494" s="168">
        <f>MIN((IFERROR(IF(AND($V494&lt;=AK$1,$W494&gt;=AK$1),INDEX(Reliability!P$23:P$50,MATCH($S494,Reliability!$C$23:$C$50,0)),0),0)*IF($T494="n/a",$D494*$Y494,$G494)+IFERROR(IF(AND($V494&lt;=AK$1,$W494&gt;=AK$1),INDEX(Reliability!P$23:P$50,MATCH($T494,Reliability!$C$23:$C$50,0)),0),0)*$H494*$X494*$Y494),$D494)*$R494</f>
        <v>0</v>
      </c>
      <c r="AM494" s="167">
        <f t="shared" si="71"/>
        <v>0</v>
      </c>
      <c r="AN494">
        <f>unique_contracts!C494</f>
        <v>0</v>
      </c>
    </row>
    <row r="495" spans="2:40" x14ac:dyDescent="0.25">
      <c r="B495" s="121">
        <f>unique_contracts!B495</f>
        <v>0</v>
      </c>
      <c r="C495" s="103">
        <f>unique_contracts!D495</f>
        <v>0</v>
      </c>
      <c r="D495" s="120">
        <f>unique_contracts!J495</f>
        <v>0</v>
      </c>
      <c r="E495" s="103">
        <f>unique_contracts!M495</f>
        <v>0</v>
      </c>
      <c r="F495" s="103">
        <f>unique_contracts!N495</f>
        <v>0</v>
      </c>
      <c r="G495" s="103">
        <f>unique_contracts!P495</f>
        <v>0</v>
      </c>
      <c r="H495" s="103">
        <f>unique_contracts!R495</f>
        <v>0</v>
      </c>
      <c r="I495" s="103">
        <f>unique_contracts!V495</f>
        <v>0</v>
      </c>
      <c r="J495" s="121">
        <f>unique_contracts!AB495</f>
        <v>0</v>
      </c>
      <c r="K495" s="103">
        <f>unique_contracts!AM495</f>
        <v>0</v>
      </c>
      <c r="L495" s="103">
        <f>unique_contracts!AN495</f>
        <v>0</v>
      </c>
      <c r="M495" s="103">
        <f>unique_contracts!AO495</f>
        <v>0</v>
      </c>
      <c r="N495" s="103">
        <f>unique_contracts!AP495</f>
        <v>0</v>
      </c>
      <c r="O495" s="103">
        <f>unique_contracts!AQ495</f>
        <v>0</v>
      </c>
      <c r="P495" s="103">
        <f>unique_contracts!AR495</f>
        <v>0</v>
      </c>
      <c r="Q495" s="103">
        <f>unique_contracts!BP495</f>
        <v>0</v>
      </c>
      <c r="R495" s="103">
        <f t="shared" si="64"/>
        <v>0</v>
      </c>
      <c r="S495" s="103" t="str">
        <f>IFERROR(IF(AND(I495&gt;0,E495="NotHybrid"),_xlfn.CONCAT(MAX(MIN(ROUNDDOWN(I495/D495,0),8),4),INDEX(resources!$G:$G,MATCH(B495,resources!$A:$A,0))),INDEX(resources!$G:$G,MATCH(B495,resources!$A:$A,0))),"n/a")</f>
        <v>n/a</v>
      </c>
      <c r="T495" s="103" t="str">
        <f t="shared" si="65"/>
        <v>n/a</v>
      </c>
      <c r="U495" s="103" t="str">
        <f t="shared" si="66"/>
        <v>n/a</v>
      </c>
      <c r="V495" s="103">
        <f t="shared" si="67"/>
        <v>0</v>
      </c>
      <c r="W495" s="103">
        <f t="shared" si="68"/>
        <v>0</v>
      </c>
      <c r="X495" s="119">
        <f t="shared" si="69"/>
        <v>1</v>
      </c>
      <c r="Y495" s="119">
        <f t="shared" si="70"/>
        <v>1</v>
      </c>
      <c r="Z495" s="168">
        <f>MIN((IFERROR(IF(AND($V495&lt;=Z$1,$W495&gt;=Z$1),INDEX(Reliability!E$23:E$50,MATCH($S495,Reliability!$C$23:$C$50,0)),0),0)*IF($T495="n/a",$D495*$Y495,$G495)+IFERROR(IF(AND($V495&lt;=Z$1,$W495&gt;=Z$1),INDEX(Reliability!E$23:E$50,MATCH($T495,Reliability!$C$23:$C$50,0)),0),0)*$H495*$X495*$Y495),$D495)*$R495</f>
        <v>0</v>
      </c>
      <c r="AA495" s="168">
        <f>MIN((IFERROR(IF(AND($V495&lt;=AA$1,$W495&gt;=AA$1),INDEX(Reliability!F$23:F$50,MATCH($S495,Reliability!$C$23:$C$50,0)),0),0)*IF($T495="n/a",$D495*$Y495,$G495)+IFERROR(IF(AND($V495&lt;=AA$1,$W495&gt;=AA$1),INDEX(Reliability!F$23:F$50,MATCH($T495,Reliability!$C$23:$C$50,0)),0),0)*$H495*$X495*$Y495),$D495)*$R495</f>
        <v>0</v>
      </c>
      <c r="AB495" s="168">
        <f>MIN((IFERROR(IF(AND($V495&lt;=AB$1,$W495&gt;=AB$1),INDEX(Reliability!G$23:G$50,MATCH($S495,Reliability!$C$23:$C$50,0)),0),0)*IF($T495="n/a",$D495*$Y495,$G495)+IFERROR(IF(AND($V495&lt;=AB$1,$W495&gt;=AB$1),INDEX(Reliability!G$23:G$50,MATCH($T495,Reliability!$C$23:$C$50,0)),0),0)*$H495*$X495*$Y495),$D495)*$R495</f>
        <v>0</v>
      </c>
      <c r="AC495" s="168">
        <f>MIN((IFERROR(IF(AND($V495&lt;=AC$1,$W495&gt;=AC$1),INDEX(Reliability!H$23:H$50,MATCH($S495,Reliability!$C$23:$C$50,0)),0),0)*IF($T495="n/a",$D495*$Y495,$G495)+IFERROR(IF(AND($V495&lt;=AC$1,$W495&gt;=AC$1),INDEX(Reliability!H$23:H$50,MATCH($T495,Reliability!$C$23:$C$50,0)),0),0)*$H495*$X495*$Y495),$D495)*$R495</f>
        <v>0</v>
      </c>
      <c r="AD495" s="168">
        <f>MIN((IFERROR(IF(AND($V495&lt;=AD$1,$W495&gt;=AD$1),INDEX(Reliability!I$23:I$50,MATCH($S495,Reliability!$C$23:$C$50,0)),0),0)*IF($T495="n/a",$D495*$Y495,$G495)+IFERROR(IF(AND($V495&lt;=AD$1,$W495&gt;=AD$1),INDEX(Reliability!I$23:I$50,MATCH($T495,Reliability!$C$23:$C$50,0)),0),0)*$H495*$X495*$Y495),$D495)*$R495</f>
        <v>0</v>
      </c>
      <c r="AE495" s="168">
        <f>MIN((IFERROR(IF(AND($V495&lt;=AE$1,$W495&gt;=AE$1),INDEX(Reliability!J$23:J$50,MATCH($S495,Reliability!$C$23:$C$50,0)),0),0)*IF($T495="n/a",$D495*$Y495,$G495)+IFERROR(IF(AND($V495&lt;=AE$1,$W495&gt;=AE$1),INDEX(Reliability!J$23:J$50,MATCH($T495,Reliability!$C$23:$C$50,0)),0),0)*$H495*$X495*$Y495),$D495)*$R495</f>
        <v>0</v>
      </c>
      <c r="AF495" s="168">
        <f>MIN((IFERROR(IF(AND($V495&lt;=AF$1,$W495&gt;=AF$1),INDEX(Reliability!K$23:K$50,MATCH($S495,Reliability!$C$23:$C$50,0)),0),0)*IF($T495="n/a",$D495*$Y495,$G495)+IFERROR(IF(AND($V495&lt;=AF$1,$W495&gt;=AF$1),INDEX(Reliability!K$23:K$50,MATCH($T495,Reliability!$C$23:$C$50,0)),0),0)*$H495*$X495*$Y495),$D495)*$R495</f>
        <v>0</v>
      </c>
      <c r="AG495" s="168">
        <f>MIN((IFERROR(IF(AND($V495&lt;=AG$1,$W495&gt;=AG$1),INDEX(Reliability!L$23:L$50,MATCH($S495,Reliability!$C$23:$C$50,0)),0),0)*IF($T495="n/a",$D495*$Y495,$G495)+IFERROR(IF(AND($V495&lt;=AG$1,$W495&gt;=AG$1),INDEX(Reliability!L$23:L$50,MATCH($T495,Reliability!$C$23:$C$50,0)),0),0)*$H495*$X495*$Y495),$D495)*$R495</f>
        <v>0</v>
      </c>
      <c r="AH495" s="168">
        <f>MIN((IFERROR(IF(AND($V495&lt;=AH$1,$W495&gt;=AH$1),INDEX(Reliability!M$23:M$50,MATCH($S495,Reliability!$C$23:$C$50,0)),0),0)*IF($T495="n/a",$D495*$Y495,$G495)+IFERROR(IF(AND($V495&lt;=AH$1,$W495&gt;=AH$1),INDEX(Reliability!M$23:M$50,MATCH($T495,Reliability!$C$23:$C$50,0)),0),0)*$H495*$X495*$Y495),$D495)*$R495</f>
        <v>0</v>
      </c>
      <c r="AI495" s="168">
        <f>MIN((IFERROR(IF(AND($V495&lt;=AI$1,$W495&gt;=AI$1),INDEX(Reliability!N$23:N$50,MATCH($S495,Reliability!$C$23:$C$50,0)),0),0)*IF($T495="n/a",$D495*$Y495,$G495)+IFERROR(IF(AND($V495&lt;=AI$1,$W495&gt;=AI$1),INDEX(Reliability!N$23:N$50,MATCH($T495,Reliability!$C$23:$C$50,0)),0),0)*$H495*$X495*$Y495),$D495)*$R495</f>
        <v>0</v>
      </c>
      <c r="AJ495" s="168">
        <f>MIN((IFERROR(IF(AND($V495&lt;=AJ$1,$W495&gt;=AJ$1),INDEX(Reliability!O$23:O$50,MATCH($S495,Reliability!$C$23:$C$50,0)),0),0)*IF($T495="n/a",$D495*$Y495,$G495)+IFERROR(IF(AND($V495&lt;=AJ$1,$W495&gt;=AJ$1),INDEX(Reliability!O$23:O$50,MATCH($T495,Reliability!$C$23:$C$50,0)),0),0)*$H495*$X495*$Y495),$D495)*$R495</f>
        <v>0</v>
      </c>
      <c r="AK495" s="168">
        <f>MIN((IFERROR(IF(AND($V495&lt;=AK$1,$W495&gt;=AK$1),INDEX(Reliability!P$23:P$50,MATCH($S495,Reliability!$C$23:$C$50,0)),0),0)*IF($T495="n/a",$D495*$Y495,$G495)+IFERROR(IF(AND($V495&lt;=AK$1,$W495&gt;=AK$1),INDEX(Reliability!P$23:P$50,MATCH($T495,Reliability!$C$23:$C$50,0)),0),0)*$H495*$X495*$Y495),$D495)*$R495</f>
        <v>0</v>
      </c>
      <c r="AM495" s="167">
        <f t="shared" si="71"/>
        <v>0</v>
      </c>
      <c r="AN495">
        <f>unique_contracts!C495</f>
        <v>0</v>
      </c>
    </row>
    <row r="496" spans="2:40" x14ac:dyDescent="0.25">
      <c r="B496" s="121">
        <f>unique_contracts!B496</f>
        <v>0</v>
      </c>
      <c r="C496" s="103">
        <f>unique_contracts!D496</f>
        <v>0</v>
      </c>
      <c r="D496" s="120">
        <f>unique_contracts!J496</f>
        <v>0</v>
      </c>
      <c r="E496" s="103">
        <f>unique_contracts!M496</f>
        <v>0</v>
      </c>
      <c r="F496" s="103">
        <f>unique_contracts!N496</f>
        <v>0</v>
      </c>
      <c r="G496" s="103">
        <f>unique_contracts!P496</f>
        <v>0</v>
      </c>
      <c r="H496" s="103">
        <f>unique_contracts!R496</f>
        <v>0</v>
      </c>
      <c r="I496" s="103">
        <f>unique_contracts!V496</f>
        <v>0</v>
      </c>
      <c r="J496" s="121">
        <f>unique_contracts!AB496</f>
        <v>0</v>
      </c>
      <c r="K496" s="103">
        <f>unique_contracts!AM496</f>
        <v>0</v>
      </c>
      <c r="L496" s="103">
        <f>unique_contracts!AN496</f>
        <v>0</v>
      </c>
      <c r="M496" s="103">
        <f>unique_contracts!AO496</f>
        <v>0</v>
      </c>
      <c r="N496" s="103">
        <f>unique_contracts!AP496</f>
        <v>0</v>
      </c>
      <c r="O496" s="103">
        <f>unique_contracts!AQ496</f>
        <v>0</v>
      </c>
      <c r="P496" s="103">
        <f>unique_contracts!AR496</f>
        <v>0</v>
      </c>
      <c r="Q496" s="103">
        <f>unique_contracts!BP496</f>
        <v>0</v>
      </c>
      <c r="R496" s="103">
        <f t="shared" si="64"/>
        <v>0</v>
      </c>
      <c r="S496" s="103" t="str">
        <f>IFERROR(IF(AND(I496&gt;0,E496="NotHybrid"),_xlfn.CONCAT(MAX(MIN(ROUNDDOWN(I496/D496,0),8),4),INDEX(resources!$G:$G,MATCH(B496,resources!$A:$A,0))),INDEX(resources!$G:$G,MATCH(B496,resources!$A:$A,0))),"n/a")</f>
        <v>n/a</v>
      </c>
      <c r="T496" s="103" t="str">
        <f t="shared" si="65"/>
        <v>n/a</v>
      </c>
      <c r="U496" s="103" t="str">
        <f t="shared" si="66"/>
        <v>n/a</v>
      </c>
      <c r="V496" s="103">
        <f t="shared" si="67"/>
        <v>0</v>
      </c>
      <c r="W496" s="103">
        <f t="shared" si="68"/>
        <v>0</v>
      </c>
      <c r="X496" s="119">
        <f t="shared" si="69"/>
        <v>1</v>
      </c>
      <c r="Y496" s="119">
        <f t="shared" si="70"/>
        <v>1</v>
      </c>
      <c r="Z496" s="168">
        <f>MIN((IFERROR(IF(AND($V496&lt;=Z$1,$W496&gt;=Z$1),INDEX(Reliability!E$23:E$50,MATCH($S496,Reliability!$C$23:$C$50,0)),0),0)*IF($T496="n/a",$D496*$Y496,$G496)+IFERROR(IF(AND($V496&lt;=Z$1,$W496&gt;=Z$1),INDEX(Reliability!E$23:E$50,MATCH($T496,Reliability!$C$23:$C$50,0)),0),0)*$H496*$X496*$Y496),$D496)*$R496</f>
        <v>0</v>
      </c>
      <c r="AA496" s="168">
        <f>MIN((IFERROR(IF(AND($V496&lt;=AA$1,$W496&gt;=AA$1),INDEX(Reliability!F$23:F$50,MATCH($S496,Reliability!$C$23:$C$50,0)),0),0)*IF($T496="n/a",$D496*$Y496,$G496)+IFERROR(IF(AND($V496&lt;=AA$1,$W496&gt;=AA$1),INDEX(Reliability!F$23:F$50,MATCH($T496,Reliability!$C$23:$C$50,0)),0),0)*$H496*$X496*$Y496),$D496)*$R496</f>
        <v>0</v>
      </c>
      <c r="AB496" s="168">
        <f>MIN((IFERROR(IF(AND($V496&lt;=AB$1,$W496&gt;=AB$1),INDEX(Reliability!G$23:G$50,MATCH($S496,Reliability!$C$23:$C$50,0)),0),0)*IF($T496="n/a",$D496*$Y496,$G496)+IFERROR(IF(AND($V496&lt;=AB$1,$W496&gt;=AB$1),INDEX(Reliability!G$23:G$50,MATCH($T496,Reliability!$C$23:$C$50,0)),0),0)*$H496*$X496*$Y496),$D496)*$R496</f>
        <v>0</v>
      </c>
      <c r="AC496" s="168">
        <f>MIN((IFERROR(IF(AND($V496&lt;=AC$1,$W496&gt;=AC$1),INDEX(Reliability!H$23:H$50,MATCH($S496,Reliability!$C$23:$C$50,0)),0),0)*IF($T496="n/a",$D496*$Y496,$G496)+IFERROR(IF(AND($V496&lt;=AC$1,$W496&gt;=AC$1),INDEX(Reliability!H$23:H$50,MATCH($T496,Reliability!$C$23:$C$50,0)),0),0)*$H496*$X496*$Y496),$D496)*$R496</f>
        <v>0</v>
      </c>
      <c r="AD496" s="168">
        <f>MIN((IFERROR(IF(AND($V496&lt;=AD$1,$W496&gt;=AD$1),INDEX(Reliability!I$23:I$50,MATCH($S496,Reliability!$C$23:$C$50,0)),0),0)*IF($T496="n/a",$D496*$Y496,$G496)+IFERROR(IF(AND($V496&lt;=AD$1,$W496&gt;=AD$1),INDEX(Reliability!I$23:I$50,MATCH($T496,Reliability!$C$23:$C$50,0)),0),0)*$H496*$X496*$Y496),$D496)*$R496</f>
        <v>0</v>
      </c>
      <c r="AE496" s="168">
        <f>MIN((IFERROR(IF(AND($V496&lt;=AE$1,$W496&gt;=AE$1),INDEX(Reliability!J$23:J$50,MATCH($S496,Reliability!$C$23:$C$50,0)),0),0)*IF($T496="n/a",$D496*$Y496,$G496)+IFERROR(IF(AND($V496&lt;=AE$1,$W496&gt;=AE$1),INDEX(Reliability!J$23:J$50,MATCH($T496,Reliability!$C$23:$C$50,0)),0),0)*$H496*$X496*$Y496),$D496)*$R496</f>
        <v>0</v>
      </c>
      <c r="AF496" s="168">
        <f>MIN((IFERROR(IF(AND($V496&lt;=AF$1,$W496&gt;=AF$1),INDEX(Reliability!K$23:K$50,MATCH($S496,Reliability!$C$23:$C$50,0)),0),0)*IF($T496="n/a",$D496*$Y496,$G496)+IFERROR(IF(AND($V496&lt;=AF$1,$W496&gt;=AF$1),INDEX(Reliability!K$23:K$50,MATCH($T496,Reliability!$C$23:$C$50,0)),0),0)*$H496*$X496*$Y496),$D496)*$R496</f>
        <v>0</v>
      </c>
      <c r="AG496" s="168">
        <f>MIN((IFERROR(IF(AND($V496&lt;=AG$1,$W496&gt;=AG$1),INDEX(Reliability!L$23:L$50,MATCH($S496,Reliability!$C$23:$C$50,0)),0),0)*IF($T496="n/a",$D496*$Y496,$G496)+IFERROR(IF(AND($V496&lt;=AG$1,$W496&gt;=AG$1),INDEX(Reliability!L$23:L$50,MATCH($T496,Reliability!$C$23:$C$50,0)),0),0)*$H496*$X496*$Y496),$D496)*$R496</f>
        <v>0</v>
      </c>
      <c r="AH496" s="168">
        <f>MIN((IFERROR(IF(AND($V496&lt;=AH$1,$W496&gt;=AH$1),INDEX(Reliability!M$23:M$50,MATCH($S496,Reliability!$C$23:$C$50,0)),0),0)*IF($T496="n/a",$D496*$Y496,$G496)+IFERROR(IF(AND($V496&lt;=AH$1,$W496&gt;=AH$1),INDEX(Reliability!M$23:M$50,MATCH($T496,Reliability!$C$23:$C$50,0)),0),0)*$H496*$X496*$Y496),$D496)*$R496</f>
        <v>0</v>
      </c>
      <c r="AI496" s="168">
        <f>MIN((IFERROR(IF(AND($V496&lt;=AI$1,$W496&gt;=AI$1),INDEX(Reliability!N$23:N$50,MATCH($S496,Reliability!$C$23:$C$50,0)),0),0)*IF($T496="n/a",$D496*$Y496,$G496)+IFERROR(IF(AND($V496&lt;=AI$1,$W496&gt;=AI$1),INDEX(Reliability!N$23:N$50,MATCH($T496,Reliability!$C$23:$C$50,0)),0),0)*$H496*$X496*$Y496),$D496)*$R496</f>
        <v>0</v>
      </c>
      <c r="AJ496" s="168">
        <f>MIN((IFERROR(IF(AND($V496&lt;=AJ$1,$W496&gt;=AJ$1),INDEX(Reliability!O$23:O$50,MATCH($S496,Reliability!$C$23:$C$50,0)),0),0)*IF($T496="n/a",$D496*$Y496,$G496)+IFERROR(IF(AND($V496&lt;=AJ$1,$W496&gt;=AJ$1),INDEX(Reliability!O$23:O$50,MATCH($T496,Reliability!$C$23:$C$50,0)),0),0)*$H496*$X496*$Y496),$D496)*$R496</f>
        <v>0</v>
      </c>
      <c r="AK496" s="168">
        <f>MIN((IFERROR(IF(AND($V496&lt;=AK$1,$W496&gt;=AK$1),INDEX(Reliability!P$23:P$50,MATCH($S496,Reliability!$C$23:$C$50,0)),0),0)*IF($T496="n/a",$D496*$Y496,$G496)+IFERROR(IF(AND($V496&lt;=AK$1,$W496&gt;=AK$1),INDEX(Reliability!P$23:P$50,MATCH($T496,Reliability!$C$23:$C$50,0)),0),0)*$H496*$X496*$Y496),$D496)*$R496</f>
        <v>0</v>
      </c>
      <c r="AM496" s="167">
        <f t="shared" si="71"/>
        <v>0</v>
      </c>
      <c r="AN496">
        <f>unique_contracts!C496</f>
        <v>0</v>
      </c>
    </row>
    <row r="497" spans="2:40" x14ac:dyDescent="0.25">
      <c r="B497" s="121">
        <f>unique_contracts!B497</f>
        <v>0</v>
      </c>
      <c r="C497" s="103">
        <f>unique_contracts!D497</f>
        <v>0</v>
      </c>
      <c r="D497" s="120">
        <f>unique_contracts!J497</f>
        <v>0</v>
      </c>
      <c r="E497" s="103">
        <f>unique_contracts!M497</f>
        <v>0</v>
      </c>
      <c r="F497" s="103">
        <f>unique_contracts!N497</f>
        <v>0</v>
      </c>
      <c r="G497" s="103">
        <f>unique_contracts!P497</f>
        <v>0</v>
      </c>
      <c r="H497" s="103">
        <f>unique_contracts!R497</f>
        <v>0</v>
      </c>
      <c r="I497" s="103">
        <f>unique_contracts!V497</f>
        <v>0</v>
      </c>
      <c r="J497" s="121">
        <f>unique_contracts!AB497</f>
        <v>0</v>
      </c>
      <c r="K497" s="103">
        <f>unique_contracts!AM497</f>
        <v>0</v>
      </c>
      <c r="L497" s="103">
        <f>unique_contracts!AN497</f>
        <v>0</v>
      </c>
      <c r="M497" s="103">
        <f>unique_contracts!AO497</f>
        <v>0</v>
      </c>
      <c r="N497" s="103">
        <f>unique_contracts!AP497</f>
        <v>0</v>
      </c>
      <c r="O497" s="103">
        <f>unique_contracts!AQ497</f>
        <v>0</v>
      </c>
      <c r="P497" s="103">
        <f>unique_contracts!AR497</f>
        <v>0</v>
      </c>
      <c r="Q497" s="103">
        <f>unique_contracts!BP497</f>
        <v>0</v>
      </c>
      <c r="R497" s="103">
        <f t="shared" si="64"/>
        <v>0</v>
      </c>
      <c r="S497" s="103" t="str">
        <f>IFERROR(IF(AND(I497&gt;0,E497="NotHybrid"),_xlfn.CONCAT(MAX(MIN(ROUNDDOWN(I497/D497,0),8),4),INDEX(resources!$G:$G,MATCH(B497,resources!$A:$A,0))),INDEX(resources!$G:$G,MATCH(B497,resources!$A:$A,0))),"n/a")</f>
        <v>n/a</v>
      </c>
      <c r="T497" s="103" t="str">
        <f t="shared" si="65"/>
        <v>n/a</v>
      </c>
      <c r="U497" s="103" t="str">
        <f t="shared" si="66"/>
        <v>n/a</v>
      </c>
      <c r="V497" s="103">
        <f t="shared" si="67"/>
        <v>0</v>
      </c>
      <c r="W497" s="103">
        <f t="shared" si="68"/>
        <v>0</v>
      </c>
      <c r="X497" s="119">
        <f t="shared" si="69"/>
        <v>1</v>
      </c>
      <c r="Y497" s="119">
        <f t="shared" si="70"/>
        <v>1</v>
      </c>
      <c r="Z497" s="168">
        <f>MIN((IFERROR(IF(AND($V497&lt;=Z$1,$W497&gt;=Z$1),INDEX(Reliability!E$23:E$50,MATCH($S497,Reliability!$C$23:$C$50,0)),0),0)*IF($T497="n/a",$D497*$Y497,$G497)+IFERROR(IF(AND($V497&lt;=Z$1,$W497&gt;=Z$1),INDEX(Reliability!E$23:E$50,MATCH($T497,Reliability!$C$23:$C$50,0)),0),0)*$H497*$X497*$Y497),$D497)*$R497</f>
        <v>0</v>
      </c>
      <c r="AA497" s="168">
        <f>MIN((IFERROR(IF(AND($V497&lt;=AA$1,$W497&gt;=AA$1),INDEX(Reliability!F$23:F$50,MATCH($S497,Reliability!$C$23:$C$50,0)),0),0)*IF($T497="n/a",$D497*$Y497,$G497)+IFERROR(IF(AND($V497&lt;=AA$1,$W497&gt;=AA$1),INDEX(Reliability!F$23:F$50,MATCH($T497,Reliability!$C$23:$C$50,0)),0),0)*$H497*$X497*$Y497),$D497)*$R497</f>
        <v>0</v>
      </c>
      <c r="AB497" s="168">
        <f>MIN((IFERROR(IF(AND($V497&lt;=AB$1,$W497&gt;=AB$1),INDEX(Reliability!G$23:G$50,MATCH($S497,Reliability!$C$23:$C$50,0)),0),0)*IF($T497="n/a",$D497*$Y497,$G497)+IFERROR(IF(AND($V497&lt;=AB$1,$W497&gt;=AB$1),INDEX(Reliability!G$23:G$50,MATCH($T497,Reliability!$C$23:$C$50,0)),0),0)*$H497*$X497*$Y497),$D497)*$R497</f>
        <v>0</v>
      </c>
      <c r="AC497" s="168">
        <f>MIN((IFERROR(IF(AND($V497&lt;=AC$1,$W497&gt;=AC$1),INDEX(Reliability!H$23:H$50,MATCH($S497,Reliability!$C$23:$C$50,0)),0),0)*IF($T497="n/a",$D497*$Y497,$G497)+IFERROR(IF(AND($V497&lt;=AC$1,$W497&gt;=AC$1),INDEX(Reliability!H$23:H$50,MATCH($T497,Reliability!$C$23:$C$50,0)),0),0)*$H497*$X497*$Y497),$D497)*$R497</f>
        <v>0</v>
      </c>
      <c r="AD497" s="168">
        <f>MIN((IFERROR(IF(AND($V497&lt;=AD$1,$W497&gt;=AD$1),INDEX(Reliability!I$23:I$50,MATCH($S497,Reliability!$C$23:$C$50,0)),0),0)*IF($T497="n/a",$D497*$Y497,$G497)+IFERROR(IF(AND($V497&lt;=AD$1,$W497&gt;=AD$1),INDEX(Reliability!I$23:I$50,MATCH($T497,Reliability!$C$23:$C$50,0)),0),0)*$H497*$X497*$Y497),$D497)*$R497</f>
        <v>0</v>
      </c>
      <c r="AE497" s="168">
        <f>MIN((IFERROR(IF(AND($V497&lt;=AE$1,$W497&gt;=AE$1),INDEX(Reliability!J$23:J$50,MATCH($S497,Reliability!$C$23:$C$50,0)),0),0)*IF($T497="n/a",$D497*$Y497,$G497)+IFERROR(IF(AND($V497&lt;=AE$1,$W497&gt;=AE$1),INDEX(Reliability!J$23:J$50,MATCH($T497,Reliability!$C$23:$C$50,0)),0),0)*$H497*$X497*$Y497),$D497)*$R497</f>
        <v>0</v>
      </c>
      <c r="AF497" s="168">
        <f>MIN((IFERROR(IF(AND($V497&lt;=AF$1,$W497&gt;=AF$1),INDEX(Reliability!K$23:K$50,MATCH($S497,Reliability!$C$23:$C$50,0)),0),0)*IF($T497="n/a",$D497*$Y497,$G497)+IFERROR(IF(AND($V497&lt;=AF$1,$W497&gt;=AF$1),INDEX(Reliability!K$23:K$50,MATCH($T497,Reliability!$C$23:$C$50,0)),0),0)*$H497*$X497*$Y497),$D497)*$R497</f>
        <v>0</v>
      </c>
      <c r="AG497" s="168">
        <f>MIN((IFERROR(IF(AND($V497&lt;=AG$1,$W497&gt;=AG$1),INDEX(Reliability!L$23:L$50,MATCH($S497,Reliability!$C$23:$C$50,0)),0),0)*IF($T497="n/a",$D497*$Y497,$G497)+IFERROR(IF(AND($V497&lt;=AG$1,$W497&gt;=AG$1),INDEX(Reliability!L$23:L$50,MATCH($T497,Reliability!$C$23:$C$50,0)),0),0)*$H497*$X497*$Y497),$D497)*$R497</f>
        <v>0</v>
      </c>
      <c r="AH497" s="168">
        <f>MIN((IFERROR(IF(AND($V497&lt;=AH$1,$W497&gt;=AH$1),INDEX(Reliability!M$23:M$50,MATCH($S497,Reliability!$C$23:$C$50,0)),0),0)*IF($T497="n/a",$D497*$Y497,$G497)+IFERROR(IF(AND($V497&lt;=AH$1,$W497&gt;=AH$1),INDEX(Reliability!M$23:M$50,MATCH($T497,Reliability!$C$23:$C$50,0)),0),0)*$H497*$X497*$Y497),$D497)*$R497</f>
        <v>0</v>
      </c>
      <c r="AI497" s="168">
        <f>MIN((IFERROR(IF(AND($V497&lt;=AI$1,$W497&gt;=AI$1),INDEX(Reliability!N$23:N$50,MATCH($S497,Reliability!$C$23:$C$50,0)),0),0)*IF($T497="n/a",$D497*$Y497,$G497)+IFERROR(IF(AND($V497&lt;=AI$1,$W497&gt;=AI$1),INDEX(Reliability!N$23:N$50,MATCH($T497,Reliability!$C$23:$C$50,0)),0),0)*$H497*$X497*$Y497),$D497)*$R497</f>
        <v>0</v>
      </c>
      <c r="AJ497" s="168">
        <f>MIN((IFERROR(IF(AND($V497&lt;=AJ$1,$W497&gt;=AJ$1),INDEX(Reliability!O$23:O$50,MATCH($S497,Reliability!$C$23:$C$50,0)),0),0)*IF($T497="n/a",$D497*$Y497,$G497)+IFERROR(IF(AND($V497&lt;=AJ$1,$W497&gt;=AJ$1),INDEX(Reliability!O$23:O$50,MATCH($T497,Reliability!$C$23:$C$50,0)),0),0)*$H497*$X497*$Y497),$D497)*$R497</f>
        <v>0</v>
      </c>
      <c r="AK497" s="168">
        <f>MIN((IFERROR(IF(AND($V497&lt;=AK$1,$W497&gt;=AK$1),INDEX(Reliability!P$23:P$50,MATCH($S497,Reliability!$C$23:$C$50,0)),0),0)*IF($T497="n/a",$D497*$Y497,$G497)+IFERROR(IF(AND($V497&lt;=AK$1,$W497&gt;=AK$1),INDEX(Reliability!P$23:P$50,MATCH($T497,Reliability!$C$23:$C$50,0)),0),0)*$H497*$X497*$Y497),$D497)*$R497</f>
        <v>0</v>
      </c>
      <c r="AM497" s="167">
        <f t="shared" si="71"/>
        <v>0</v>
      </c>
      <c r="AN497">
        <f>unique_contracts!C497</f>
        <v>0</v>
      </c>
    </row>
  </sheetData>
  <sheetProtection algorithmName="SHA-512" hashValue="pOQfoqhZfJQwj4C9vf81zxyfAY/wkEU0lwFYVV7cIs7/KxBLuZyjgTiN6wpQfcGt7osbbXOnGjKNEZsZbYpv6Q==" saltValue="ZebU16CvhZtjzp8Il9D72w==" spinCount="100000" sheet="1" objects="1" scenarios="1"/>
  <mergeCells count="1">
    <mergeCell ref="A1:A21"/>
  </mergeCells>
  <pageMargins left="0.7" right="0.7" top="0.75" bottom="0.75" header="0.3" footer="0.3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D374F-A379-43EA-9FC8-6F8646214605}">
  <sheetPr codeName="Sheet5">
    <tabColor rgb="FF00B050"/>
  </sheetPr>
  <dimension ref="A1:G1778"/>
  <sheetViews>
    <sheetView workbookViewId="0"/>
  </sheetViews>
  <sheetFormatPr defaultColWidth="9.140625" defaultRowHeight="15" x14ac:dyDescent="0.25"/>
  <cols>
    <col min="1" max="1" width="52.28515625" customWidth="1"/>
    <col min="2" max="2" width="35.42578125" customWidth="1"/>
    <col min="3" max="3" width="27.140625" customWidth="1"/>
    <col min="4" max="4" width="25.7109375" bestFit="1" customWidth="1"/>
    <col min="5" max="5" width="7.42578125" bestFit="1" customWidth="1"/>
    <col min="6" max="6" width="21.140625" bestFit="1" customWidth="1"/>
    <col min="7" max="7" width="20" customWidth="1"/>
    <col min="8" max="8" width="4.7109375" style="124" customWidth="1"/>
    <col min="9" max="16384" width="9.140625" style="124"/>
  </cols>
  <sheetData>
    <row r="1" spans="1:7" s="123" customFormat="1" x14ac:dyDescent="0.25">
      <c r="A1" s="19" t="s">
        <v>14</v>
      </c>
      <c r="B1" s="19" t="s">
        <v>99</v>
      </c>
      <c r="C1" s="19" t="s">
        <v>100</v>
      </c>
      <c r="D1" s="19" t="s">
        <v>101</v>
      </c>
      <c r="E1" s="19" t="s">
        <v>102</v>
      </c>
      <c r="F1" s="19" t="s">
        <v>103</v>
      </c>
      <c r="G1" s="144" t="s">
        <v>104</v>
      </c>
    </row>
    <row r="2" spans="1:7" x14ac:dyDescent="0.25">
      <c r="A2" s="146" t="s">
        <v>105</v>
      </c>
      <c r="B2" s="146" t="s">
        <v>106</v>
      </c>
      <c r="C2" s="146">
        <v>20</v>
      </c>
      <c r="D2" s="146" t="s">
        <v>107</v>
      </c>
      <c r="E2" s="146" t="s">
        <v>108</v>
      </c>
      <c r="F2" s="146" t="s">
        <v>109</v>
      </c>
      <c r="G2" s="146" t="s">
        <v>110</v>
      </c>
    </row>
    <row r="3" spans="1:7" x14ac:dyDescent="0.25">
      <c r="A3" s="146" t="s">
        <v>111</v>
      </c>
      <c r="B3" s="146" t="s">
        <v>112</v>
      </c>
      <c r="C3" s="146">
        <v>20</v>
      </c>
      <c r="D3" s="146" t="s">
        <v>107</v>
      </c>
      <c r="E3" s="146" t="s">
        <v>108</v>
      </c>
      <c r="F3" s="146" t="s">
        <v>109</v>
      </c>
      <c r="G3" s="146" t="s">
        <v>110</v>
      </c>
    </row>
    <row r="4" spans="1:7" x14ac:dyDescent="0.25">
      <c r="A4" s="146" t="s">
        <v>113</v>
      </c>
      <c r="B4" s="146" t="s">
        <v>114</v>
      </c>
      <c r="C4" s="146">
        <v>10</v>
      </c>
      <c r="D4" s="146" t="s">
        <v>115</v>
      </c>
      <c r="E4" s="146" t="s">
        <v>116</v>
      </c>
      <c r="F4" s="146" t="s">
        <v>109</v>
      </c>
      <c r="G4" s="146" t="s">
        <v>110</v>
      </c>
    </row>
    <row r="5" spans="1:7" x14ac:dyDescent="0.25">
      <c r="A5" s="146" t="s">
        <v>117</v>
      </c>
      <c r="B5" s="146" t="s">
        <v>118</v>
      </c>
      <c r="C5" s="146">
        <v>20</v>
      </c>
      <c r="D5" s="146" t="s">
        <v>107</v>
      </c>
      <c r="E5" s="146" t="s">
        <v>108</v>
      </c>
      <c r="F5" s="146" t="s">
        <v>109</v>
      </c>
      <c r="G5" s="146" t="s">
        <v>110</v>
      </c>
    </row>
    <row r="6" spans="1:7" x14ac:dyDescent="0.25">
      <c r="A6" s="146" t="s">
        <v>119</v>
      </c>
      <c r="B6" s="146" t="s">
        <v>120</v>
      </c>
      <c r="C6" s="146">
        <v>22</v>
      </c>
      <c r="D6" s="146" t="s">
        <v>121</v>
      </c>
      <c r="E6" s="146" t="s">
        <v>108</v>
      </c>
      <c r="F6" s="146" t="s">
        <v>109</v>
      </c>
      <c r="G6" s="146" t="s">
        <v>122</v>
      </c>
    </row>
    <row r="7" spans="1:7" x14ac:dyDescent="0.25">
      <c r="A7" s="146" t="s">
        <v>123</v>
      </c>
      <c r="B7" s="146" t="s">
        <v>124</v>
      </c>
      <c r="C7" s="146">
        <v>19</v>
      </c>
      <c r="D7" s="146" t="s">
        <v>107</v>
      </c>
      <c r="E7" s="146" t="s">
        <v>108</v>
      </c>
      <c r="F7" s="146" t="s">
        <v>109</v>
      </c>
      <c r="G7" s="146" t="s">
        <v>110</v>
      </c>
    </row>
    <row r="8" spans="1:7" x14ac:dyDescent="0.25">
      <c r="A8" s="146" t="s">
        <v>125</v>
      </c>
      <c r="B8" s="146" t="s">
        <v>126</v>
      </c>
      <c r="C8" s="146">
        <v>20</v>
      </c>
      <c r="D8" s="146" t="s">
        <v>107</v>
      </c>
      <c r="E8" s="146" t="s">
        <v>108</v>
      </c>
      <c r="F8" s="146" t="s">
        <v>109</v>
      </c>
      <c r="G8" s="146" t="s">
        <v>110</v>
      </c>
    </row>
    <row r="9" spans="1:7" x14ac:dyDescent="0.25">
      <c r="A9" s="146" t="s">
        <v>127</v>
      </c>
      <c r="B9" s="146" t="s">
        <v>128</v>
      </c>
      <c r="C9" s="146">
        <v>40</v>
      </c>
      <c r="D9" s="146" t="s">
        <v>129</v>
      </c>
      <c r="E9" s="146" t="s">
        <v>130</v>
      </c>
      <c r="F9" s="146" t="s">
        <v>131</v>
      </c>
      <c r="G9" s="146" t="s">
        <v>132</v>
      </c>
    </row>
    <row r="10" spans="1:7" x14ac:dyDescent="0.25">
      <c r="A10" s="146" t="s">
        <v>133</v>
      </c>
      <c r="B10" s="146" t="s">
        <v>134</v>
      </c>
      <c r="C10" s="146">
        <v>22.69</v>
      </c>
      <c r="D10" s="146" t="s">
        <v>135</v>
      </c>
      <c r="E10" s="146" t="s">
        <v>108</v>
      </c>
      <c r="F10" s="146" t="s">
        <v>109</v>
      </c>
      <c r="G10" s="146" t="s">
        <v>136</v>
      </c>
    </row>
    <row r="11" spans="1:7" x14ac:dyDescent="0.25">
      <c r="A11" s="146" t="s">
        <v>137</v>
      </c>
      <c r="B11" s="146" t="s">
        <v>138</v>
      </c>
      <c r="C11" s="146">
        <v>49.9</v>
      </c>
      <c r="D11" s="146" t="s">
        <v>139</v>
      </c>
      <c r="E11" s="146" t="s">
        <v>108</v>
      </c>
      <c r="F11" s="146" t="s">
        <v>109</v>
      </c>
      <c r="G11" s="146" t="s">
        <v>140</v>
      </c>
    </row>
    <row r="12" spans="1:7" x14ac:dyDescent="0.25">
      <c r="A12" s="146" t="s">
        <v>141</v>
      </c>
      <c r="B12" s="146" t="s">
        <v>142</v>
      </c>
      <c r="C12" s="146">
        <v>290</v>
      </c>
      <c r="D12" s="146" t="s">
        <v>107</v>
      </c>
      <c r="E12" s="146" t="s">
        <v>108</v>
      </c>
      <c r="F12" s="146" t="s">
        <v>109</v>
      </c>
      <c r="G12" s="146" t="s">
        <v>110</v>
      </c>
    </row>
    <row r="13" spans="1:7" x14ac:dyDescent="0.25">
      <c r="A13" s="146" t="s">
        <v>143</v>
      </c>
      <c r="B13" s="146" t="s">
        <v>144</v>
      </c>
      <c r="C13" s="146">
        <v>123</v>
      </c>
      <c r="D13" s="146" t="s">
        <v>107</v>
      </c>
      <c r="E13" s="146" t="s">
        <v>108</v>
      </c>
      <c r="F13" s="146" t="s">
        <v>109</v>
      </c>
      <c r="G13" s="146" t="s">
        <v>110</v>
      </c>
    </row>
    <row r="14" spans="1:7" x14ac:dyDescent="0.25">
      <c r="A14" s="146" t="s">
        <v>145</v>
      </c>
      <c r="B14" s="146" t="s">
        <v>146</v>
      </c>
      <c r="C14" s="146">
        <v>674.7</v>
      </c>
      <c r="D14" s="146" t="s">
        <v>147</v>
      </c>
      <c r="E14" s="146" t="s">
        <v>108</v>
      </c>
      <c r="F14" s="146" t="s">
        <v>109</v>
      </c>
      <c r="G14" s="146" t="s">
        <v>140</v>
      </c>
    </row>
    <row r="15" spans="1:7" x14ac:dyDescent="0.25">
      <c r="A15" s="146" t="s">
        <v>148</v>
      </c>
      <c r="B15" s="146" t="s">
        <v>149</v>
      </c>
      <c r="C15" s="146">
        <v>100.45</v>
      </c>
      <c r="D15" s="146" t="s">
        <v>150</v>
      </c>
      <c r="E15" s="146" t="s">
        <v>108</v>
      </c>
      <c r="F15" s="146" t="s">
        <v>109</v>
      </c>
      <c r="G15" s="146" t="s">
        <v>151</v>
      </c>
    </row>
    <row r="16" spans="1:7" x14ac:dyDescent="0.25">
      <c r="A16" s="146" t="s">
        <v>152</v>
      </c>
      <c r="B16" s="146" t="s">
        <v>153</v>
      </c>
      <c r="C16" s="146">
        <v>326.76</v>
      </c>
      <c r="D16" s="146" t="s">
        <v>154</v>
      </c>
      <c r="E16" s="146" t="s">
        <v>108</v>
      </c>
      <c r="F16" s="146" t="s">
        <v>109</v>
      </c>
      <c r="G16" s="146" t="s">
        <v>155</v>
      </c>
    </row>
    <row r="17" spans="1:7" x14ac:dyDescent="0.25">
      <c r="A17" s="146" t="s">
        <v>156</v>
      </c>
      <c r="B17" s="146" t="s">
        <v>157</v>
      </c>
      <c r="C17" s="146">
        <v>334.43</v>
      </c>
      <c r="D17" s="146" t="s">
        <v>154</v>
      </c>
      <c r="E17" s="146" t="s">
        <v>108</v>
      </c>
      <c r="F17" s="146" t="s">
        <v>109</v>
      </c>
      <c r="G17" s="146" t="s">
        <v>155</v>
      </c>
    </row>
    <row r="18" spans="1:7" x14ac:dyDescent="0.25">
      <c r="A18" s="146" t="s">
        <v>158</v>
      </c>
      <c r="B18" s="146" t="s">
        <v>159</v>
      </c>
      <c r="C18" s="146">
        <v>480</v>
      </c>
      <c r="D18" s="146" t="s">
        <v>154</v>
      </c>
      <c r="E18" s="146" t="s">
        <v>108</v>
      </c>
      <c r="F18" s="146" t="s">
        <v>109</v>
      </c>
      <c r="G18" s="146" t="s">
        <v>155</v>
      </c>
    </row>
    <row r="19" spans="1:7" x14ac:dyDescent="0.25">
      <c r="A19" s="146" t="s">
        <v>160</v>
      </c>
      <c r="B19" s="146" t="s">
        <v>161</v>
      </c>
      <c r="C19" s="146">
        <v>17</v>
      </c>
      <c r="D19" s="146" t="s">
        <v>129</v>
      </c>
      <c r="E19" s="146" t="s">
        <v>108</v>
      </c>
      <c r="F19" s="146" t="s">
        <v>109</v>
      </c>
      <c r="G19" s="146" t="s">
        <v>132</v>
      </c>
    </row>
    <row r="20" spans="1:7" x14ac:dyDescent="0.25">
      <c r="A20" s="146" t="s">
        <v>162</v>
      </c>
      <c r="B20" s="146" t="s">
        <v>163</v>
      </c>
      <c r="C20" s="146">
        <v>50</v>
      </c>
      <c r="D20" s="146" t="s">
        <v>164</v>
      </c>
      <c r="E20" s="146" t="s">
        <v>165</v>
      </c>
      <c r="F20" s="146" t="s">
        <v>131</v>
      </c>
      <c r="G20" s="146" t="s">
        <v>110</v>
      </c>
    </row>
    <row r="21" spans="1:7" x14ac:dyDescent="0.25">
      <c r="A21" s="146" t="s">
        <v>166</v>
      </c>
      <c r="B21" s="146" t="s">
        <v>167</v>
      </c>
      <c r="C21" s="146">
        <v>0.52</v>
      </c>
      <c r="D21" s="146" t="s">
        <v>168</v>
      </c>
      <c r="E21" s="146" t="s">
        <v>108</v>
      </c>
      <c r="F21" s="146" t="s">
        <v>109</v>
      </c>
      <c r="G21" s="146" t="s">
        <v>169</v>
      </c>
    </row>
    <row r="22" spans="1:7" x14ac:dyDescent="0.25">
      <c r="A22" s="146" t="s">
        <v>170</v>
      </c>
      <c r="B22" s="146" t="s">
        <v>171</v>
      </c>
      <c r="C22" s="146">
        <v>50</v>
      </c>
      <c r="D22" s="146" t="s">
        <v>150</v>
      </c>
      <c r="E22" s="146" t="s">
        <v>108</v>
      </c>
      <c r="F22" s="146" t="s">
        <v>109</v>
      </c>
      <c r="G22" s="146" t="s">
        <v>151</v>
      </c>
    </row>
    <row r="23" spans="1:7" x14ac:dyDescent="0.25">
      <c r="A23" s="146" t="s">
        <v>172</v>
      </c>
      <c r="B23" s="146" t="s">
        <v>173</v>
      </c>
      <c r="C23" s="146">
        <v>125</v>
      </c>
      <c r="D23" s="146" t="s">
        <v>107</v>
      </c>
      <c r="E23" s="146" t="s">
        <v>108</v>
      </c>
      <c r="F23" s="146" t="s">
        <v>109</v>
      </c>
      <c r="G23" s="146" t="s">
        <v>110</v>
      </c>
    </row>
    <row r="24" spans="1:7" x14ac:dyDescent="0.25">
      <c r="A24" s="146" t="s">
        <v>174</v>
      </c>
      <c r="B24" s="146" t="s">
        <v>175</v>
      </c>
      <c r="C24" s="146">
        <v>100</v>
      </c>
      <c r="D24" s="146" t="s">
        <v>107</v>
      </c>
      <c r="E24" s="146" t="s">
        <v>108</v>
      </c>
      <c r="F24" s="146" t="s">
        <v>109</v>
      </c>
      <c r="G24" s="146" t="s">
        <v>110</v>
      </c>
    </row>
    <row r="25" spans="1:7" x14ac:dyDescent="0.25">
      <c r="A25" s="146" t="s">
        <v>176</v>
      </c>
      <c r="B25" s="146" t="s">
        <v>177</v>
      </c>
      <c r="C25" s="146">
        <v>100</v>
      </c>
      <c r="D25" s="146" t="s">
        <v>107</v>
      </c>
      <c r="E25" s="146" t="s">
        <v>108</v>
      </c>
      <c r="F25" s="146" t="s">
        <v>109</v>
      </c>
      <c r="G25" s="146" t="s">
        <v>110</v>
      </c>
    </row>
    <row r="26" spans="1:7" x14ac:dyDescent="0.25">
      <c r="A26" s="146" t="s">
        <v>178</v>
      </c>
      <c r="B26" s="146" t="s">
        <v>179</v>
      </c>
      <c r="C26" s="146">
        <v>132</v>
      </c>
      <c r="D26" s="146" t="s">
        <v>107</v>
      </c>
      <c r="E26" s="146" t="s">
        <v>108</v>
      </c>
      <c r="F26" s="146" t="s">
        <v>109</v>
      </c>
      <c r="G26" s="146" t="s">
        <v>110</v>
      </c>
    </row>
    <row r="27" spans="1:7" x14ac:dyDescent="0.25">
      <c r="A27" s="146" t="s">
        <v>180</v>
      </c>
      <c r="B27" s="146" t="s">
        <v>181</v>
      </c>
      <c r="C27" s="146">
        <v>25</v>
      </c>
      <c r="D27" s="146" t="s">
        <v>182</v>
      </c>
      <c r="E27" s="146" t="s">
        <v>108</v>
      </c>
      <c r="F27" s="146" t="s">
        <v>109</v>
      </c>
      <c r="G27" s="146" t="s">
        <v>136</v>
      </c>
    </row>
    <row r="28" spans="1:7" x14ac:dyDescent="0.25">
      <c r="A28" s="146" t="s">
        <v>183</v>
      </c>
      <c r="B28" s="146" t="s">
        <v>184</v>
      </c>
      <c r="C28" s="146">
        <v>25</v>
      </c>
      <c r="D28" s="146" t="s">
        <v>182</v>
      </c>
      <c r="E28" s="146" t="s">
        <v>108</v>
      </c>
      <c r="F28" s="146" t="s">
        <v>109</v>
      </c>
      <c r="G28" s="146" t="s">
        <v>136</v>
      </c>
    </row>
    <row r="29" spans="1:7" x14ac:dyDescent="0.25">
      <c r="A29" s="146" t="s">
        <v>185</v>
      </c>
      <c r="B29" s="146" t="s">
        <v>186</v>
      </c>
      <c r="C29" s="146">
        <v>20</v>
      </c>
      <c r="D29" s="146" t="s">
        <v>107</v>
      </c>
      <c r="E29" s="146" t="s">
        <v>108</v>
      </c>
      <c r="F29" s="146" t="s">
        <v>109</v>
      </c>
      <c r="G29" s="146" t="s">
        <v>110</v>
      </c>
    </row>
    <row r="30" spans="1:7" x14ac:dyDescent="0.25">
      <c r="A30" s="146" t="s">
        <v>187</v>
      </c>
      <c r="B30" s="146" t="s">
        <v>188</v>
      </c>
      <c r="C30" s="146">
        <v>50</v>
      </c>
      <c r="D30" s="146" t="s">
        <v>107</v>
      </c>
      <c r="E30" s="146" t="s">
        <v>108</v>
      </c>
      <c r="F30" s="146" t="s">
        <v>109</v>
      </c>
      <c r="G30" s="146" t="s">
        <v>110</v>
      </c>
    </row>
    <row r="31" spans="1:7" x14ac:dyDescent="0.25">
      <c r="A31" s="146" t="s">
        <v>189</v>
      </c>
      <c r="B31" s="146" t="s">
        <v>190</v>
      </c>
      <c r="C31" s="146">
        <v>164.31</v>
      </c>
      <c r="D31" s="146" t="s">
        <v>191</v>
      </c>
      <c r="E31" s="146" t="s">
        <v>108</v>
      </c>
      <c r="F31" s="146" t="s">
        <v>109</v>
      </c>
      <c r="G31" s="146" t="s">
        <v>192</v>
      </c>
    </row>
    <row r="32" spans="1:7" x14ac:dyDescent="0.25">
      <c r="A32" s="146" t="s">
        <v>193</v>
      </c>
      <c r="B32" s="146" t="s">
        <v>194</v>
      </c>
      <c r="C32" s="146">
        <v>132</v>
      </c>
      <c r="D32" s="146" t="s">
        <v>191</v>
      </c>
      <c r="E32" s="146" t="s">
        <v>108</v>
      </c>
      <c r="F32" s="146" t="s">
        <v>109</v>
      </c>
      <c r="G32" s="146" t="s">
        <v>192</v>
      </c>
    </row>
    <row r="33" spans="1:7" x14ac:dyDescent="0.25">
      <c r="A33" s="146" t="s">
        <v>195</v>
      </c>
      <c r="B33" s="146" t="s">
        <v>196</v>
      </c>
      <c r="C33" s="146">
        <v>102</v>
      </c>
      <c r="D33" s="146" t="s">
        <v>191</v>
      </c>
      <c r="E33" s="146" t="s">
        <v>108</v>
      </c>
      <c r="F33" s="146" t="s">
        <v>109</v>
      </c>
      <c r="G33" s="146" t="s">
        <v>192</v>
      </c>
    </row>
    <row r="34" spans="1:7" x14ac:dyDescent="0.25">
      <c r="A34" s="146" t="s">
        <v>197</v>
      </c>
      <c r="B34" s="146" t="s">
        <v>198</v>
      </c>
      <c r="C34" s="146">
        <v>168</v>
      </c>
      <c r="D34" s="146" t="s">
        <v>191</v>
      </c>
      <c r="E34" s="146" t="s">
        <v>108</v>
      </c>
      <c r="F34" s="146" t="s">
        <v>109</v>
      </c>
      <c r="G34" s="146" t="s">
        <v>192</v>
      </c>
    </row>
    <row r="35" spans="1:7" x14ac:dyDescent="0.25">
      <c r="A35" s="146" t="s">
        <v>199</v>
      </c>
      <c r="B35" s="146" t="s">
        <v>200</v>
      </c>
      <c r="C35" s="146">
        <v>150</v>
      </c>
      <c r="D35" s="146" t="s">
        <v>191</v>
      </c>
      <c r="E35" s="146" t="s">
        <v>108</v>
      </c>
      <c r="F35" s="146" t="s">
        <v>109</v>
      </c>
      <c r="G35" s="146" t="s">
        <v>192</v>
      </c>
    </row>
    <row r="36" spans="1:7" x14ac:dyDescent="0.25">
      <c r="A36" s="146" t="s">
        <v>201</v>
      </c>
      <c r="B36" s="146" t="s">
        <v>202</v>
      </c>
      <c r="C36" s="146">
        <v>150</v>
      </c>
      <c r="D36" s="146" t="s">
        <v>191</v>
      </c>
      <c r="E36" s="146" t="s">
        <v>108</v>
      </c>
      <c r="F36" s="146" t="s">
        <v>109</v>
      </c>
      <c r="G36" s="146" t="s">
        <v>192</v>
      </c>
    </row>
    <row r="37" spans="1:7" x14ac:dyDescent="0.25">
      <c r="A37" s="146" t="s">
        <v>203</v>
      </c>
      <c r="B37" s="146" t="s">
        <v>204</v>
      </c>
      <c r="C37" s="146">
        <v>150</v>
      </c>
      <c r="D37" s="146" t="s">
        <v>191</v>
      </c>
      <c r="E37" s="146" t="s">
        <v>108</v>
      </c>
      <c r="F37" s="146" t="s">
        <v>109</v>
      </c>
      <c r="G37" s="146" t="s">
        <v>192</v>
      </c>
    </row>
    <row r="38" spans="1:7" x14ac:dyDescent="0.25">
      <c r="A38" s="146" t="s">
        <v>205</v>
      </c>
      <c r="B38" s="146" t="s">
        <v>206</v>
      </c>
      <c r="C38" s="146">
        <v>150</v>
      </c>
      <c r="D38" s="146" t="s">
        <v>191</v>
      </c>
      <c r="E38" s="146" t="s">
        <v>108</v>
      </c>
      <c r="F38" s="146" t="s">
        <v>109</v>
      </c>
      <c r="G38" s="146" t="s">
        <v>192</v>
      </c>
    </row>
    <row r="39" spans="1:7" x14ac:dyDescent="0.25">
      <c r="A39" s="146" t="s">
        <v>207</v>
      </c>
      <c r="B39" s="146" t="s">
        <v>208</v>
      </c>
      <c r="C39" s="146">
        <v>150</v>
      </c>
      <c r="D39" s="146" t="s">
        <v>191</v>
      </c>
      <c r="E39" s="146" t="s">
        <v>108</v>
      </c>
      <c r="F39" s="146" t="s">
        <v>109</v>
      </c>
      <c r="G39" s="146" t="s">
        <v>192</v>
      </c>
    </row>
    <row r="40" spans="1:7" x14ac:dyDescent="0.25">
      <c r="A40" s="146" t="s">
        <v>209</v>
      </c>
      <c r="B40" s="146" t="s">
        <v>210</v>
      </c>
      <c r="C40" s="146">
        <v>88.15</v>
      </c>
      <c r="D40" s="146" t="s">
        <v>191</v>
      </c>
      <c r="E40" s="146" t="s">
        <v>108</v>
      </c>
      <c r="F40" s="146" t="s">
        <v>109</v>
      </c>
      <c r="G40" s="146" t="s">
        <v>192</v>
      </c>
    </row>
    <row r="41" spans="1:7" x14ac:dyDescent="0.25">
      <c r="A41" s="146" t="s">
        <v>211</v>
      </c>
      <c r="B41" s="146" t="s">
        <v>212</v>
      </c>
      <c r="C41" s="146">
        <v>134.84</v>
      </c>
      <c r="D41" s="146" t="s">
        <v>191</v>
      </c>
      <c r="E41" s="146" t="s">
        <v>108</v>
      </c>
      <c r="F41" s="146" t="s">
        <v>109</v>
      </c>
      <c r="G41" s="146" t="s">
        <v>192</v>
      </c>
    </row>
    <row r="42" spans="1:7" x14ac:dyDescent="0.25">
      <c r="A42" s="146" t="s">
        <v>213</v>
      </c>
      <c r="B42" s="146" t="s">
        <v>114</v>
      </c>
      <c r="C42" s="146">
        <v>40</v>
      </c>
      <c r="D42" s="146" t="s">
        <v>150</v>
      </c>
      <c r="E42" s="146" t="s">
        <v>108</v>
      </c>
      <c r="F42" s="146" t="s">
        <v>109</v>
      </c>
      <c r="G42" s="146" t="s">
        <v>151</v>
      </c>
    </row>
    <row r="43" spans="1:7" x14ac:dyDescent="0.25">
      <c r="A43" s="146" t="s">
        <v>214</v>
      </c>
      <c r="B43" s="146" t="s">
        <v>114</v>
      </c>
      <c r="C43" s="146">
        <v>28.84</v>
      </c>
      <c r="D43" s="146" t="s">
        <v>191</v>
      </c>
      <c r="E43" s="146" t="s">
        <v>108</v>
      </c>
      <c r="F43" s="146" t="s">
        <v>109</v>
      </c>
      <c r="G43" s="146" t="s">
        <v>192</v>
      </c>
    </row>
    <row r="44" spans="1:7" x14ac:dyDescent="0.25">
      <c r="A44" s="146" t="s">
        <v>215</v>
      </c>
      <c r="B44" s="146" t="s">
        <v>216</v>
      </c>
      <c r="C44" s="146">
        <v>9.8000000000000007</v>
      </c>
      <c r="D44" s="146" t="s">
        <v>191</v>
      </c>
      <c r="E44" s="146" t="s">
        <v>108</v>
      </c>
      <c r="F44" s="146" t="s">
        <v>109</v>
      </c>
      <c r="G44" s="146" t="s">
        <v>192</v>
      </c>
    </row>
    <row r="45" spans="1:7" x14ac:dyDescent="0.25">
      <c r="A45" s="146" t="s">
        <v>217</v>
      </c>
      <c r="B45" s="146" t="s">
        <v>218</v>
      </c>
      <c r="C45" s="146">
        <v>50.4</v>
      </c>
      <c r="D45" s="146" t="s">
        <v>191</v>
      </c>
      <c r="E45" s="146" t="s">
        <v>108</v>
      </c>
      <c r="F45" s="146" t="s">
        <v>109</v>
      </c>
      <c r="G45" s="146" t="s">
        <v>192</v>
      </c>
    </row>
    <row r="46" spans="1:7" x14ac:dyDescent="0.25">
      <c r="A46" s="146" t="s">
        <v>219</v>
      </c>
      <c r="B46" s="146" t="s">
        <v>220</v>
      </c>
      <c r="C46" s="146">
        <v>49.4</v>
      </c>
      <c r="D46" s="146" t="s">
        <v>135</v>
      </c>
      <c r="E46" s="146" t="s">
        <v>108</v>
      </c>
      <c r="F46" s="146" t="s">
        <v>109</v>
      </c>
      <c r="G46" s="146" t="s">
        <v>136</v>
      </c>
    </row>
    <row r="47" spans="1:7" x14ac:dyDescent="0.25">
      <c r="A47" s="146" t="s">
        <v>221</v>
      </c>
      <c r="B47" s="146" t="s">
        <v>222</v>
      </c>
      <c r="C47" s="146">
        <v>49.4</v>
      </c>
      <c r="D47" s="146" t="s">
        <v>135</v>
      </c>
      <c r="E47" s="146" t="s">
        <v>108</v>
      </c>
      <c r="F47" s="146" t="s">
        <v>109</v>
      </c>
      <c r="G47" s="146" t="s">
        <v>136</v>
      </c>
    </row>
    <row r="48" spans="1:7" x14ac:dyDescent="0.25">
      <c r="A48" s="146" t="s">
        <v>223</v>
      </c>
      <c r="B48" s="146" t="s">
        <v>224</v>
      </c>
      <c r="C48" s="146">
        <v>49.4</v>
      </c>
      <c r="D48" s="146" t="s">
        <v>135</v>
      </c>
      <c r="E48" s="146" t="s">
        <v>108</v>
      </c>
      <c r="F48" s="146" t="s">
        <v>109</v>
      </c>
      <c r="G48" s="146" t="s">
        <v>136</v>
      </c>
    </row>
    <row r="49" spans="1:7" x14ac:dyDescent="0.25">
      <c r="A49" s="146" t="s">
        <v>225</v>
      </c>
      <c r="B49" s="146" t="s">
        <v>226</v>
      </c>
      <c r="C49" s="146">
        <v>49.4</v>
      </c>
      <c r="D49" s="146" t="s">
        <v>135</v>
      </c>
      <c r="E49" s="146" t="s">
        <v>108</v>
      </c>
      <c r="F49" s="146" t="s">
        <v>109</v>
      </c>
      <c r="G49" s="146" t="s">
        <v>136</v>
      </c>
    </row>
    <row r="50" spans="1:7" x14ac:dyDescent="0.25">
      <c r="A50" s="146" t="s">
        <v>227</v>
      </c>
      <c r="B50" s="146" t="s">
        <v>114</v>
      </c>
      <c r="C50" s="147">
        <v>40.64</v>
      </c>
      <c r="D50" s="146" t="s">
        <v>135</v>
      </c>
      <c r="E50" s="146" t="s">
        <v>108</v>
      </c>
      <c r="F50" s="146" t="s">
        <v>109</v>
      </c>
      <c r="G50" s="146" t="s">
        <v>136</v>
      </c>
    </row>
    <row r="51" spans="1:7" x14ac:dyDescent="0.25">
      <c r="A51" s="146" t="s">
        <v>228</v>
      </c>
      <c r="B51" s="146" t="s">
        <v>229</v>
      </c>
      <c r="C51" s="146">
        <v>4</v>
      </c>
      <c r="D51" s="146" t="s">
        <v>191</v>
      </c>
      <c r="E51" s="146" t="s">
        <v>108</v>
      </c>
      <c r="F51" s="146" t="s">
        <v>109</v>
      </c>
      <c r="G51" s="146" t="s">
        <v>192</v>
      </c>
    </row>
    <row r="52" spans="1:7" x14ac:dyDescent="0.25">
      <c r="A52" s="146" t="s">
        <v>230</v>
      </c>
      <c r="B52" s="146" t="s">
        <v>231</v>
      </c>
      <c r="C52" s="146">
        <v>20</v>
      </c>
      <c r="D52" s="146" t="s">
        <v>164</v>
      </c>
      <c r="E52" s="146" t="s">
        <v>165</v>
      </c>
      <c r="F52" s="146" t="s">
        <v>131</v>
      </c>
      <c r="G52" s="146" t="s">
        <v>110</v>
      </c>
    </row>
    <row r="53" spans="1:7" x14ac:dyDescent="0.25">
      <c r="A53" s="146" t="s">
        <v>232</v>
      </c>
      <c r="B53" s="146" t="s">
        <v>114</v>
      </c>
      <c r="C53" s="146">
        <v>538.70000000000005</v>
      </c>
      <c r="D53" s="146" t="s">
        <v>233</v>
      </c>
      <c r="E53" s="146" t="s">
        <v>116</v>
      </c>
      <c r="F53" s="146" t="s">
        <v>109</v>
      </c>
      <c r="G53" s="146" t="s">
        <v>140</v>
      </c>
    </row>
    <row r="54" spans="1:7" x14ac:dyDescent="0.25">
      <c r="A54" s="146" t="s">
        <v>234</v>
      </c>
      <c r="B54" s="146" t="s">
        <v>235</v>
      </c>
      <c r="C54" s="146">
        <v>2.68</v>
      </c>
      <c r="D54" s="146" t="s">
        <v>129</v>
      </c>
      <c r="E54" s="146" t="s">
        <v>108</v>
      </c>
      <c r="F54" s="146" t="s">
        <v>109</v>
      </c>
      <c r="G54" s="146" t="s">
        <v>132</v>
      </c>
    </row>
    <row r="55" spans="1:7" x14ac:dyDescent="0.25">
      <c r="A55" s="146" t="s">
        <v>236</v>
      </c>
      <c r="B55" s="146" t="s">
        <v>237</v>
      </c>
      <c r="C55" s="146">
        <v>1</v>
      </c>
      <c r="D55" s="146" t="s">
        <v>168</v>
      </c>
      <c r="E55" s="146" t="s">
        <v>108</v>
      </c>
      <c r="F55" s="146" t="s">
        <v>109</v>
      </c>
      <c r="G55" s="146" t="s">
        <v>169</v>
      </c>
    </row>
    <row r="56" spans="1:7" x14ac:dyDescent="0.25">
      <c r="A56" s="146" t="s">
        <v>238</v>
      </c>
      <c r="B56" s="146" t="s">
        <v>239</v>
      </c>
      <c r="C56" s="146">
        <v>250</v>
      </c>
      <c r="D56" s="146" t="s">
        <v>107</v>
      </c>
      <c r="E56" s="146" t="s">
        <v>108</v>
      </c>
      <c r="F56" s="146" t="s">
        <v>109</v>
      </c>
      <c r="G56" s="146" t="s">
        <v>110</v>
      </c>
    </row>
    <row r="57" spans="1:7" x14ac:dyDescent="0.25">
      <c r="A57" s="146" t="s">
        <v>240</v>
      </c>
      <c r="B57" s="146" t="s">
        <v>114</v>
      </c>
      <c r="C57" s="146">
        <v>150</v>
      </c>
      <c r="D57" s="146" t="s">
        <v>107</v>
      </c>
      <c r="E57" s="146" t="s">
        <v>108</v>
      </c>
      <c r="F57" s="146" t="s">
        <v>109</v>
      </c>
      <c r="G57" s="146" t="s">
        <v>110</v>
      </c>
    </row>
    <row r="58" spans="1:7" x14ac:dyDescent="0.25">
      <c r="A58" s="146" t="s">
        <v>241</v>
      </c>
      <c r="B58" s="146" t="s">
        <v>114</v>
      </c>
      <c r="C58" s="146">
        <v>50</v>
      </c>
      <c r="D58" s="146" t="s">
        <v>150</v>
      </c>
      <c r="E58" s="146" t="s">
        <v>108</v>
      </c>
      <c r="F58" s="146" t="s">
        <v>109</v>
      </c>
      <c r="G58" s="146" t="s">
        <v>151</v>
      </c>
    </row>
    <row r="59" spans="1:7" x14ac:dyDescent="0.25">
      <c r="A59" s="146" t="s">
        <v>242</v>
      </c>
      <c r="B59" s="146" t="s">
        <v>243</v>
      </c>
      <c r="C59" s="146">
        <v>19.95</v>
      </c>
      <c r="D59" s="146" t="s">
        <v>191</v>
      </c>
      <c r="E59" s="146" t="s">
        <v>108</v>
      </c>
      <c r="F59" s="146" t="s">
        <v>109</v>
      </c>
      <c r="G59" s="146" t="s">
        <v>192</v>
      </c>
    </row>
    <row r="60" spans="1:7" x14ac:dyDescent="0.25">
      <c r="A60" s="146" t="s">
        <v>244</v>
      </c>
      <c r="B60" s="146" t="s">
        <v>245</v>
      </c>
      <c r="C60" s="146">
        <v>416.6</v>
      </c>
      <c r="D60" s="146" t="s">
        <v>246</v>
      </c>
      <c r="E60" s="146" t="s">
        <v>108</v>
      </c>
      <c r="F60" s="146" t="s">
        <v>109</v>
      </c>
      <c r="G60" s="146" t="s">
        <v>247</v>
      </c>
    </row>
    <row r="61" spans="1:7" x14ac:dyDescent="0.25">
      <c r="A61" s="146" t="s">
        <v>248</v>
      </c>
      <c r="B61" s="146" t="s">
        <v>249</v>
      </c>
      <c r="C61" s="146">
        <v>50</v>
      </c>
      <c r="D61" s="146" t="s">
        <v>164</v>
      </c>
      <c r="E61" s="146" t="s">
        <v>165</v>
      </c>
      <c r="F61" s="146" t="s">
        <v>131</v>
      </c>
      <c r="G61" s="146" t="s">
        <v>110</v>
      </c>
    </row>
    <row r="62" spans="1:7" x14ac:dyDescent="0.25">
      <c r="A62" s="146" t="s">
        <v>250</v>
      </c>
      <c r="B62" s="146" t="s">
        <v>251</v>
      </c>
      <c r="C62" s="146">
        <v>565</v>
      </c>
      <c r="D62" s="146" t="s">
        <v>252</v>
      </c>
      <c r="E62" s="146" t="s">
        <v>253</v>
      </c>
      <c r="F62" s="146" t="s">
        <v>131</v>
      </c>
      <c r="G62" s="146" t="s">
        <v>140</v>
      </c>
    </row>
    <row r="63" spans="1:7" x14ac:dyDescent="0.25">
      <c r="A63" s="148" t="s">
        <v>254</v>
      </c>
      <c r="B63" s="146" t="s">
        <v>255</v>
      </c>
      <c r="C63" s="146">
        <v>100</v>
      </c>
      <c r="D63" s="146" t="s">
        <v>107</v>
      </c>
      <c r="E63" s="146" t="s">
        <v>108</v>
      </c>
      <c r="F63" s="146" t="s">
        <v>109</v>
      </c>
      <c r="G63" s="146" t="s">
        <v>110</v>
      </c>
    </row>
    <row r="64" spans="1:7" x14ac:dyDescent="0.25">
      <c r="A64" s="148" t="s">
        <v>256</v>
      </c>
      <c r="B64" s="146" t="s">
        <v>257</v>
      </c>
      <c r="C64" s="146">
        <v>131</v>
      </c>
      <c r="D64" s="146" t="s">
        <v>107</v>
      </c>
      <c r="E64" s="146" t="s">
        <v>108</v>
      </c>
      <c r="F64" s="146" t="s">
        <v>109</v>
      </c>
      <c r="G64" s="146" t="s">
        <v>110</v>
      </c>
    </row>
    <row r="65" spans="1:7" x14ac:dyDescent="0.25">
      <c r="A65" s="146" t="s">
        <v>258</v>
      </c>
      <c r="B65" s="146" t="s">
        <v>259</v>
      </c>
      <c r="C65" s="146">
        <v>127</v>
      </c>
      <c r="D65" s="146" t="s">
        <v>107</v>
      </c>
      <c r="E65" s="146" t="s">
        <v>260</v>
      </c>
      <c r="F65" s="146" t="s">
        <v>131</v>
      </c>
      <c r="G65" s="146" t="s">
        <v>110</v>
      </c>
    </row>
    <row r="66" spans="1:7" x14ac:dyDescent="0.25">
      <c r="A66" s="146" t="s">
        <v>261</v>
      </c>
      <c r="B66" s="146" t="s">
        <v>262</v>
      </c>
      <c r="C66" s="146">
        <v>12</v>
      </c>
      <c r="D66" s="146" t="s">
        <v>107</v>
      </c>
      <c r="E66" s="146" t="s">
        <v>108</v>
      </c>
      <c r="F66" s="146" t="s">
        <v>109</v>
      </c>
      <c r="G66" s="146" t="s">
        <v>110</v>
      </c>
    </row>
    <row r="67" spans="1:7" x14ac:dyDescent="0.25">
      <c r="A67" s="146" t="s">
        <v>263</v>
      </c>
      <c r="B67" s="146" t="s">
        <v>264</v>
      </c>
      <c r="C67" s="146">
        <v>8</v>
      </c>
      <c r="D67" s="146" t="s">
        <v>107</v>
      </c>
      <c r="E67" s="146" t="s">
        <v>108</v>
      </c>
      <c r="F67" s="146" t="s">
        <v>109</v>
      </c>
      <c r="G67" s="146" t="s">
        <v>110</v>
      </c>
    </row>
    <row r="68" spans="1:7" x14ac:dyDescent="0.25">
      <c r="A68" s="146" t="s">
        <v>265</v>
      </c>
      <c r="B68" s="146" t="s">
        <v>266</v>
      </c>
      <c r="C68" s="146">
        <v>100</v>
      </c>
      <c r="D68" s="146" t="s">
        <v>107</v>
      </c>
      <c r="E68" s="146" t="s">
        <v>108</v>
      </c>
      <c r="F68" s="146" t="s">
        <v>109</v>
      </c>
      <c r="G68" s="146" t="s">
        <v>110</v>
      </c>
    </row>
    <row r="69" spans="1:7" x14ac:dyDescent="0.25">
      <c r="A69" s="146" t="s">
        <v>267</v>
      </c>
      <c r="B69" s="146" t="s">
        <v>268</v>
      </c>
      <c r="C69" s="146">
        <v>75</v>
      </c>
      <c r="D69" s="146" t="s">
        <v>107</v>
      </c>
      <c r="E69" s="146" t="s">
        <v>108</v>
      </c>
      <c r="F69" s="146" t="s">
        <v>109</v>
      </c>
      <c r="G69" s="146" t="s">
        <v>110</v>
      </c>
    </row>
    <row r="70" spans="1:7" x14ac:dyDescent="0.25">
      <c r="A70" s="146" t="s">
        <v>269</v>
      </c>
      <c r="B70" s="146" t="s">
        <v>270</v>
      </c>
      <c r="C70" s="146">
        <v>250</v>
      </c>
      <c r="D70" s="146" t="s">
        <v>107</v>
      </c>
      <c r="E70" s="146" t="s">
        <v>108</v>
      </c>
      <c r="F70" s="146" t="s">
        <v>109</v>
      </c>
      <c r="G70" s="146" t="s">
        <v>110</v>
      </c>
    </row>
    <row r="71" spans="1:7" x14ac:dyDescent="0.25">
      <c r="A71" s="146" t="s">
        <v>271</v>
      </c>
      <c r="B71" s="148" t="s">
        <v>272</v>
      </c>
      <c r="C71" s="146">
        <v>200</v>
      </c>
      <c r="D71" s="146" t="s">
        <v>107</v>
      </c>
      <c r="E71" s="146" t="s">
        <v>108</v>
      </c>
      <c r="F71" s="146" t="s">
        <v>109</v>
      </c>
      <c r="G71" s="146" t="s">
        <v>110</v>
      </c>
    </row>
    <row r="72" spans="1:7" x14ac:dyDescent="0.25">
      <c r="A72" s="146" t="s">
        <v>273</v>
      </c>
      <c r="B72" s="146" t="s">
        <v>274</v>
      </c>
      <c r="C72" s="146">
        <v>20</v>
      </c>
      <c r="D72" s="146" t="s">
        <v>107</v>
      </c>
      <c r="E72" s="146" t="s">
        <v>108</v>
      </c>
      <c r="F72" s="146" t="s">
        <v>109</v>
      </c>
      <c r="G72" s="146" t="s">
        <v>110</v>
      </c>
    </row>
    <row r="73" spans="1:7" x14ac:dyDescent="0.25">
      <c r="A73" s="146" t="s">
        <v>275</v>
      </c>
      <c r="B73" s="146" t="s">
        <v>276</v>
      </c>
      <c r="C73" s="146">
        <v>20</v>
      </c>
      <c r="D73" s="146" t="s">
        <v>107</v>
      </c>
      <c r="E73" s="146" t="s">
        <v>108</v>
      </c>
      <c r="F73" s="146" t="s">
        <v>109</v>
      </c>
      <c r="G73" s="146" t="s">
        <v>110</v>
      </c>
    </row>
    <row r="74" spans="1:7" x14ac:dyDescent="0.25">
      <c r="A74" s="146" t="s">
        <v>277</v>
      </c>
      <c r="B74" s="146" t="s">
        <v>278</v>
      </c>
      <c r="C74" s="146">
        <v>6</v>
      </c>
      <c r="D74" s="146" t="s">
        <v>107</v>
      </c>
      <c r="E74" s="146" t="s">
        <v>108</v>
      </c>
      <c r="F74" s="146" t="s">
        <v>109</v>
      </c>
      <c r="G74" s="146" t="s">
        <v>110</v>
      </c>
    </row>
    <row r="75" spans="1:7" x14ac:dyDescent="0.25">
      <c r="A75" s="146" t="s">
        <v>279</v>
      </c>
      <c r="B75" s="146" t="s">
        <v>280</v>
      </c>
      <c r="C75" s="146">
        <v>7.9</v>
      </c>
      <c r="D75" s="146" t="s">
        <v>107</v>
      </c>
      <c r="E75" s="146" t="s">
        <v>108</v>
      </c>
      <c r="F75" s="146" t="s">
        <v>109</v>
      </c>
      <c r="G75" s="146" t="s">
        <v>110</v>
      </c>
    </row>
    <row r="76" spans="1:7" x14ac:dyDescent="0.25">
      <c r="A76" s="146" t="s">
        <v>281</v>
      </c>
      <c r="B76" s="146" t="s">
        <v>282</v>
      </c>
      <c r="C76" s="146">
        <v>7.9</v>
      </c>
      <c r="D76" s="146" t="s">
        <v>107</v>
      </c>
      <c r="E76" s="146" t="s">
        <v>108</v>
      </c>
      <c r="F76" s="146" t="s">
        <v>109</v>
      </c>
      <c r="G76" s="146" t="s">
        <v>110</v>
      </c>
    </row>
    <row r="77" spans="1:7" x14ac:dyDescent="0.25">
      <c r="A77" s="146" t="s">
        <v>283</v>
      </c>
      <c r="B77" s="146" t="s">
        <v>284</v>
      </c>
      <c r="C77" s="146">
        <v>19</v>
      </c>
      <c r="D77" s="146" t="s">
        <v>107</v>
      </c>
      <c r="E77" s="146" t="s">
        <v>108</v>
      </c>
      <c r="F77" s="146" t="s">
        <v>109</v>
      </c>
      <c r="G77" s="146" t="s">
        <v>110</v>
      </c>
    </row>
    <row r="78" spans="1:7" x14ac:dyDescent="0.25">
      <c r="A78" s="146" t="s">
        <v>285</v>
      </c>
      <c r="B78" s="146" t="s">
        <v>286</v>
      </c>
      <c r="C78" s="146">
        <v>20</v>
      </c>
      <c r="D78" s="146" t="s">
        <v>107</v>
      </c>
      <c r="E78" s="146" t="s">
        <v>108</v>
      </c>
      <c r="F78" s="146" t="s">
        <v>109</v>
      </c>
      <c r="G78" s="146" t="s">
        <v>110</v>
      </c>
    </row>
    <row r="79" spans="1:7" x14ac:dyDescent="0.25">
      <c r="A79" s="146" t="s">
        <v>287</v>
      </c>
      <c r="B79" s="146" t="s">
        <v>288</v>
      </c>
      <c r="C79" s="146">
        <v>241.5</v>
      </c>
      <c r="D79" s="146" t="s">
        <v>107</v>
      </c>
      <c r="E79" s="146" t="s">
        <v>108</v>
      </c>
      <c r="F79" s="146" t="s">
        <v>109</v>
      </c>
      <c r="G79" s="146" t="s">
        <v>110</v>
      </c>
    </row>
    <row r="80" spans="1:7" x14ac:dyDescent="0.25">
      <c r="A80" s="146" t="s">
        <v>289</v>
      </c>
      <c r="B80" s="146" t="s">
        <v>114</v>
      </c>
      <c r="C80" s="146">
        <v>60</v>
      </c>
      <c r="D80" s="146" t="s">
        <v>107</v>
      </c>
      <c r="E80" s="146" t="s">
        <v>108</v>
      </c>
      <c r="F80" s="146" t="s">
        <v>109</v>
      </c>
      <c r="G80" s="146" t="s">
        <v>110</v>
      </c>
    </row>
    <row r="81" spans="1:7" x14ac:dyDescent="0.25">
      <c r="A81" s="146" t="s">
        <v>290</v>
      </c>
      <c r="B81" s="146" t="s">
        <v>114</v>
      </c>
      <c r="C81" s="146">
        <v>38</v>
      </c>
      <c r="D81" s="146" t="s">
        <v>150</v>
      </c>
      <c r="E81" s="146" t="s">
        <v>108</v>
      </c>
      <c r="F81" s="146" t="s">
        <v>109</v>
      </c>
      <c r="G81" s="146" t="s">
        <v>151</v>
      </c>
    </row>
    <row r="82" spans="1:7" x14ac:dyDescent="0.25">
      <c r="A82" s="146" t="s">
        <v>291</v>
      </c>
      <c r="B82" s="146" t="s">
        <v>292</v>
      </c>
      <c r="C82" s="146">
        <v>5</v>
      </c>
      <c r="D82" s="146" t="s">
        <v>107</v>
      </c>
      <c r="E82" s="146" t="s">
        <v>108</v>
      </c>
      <c r="F82" s="146" t="s">
        <v>109</v>
      </c>
      <c r="G82" s="146" t="s">
        <v>110</v>
      </c>
    </row>
    <row r="83" spans="1:7" x14ac:dyDescent="0.25">
      <c r="A83" s="146" t="s">
        <v>293</v>
      </c>
      <c r="B83" s="146" t="s">
        <v>294</v>
      </c>
      <c r="C83" s="146">
        <v>31</v>
      </c>
      <c r="D83" s="146" t="s">
        <v>129</v>
      </c>
      <c r="E83" s="146" t="s">
        <v>108</v>
      </c>
      <c r="F83" s="146" t="s">
        <v>109</v>
      </c>
      <c r="G83" s="146" t="s">
        <v>132</v>
      </c>
    </row>
    <row r="84" spans="1:7" x14ac:dyDescent="0.25">
      <c r="A84" s="146" t="s">
        <v>295</v>
      </c>
      <c r="B84" s="146" t="s">
        <v>296</v>
      </c>
      <c r="C84" s="146">
        <v>52.5</v>
      </c>
      <c r="D84" s="146" t="s">
        <v>129</v>
      </c>
      <c r="E84" s="146" t="s">
        <v>108</v>
      </c>
      <c r="F84" s="146" t="s">
        <v>109</v>
      </c>
      <c r="G84" s="146" t="s">
        <v>132</v>
      </c>
    </row>
    <row r="85" spans="1:7" x14ac:dyDescent="0.25">
      <c r="A85" s="146" t="s">
        <v>297</v>
      </c>
      <c r="B85" s="146" t="s">
        <v>298</v>
      </c>
      <c r="C85" s="146">
        <v>54.6</v>
      </c>
      <c r="D85" s="146" t="s">
        <v>129</v>
      </c>
      <c r="E85" s="146" t="s">
        <v>108</v>
      </c>
      <c r="F85" s="146" t="s">
        <v>109</v>
      </c>
      <c r="G85" s="146" t="s">
        <v>132</v>
      </c>
    </row>
    <row r="86" spans="1:7" x14ac:dyDescent="0.25">
      <c r="A86" s="146" t="s">
        <v>299</v>
      </c>
      <c r="B86" s="146" t="s">
        <v>300</v>
      </c>
      <c r="C86" s="146">
        <v>1</v>
      </c>
      <c r="D86" s="146" t="s">
        <v>168</v>
      </c>
      <c r="E86" s="146" t="s">
        <v>108</v>
      </c>
      <c r="F86" s="146" t="s">
        <v>109</v>
      </c>
      <c r="G86" s="146" t="s">
        <v>169</v>
      </c>
    </row>
    <row r="87" spans="1:7" x14ac:dyDescent="0.25">
      <c r="A87" s="146" t="s">
        <v>301</v>
      </c>
      <c r="B87" s="146" t="s">
        <v>301</v>
      </c>
      <c r="C87" s="146">
        <v>270</v>
      </c>
      <c r="D87" s="146" t="s">
        <v>302</v>
      </c>
      <c r="E87" s="146" t="s">
        <v>108</v>
      </c>
      <c r="F87" s="146" t="s">
        <v>109</v>
      </c>
      <c r="G87" s="146" t="s">
        <v>3149</v>
      </c>
    </row>
    <row r="88" spans="1:7" x14ac:dyDescent="0.25">
      <c r="A88" s="146" t="s">
        <v>303</v>
      </c>
      <c r="B88" s="146" t="s">
        <v>304</v>
      </c>
      <c r="C88" s="146">
        <v>0.2</v>
      </c>
      <c r="D88" s="146" t="s">
        <v>168</v>
      </c>
      <c r="E88" s="146" t="s">
        <v>108</v>
      </c>
      <c r="F88" s="146" t="s">
        <v>109</v>
      </c>
      <c r="G88" s="146" t="s">
        <v>169</v>
      </c>
    </row>
    <row r="89" spans="1:7" x14ac:dyDescent="0.25">
      <c r="A89" s="146" t="s">
        <v>305</v>
      </c>
      <c r="B89" s="146" t="s">
        <v>306</v>
      </c>
      <c r="C89" s="146">
        <v>47</v>
      </c>
      <c r="D89" s="146" t="s">
        <v>135</v>
      </c>
      <c r="E89" s="146" t="s">
        <v>108</v>
      </c>
      <c r="F89" s="146" t="s">
        <v>109</v>
      </c>
      <c r="G89" s="146" t="s">
        <v>136</v>
      </c>
    </row>
    <row r="90" spans="1:7" x14ac:dyDescent="0.25">
      <c r="A90" s="146" t="s">
        <v>307</v>
      </c>
      <c r="B90" s="146" t="s">
        <v>308</v>
      </c>
      <c r="C90" s="146">
        <v>120</v>
      </c>
      <c r="D90" s="146" t="s">
        <v>246</v>
      </c>
      <c r="E90" s="146" t="s">
        <v>108</v>
      </c>
      <c r="F90" s="146" t="s">
        <v>109</v>
      </c>
      <c r="G90" s="146" t="s">
        <v>247</v>
      </c>
    </row>
    <row r="91" spans="1:7" x14ac:dyDescent="0.25">
      <c r="A91" s="146" t="s">
        <v>309</v>
      </c>
      <c r="B91" s="146" t="s">
        <v>309</v>
      </c>
      <c r="C91" s="146">
        <v>428</v>
      </c>
      <c r="D91" s="146" t="s">
        <v>129</v>
      </c>
      <c r="E91" s="146" t="s">
        <v>310</v>
      </c>
      <c r="F91" s="146" t="s">
        <v>131</v>
      </c>
      <c r="G91" s="146" t="s">
        <v>132</v>
      </c>
    </row>
    <row r="92" spans="1:7" x14ac:dyDescent="0.25">
      <c r="A92" s="146" t="s">
        <v>311</v>
      </c>
      <c r="B92" s="146" t="s">
        <v>312</v>
      </c>
      <c r="C92" s="146">
        <v>48.08</v>
      </c>
      <c r="D92" s="146" t="s">
        <v>135</v>
      </c>
      <c r="E92" s="146" t="s">
        <v>108</v>
      </c>
      <c r="F92" s="146" t="s">
        <v>109</v>
      </c>
      <c r="G92" s="146" t="s">
        <v>136</v>
      </c>
    </row>
    <row r="93" spans="1:7" x14ac:dyDescent="0.25">
      <c r="A93" s="146" t="s">
        <v>313</v>
      </c>
      <c r="B93" s="146" t="s">
        <v>114</v>
      </c>
      <c r="C93" s="146">
        <v>125</v>
      </c>
      <c r="D93" s="146" t="s">
        <v>115</v>
      </c>
      <c r="E93" s="146" t="s">
        <v>116</v>
      </c>
      <c r="F93" s="146" t="s">
        <v>109</v>
      </c>
      <c r="G93" s="146" t="s">
        <v>110</v>
      </c>
    </row>
    <row r="94" spans="1:7" x14ac:dyDescent="0.25">
      <c r="A94" s="146" t="s">
        <v>314</v>
      </c>
      <c r="B94" s="146" t="s">
        <v>315</v>
      </c>
      <c r="C94" s="146">
        <v>11.5</v>
      </c>
      <c r="D94" s="146" t="s">
        <v>129</v>
      </c>
      <c r="E94" s="146" t="s">
        <v>108</v>
      </c>
      <c r="F94" s="146" t="s">
        <v>109</v>
      </c>
      <c r="G94" s="146" t="s">
        <v>132</v>
      </c>
    </row>
    <row r="95" spans="1:7" x14ac:dyDescent="0.25">
      <c r="A95" s="146" t="s">
        <v>316</v>
      </c>
      <c r="B95" s="146" t="s">
        <v>317</v>
      </c>
      <c r="C95" s="146">
        <v>49.21</v>
      </c>
      <c r="D95" s="146" t="s">
        <v>182</v>
      </c>
      <c r="E95" s="146" t="s">
        <v>108</v>
      </c>
      <c r="F95" s="146" t="s">
        <v>109</v>
      </c>
      <c r="G95" s="146" t="s">
        <v>136</v>
      </c>
    </row>
    <row r="96" spans="1:7" x14ac:dyDescent="0.25">
      <c r="A96" s="146" t="s">
        <v>318</v>
      </c>
      <c r="B96" s="146" t="s">
        <v>319</v>
      </c>
      <c r="C96" s="146">
        <v>167</v>
      </c>
      <c r="D96" s="146" t="s">
        <v>191</v>
      </c>
      <c r="E96" s="146" t="s">
        <v>253</v>
      </c>
      <c r="F96" s="146" t="s">
        <v>131</v>
      </c>
      <c r="G96" s="146" t="s">
        <v>320</v>
      </c>
    </row>
    <row r="97" spans="1:7" x14ac:dyDescent="0.25">
      <c r="A97" s="146" t="s">
        <v>321</v>
      </c>
      <c r="B97" s="146" t="s">
        <v>322</v>
      </c>
      <c r="C97" s="146">
        <v>130</v>
      </c>
      <c r="D97" s="146" t="s">
        <v>191</v>
      </c>
      <c r="E97" s="146" t="s">
        <v>253</v>
      </c>
      <c r="F97" s="146" t="s">
        <v>131</v>
      </c>
      <c r="G97" s="146" t="s">
        <v>320</v>
      </c>
    </row>
    <row r="98" spans="1:7" x14ac:dyDescent="0.25">
      <c r="A98" s="146" t="s">
        <v>323</v>
      </c>
      <c r="B98" s="146" t="s">
        <v>324</v>
      </c>
      <c r="C98" s="146">
        <v>119</v>
      </c>
      <c r="D98" s="146" t="s">
        <v>129</v>
      </c>
      <c r="E98" s="146" t="s">
        <v>108</v>
      </c>
      <c r="F98" s="146" t="s">
        <v>109</v>
      </c>
      <c r="G98" s="146" t="s">
        <v>132</v>
      </c>
    </row>
    <row r="99" spans="1:7" x14ac:dyDescent="0.25">
      <c r="A99" s="146" t="s">
        <v>325</v>
      </c>
      <c r="B99" s="146" t="s">
        <v>114</v>
      </c>
      <c r="C99" s="146">
        <v>1.6</v>
      </c>
      <c r="D99" s="146" t="s">
        <v>107</v>
      </c>
      <c r="E99" s="146" t="s">
        <v>108</v>
      </c>
      <c r="F99" s="146" t="s">
        <v>109</v>
      </c>
      <c r="G99" s="146" t="s">
        <v>110</v>
      </c>
    </row>
    <row r="100" spans="1:7" x14ac:dyDescent="0.25">
      <c r="A100" s="146" t="s">
        <v>326</v>
      </c>
      <c r="B100" s="146" t="s">
        <v>327</v>
      </c>
      <c r="C100" s="146">
        <v>105</v>
      </c>
      <c r="D100" s="146" t="s">
        <v>107</v>
      </c>
      <c r="E100" s="146" t="s">
        <v>108</v>
      </c>
      <c r="F100" s="146" t="s">
        <v>109</v>
      </c>
      <c r="G100" s="146" t="s">
        <v>110</v>
      </c>
    </row>
    <row r="101" spans="1:7" x14ac:dyDescent="0.25">
      <c r="A101" s="146" t="s">
        <v>328</v>
      </c>
      <c r="B101" s="146" t="s">
        <v>329</v>
      </c>
      <c r="C101" s="146">
        <v>100</v>
      </c>
      <c r="D101" s="146" t="s">
        <v>107</v>
      </c>
      <c r="E101" s="146" t="s">
        <v>108</v>
      </c>
      <c r="F101" s="146" t="s">
        <v>109</v>
      </c>
      <c r="G101" s="146" t="s">
        <v>110</v>
      </c>
    </row>
    <row r="102" spans="1:7" x14ac:dyDescent="0.25">
      <c r="A102" s="148" t="s">
        <v>330</v>
      </c>
      <c r="B102" s="148" t="s">
        <v>331</v>
      </c>
      <c r="C102" s="146">
        <v>17</v>
      </c>
      <c r="D102" s="146" t="s">
        <v>107</v>
      </c>
      <c r="E102" s="146" t="s">
        <v>108</v>
      </c>
      <c r="F102" s="146" t="s">
        <v>109</v>
      </c>
      <c r="G102" s="146" t="s">
        <v>110</v>
      </c>
    </row>
    <row r="103" spans="1:7" x14ac:dyDescent="0.25">
      <c r="A103" s="146" t="s">
        <v>332</v>
      </c>
      <c r="B103" s="146" t="s">
        <v>333</v>
      </c>
      <c r="C103" s="146">
        <v>15</v>
      </c>
      <c r="D103" s="146" t="s">
        <v>107</v>
      </c>
      <c r="E103" s="146" t="s">
        <v>108</v>
      </c>
      <c r="F103" s="146" t="s">
        <v>109</v>
      </c>
      <c r="G103" s="146" t="s">
        <v>110</v>
      </c>
    </row>
    <row r="104" spans="1:7" x14ac:dyDescent="0.25">
      <c r="A104" s="146" t="s">
        <v>334</v>
      </c>
      <c r="B104" s="146" t="s">
        <v>335</v>
      </c>
      <c r="C104" s="146">
        <v>5</v>
      </c>
      <c r="D104" s="146" t="s">
        <v>107</v>
      </c>
      <c r="E104" s="146" t="s">
        <v>108</v>
      </c>
      <c r="F104" s="146" t="s">
        <v>109</v>
      </c>
      <c r="G104" s="146" t="s">
        <v>110</v>
      </c>
    </row>
    <row r="105" spans="1:7" x14ac:dyDescent="0.25">
      <c r="A105" s="146" t="s">
        <v>336</v>
      </c>
      <c r="B105" s="146" t="s">
        <v>337</v>
      </c>
      <c r="C105" s="146">
        <v>20</v>
      </c>
      <c r="D105" s="146" t="s">
        <v>107</v>
      </c>
      <c r="E105" s="146" t="s">
        <v>108</v>
      </c>
      <c r="F105" s="146" t="s">
        <v>109</v>
      </c>
      <c r="G105" s="146" t="s">
        <v>110</v>
      </c>
    </row>
    <row r="106" spans="1:7" x14ac:dyDescent="0.25">
      <c r="A106" s="146" t="s">
        <v>338</v>
      </c>
      <c r="B106" s="146" t="s">
        <v>114</v>
      </c>
      <c r="C106" s="146">
        <v>40</v>
      </c>
      <c r="D106" s="146" t="s">
        <v>150</v>
      </c>
      <c r="E106" s="146" t="s">
        <v>108</v>
      </c>
      <c r="F106" s="146" t="s">
        <v>109</v>
      </c>
      <c r="G106" s="146" t="s">
        <v>151</v>
      </c>
    </row>
    <row r="107" spans="1:7" x14ac:dyDescent="0.25">
      <c r="A107" s="146" t="s">
        <v>339</v>
      </c>
      <c r="B107" s="146" t="s">
        <v>340</v>
      </c>
      <c r="C107" s="146">
        <v>820</v>
      </c>
      <c r="D107" s="146" t="s">
        <v>129</v>
      </c>
      <c r="E107" s="146" t="s">
        <v>108</v>
      </c>
      <c r="F107" s="146" t="s">
        <v>109</v>
      </c>
      <c r="G107" s="146" t="s">
        <v>132</v>
      </c>
    </row>
    <row r="108" spans="1:7" x14ac:dyDescent="0.25">
      <c r="A108" s="146" t="s">
        <v>341</v>
      </c>
      <c r="B108" s="146" t="s">
        <v>342</v>
      </c>
      <c r="C108" s="146">
        <v>0.3</v>
      </c>
      <c r="D108" s="146" t="s">
        <v>129</v>
      </c>
      <c r="E108" s="146" t="s">
        <v>108</v>
      </c>
      <c r="F108" s="146" t="s">
        <v>109</v>
      </c>
      <c r="G108" s="146" t="s">
        <v>132</v>
      </c>
    </row>
    <row r="109" spans="1:7" x14ac:dyDescent="0.25">
      <c r="A109" s="146" t="s">
        <v>343</v>
      </c>
      <c r="B109" s="146" t="s">
        <v>344</v>
      </c>
      <c r="C109" s="146">
        <v>1.25</v>
      </c>
      <c r="D109" s="146" t="s">
        <v>168</v>
      </c>
      <c r="E109" s="146" t="s">
        <v>108</v>
      </c>
      <c r="F109" s="146" t="s">
        <v>109</v>
      </c>
      <c r="G109" s="146" t="s">
        <v>169</v>
      </c>
    </row>
    <row r="110" spans="1:7" x14ac:dyDescent="0.25">
      <c r="A110" s="148" t="s">
        <v>345</v>
      </c>
      <c r="B110" s="148" t="s">
        <v>346</v>
      </c>
      <c r="C110" s="146">
        <v>127</v>
      </c>
      <c r="D110" s="146" t="s">
        <v>150</v>
      </c>
      <c r="E110" s="146" t="s">
        <v>108</v>
      </c>
      <c r="F110" s="146" t="s">
        <v>109</v>
      </c>
      <c r="G110" s="146" t="s">
        <v>151</v>
      </c>
    </row>
    <row r="111" spans="1:7" x14ac:dyDescent="0.25">
      <c r="A111" s="146" t="s">
        <v>347</v>
      </c>
      <c r="B111" s="146" t="s">
        <v>348</v>
      </c>
      <c r="C111" s="146">
        <v>100</v>
      </c>
      <c r="D111" s="146" t="s">
        <v>150</v>
      </c>
      <c r="E111" s="146" t="s">
        <v>108</v>
      </c>
      <c r="F111" s="146" t="s">
        <v>109</v>
      </c>
      <c r="G111" s="146" t="s">
        <v>151</v>
      </c>
    </row>
    <row r="112" spans="1:7" x14ac:dyDescent="0.25">
      <c r="A112" s="146" t="s">
        <v>349</v>
      </c>
      <c r="B112" s="146" t="s">
        <v>350</v>
      </c>
      <c r="C112" s="146">
        <v>20</v>
      </c>
      <c r="D112" s="146" t="s">
        <v>107</v>
      </c>
      <c r="E112" s="146" t="s">
        <v>108</v>
      </c>
      <c r="F112" s="146" t="s">
        <v>109</v>
      </c>
      <c r="G112" s="146" t="s">
        <v>110</v>
      </c>
    </row>
    <row r="113" spans="1:7" x14ac:dyDescent="0.25">
      <c r="A113" s="146" t="s">
        <v>351</v>
      </c>
      <c r="B113" s="146" t="s">
        <v>352</v>
      </c>
      <c r="C113" s="146">
        <v>20</v>
      </c>
      <c r="D113" s="146" t="s">
        <v>107</v>
      </c>
      <c r="E113" s="146" t="s">
        <v>108</v>
      </c>
      <c r="F113" s="146" t="s">
        <v>109</v>
      </c>
      <c r="G113" s="146" t="s">
        <v>110</v>
      </c>
    </row>
    <row r="114" spans="1:7" x14ac:dyDescent="0.25">
      <c r="A114" s="146" t="s">
        <v>353</v>
      </c>
      <c r="B114" s="146" t="s">
        <v>354</v>
      </c>
      <c r="C114" s="146">
        <v>20</v>
      </c>
      <c r="D114" s="146" t="s">
        <v>107</v>
      </c>
      <c r="E114" s="146" t="s">
        <v>108</v>
      </c>
      <c r="F114" s="146" t="s">
        <v>109</v>
      </c>
      <c r="G114" s="146" t="s">
        <v>110</v>
      </c>
    </row>
    <row r="115" spans="1:7" x14ac:dyDescent="0.25">
      <c r="A115" s="146" t="s">
        <v>355</v>
      </c>
      <c r="B115" s="146" t="s">
        <v>356</v>
      </c>
      <c r="C115" s="146">
        <v>20</v>
      </c>
      <c r="D115" s="146" t="s">
        <v>107</v>
      </c>
      <c r="E115" s="146" t="s">
        <v>108</v>
      </c>
      <c r="F115" s="146" t="s">
        <v>109</v>
      </c>
      <c r="G115" s="146" t="s">
        <v>110</v>
      </c>
    </row>
    <row r="116" spans="1:7" x14ac:dyDescent="0.25">
      <c r="A116" s="146" t="s">
        <v>357</v>
      </c>
      <c r="B116" s="146" t="s">
        <v>358</v>
      </c>
      <c r="C116" s="146">
        <v>40</v>
      </c>
      <c r="D116" s="146" t="s">
        <v>107</v>
      </c>
      <c r="E116" s="146" t="s">
        <v>108</v>
      </c>
      <c r="F116" s="146" t="s">
        <v>109</v>
      </c>
      <c r="G116" s="146" t="s">
        <v>110</v>
      </c>
    </row>
    <row r="117" spans="1:7" x14ac:dyDescent="0.25">
      <c r="A117" s="146" t="s">
        <v>359</v>
      </c>
      <c r="B117" s="146" t="s">
        <v>360</v>
      </c>
      <c r="C117" s="146">
        <v>20</v>
      </c>
      <c r="D117" s="146" t="s">
        <v>107</v>
      </c>
      <c r="E117" s="146" t="s">
        <v>108</v>
      </c>
      <c r="F117" s="146" t="s">
        <v>109</v>
      </c>
      <c r="G117" s="146" t="s">
        <v>110</v>
      </c>
    </row>
    <row r="118" spans="1:7" x14ac:dyDescent="0.25">
      <c r="A118" s="146" t="s">
        <v>361</v>
      </c>
      <c r="B118" s="146" t="s">
        <v>362</v>
      </c>
      <c r="C118" s="146">
        <v>20</v>
      </c>
      <c r="D118" s="146" t="s">
        <v>107</v>
      </c>
      <c r="E118" s="146" t="s">
        <v>108</v>
      </c>
      <c r="F118" s="146" t="s">
        <v>109</v>
      </c>
      <c r="G118" s="146" t="s">
        <v>110</v>
      </c>
    </row>
    <row r="119" spans="1:7" x14ac:dyDescent="0.25">
      <c r="A119" s="146" t="s">
        <v>363</v>
      </c>
      <c r="B119" s="146" t="s">
        <v>364</v>
      </c>
      <c r="C119" s="146">
        <v>5</v>
      </c>
      <c r="D119" s="146" t="s">
        <v>107</v>
      </c>
      <c r="E119" s="146" t="s">
        <v>108</v>
      </c>
      <c r="F119" s="146" t="s">
        <v>109</v>
      </c>
      <c r="G119" s="146" t="s">
        <v>110</v>
      </c>
    </row>
    <row r="120" spans="1:7" x14ac:dyDescent="0.25">
      <c r="A120" s="146" t="s">
        <v>365</v>
      </c>
      <c r="B120" s="146" t="s">
        <v>366</v>
      </c>
      <c r="C120" s="146">
        <v>85</v>
      </c>
      <c r="D120" s="146" t="s">
        <v>107</v>
      </c>
      <c r="E120" s="146" t="s">
        <v>108</v>
      </c>
      <c r="F120" s="146" t="s">
        <v>109</v>
      </c>
      <c r="G120" s="146" t="s">
        <v>110</v>
      </c>
    </row>
    <row r="121" spans="1:7" x14ac:dyDescent="0.25">
      <c r="A121" s="146" t="s">
        <v>367</v>
      </c>
      <c r="B121" s="146" t="s">
        <v>368</v>
      </c>
      <c r="C121" s="146">
        <v>50</v>
      </c>
      <c r="D121" s="146" t="s">
        <v>107</v>
      </c>
      <c r="E121" s="146" t="s">
        <v>108</v>
      </c>
      <c r="F121" s="146" t="s">
        <v>109</v>
      </c>
      <c r="G121" s="146" t="s">
        <v>110</v>
      </c>
    </row>
    <row r="122" spans="1:7" x14ac:dyDescent="0.25">
      <c r="A122" s="146" t="s">
        <v>369</v>
      </c>
      <c r="B122" s="146" t="s">
        <v>114</v>
      </c>
      <c r="C122" s="146">
        <v>0.75</v>
      </c>
      <c r="D122" s="146" t="s">
        <v>370</v>
      </c>
      <c r="E122" s="146" t="s">
        <v>108</v>
      </c>
      <c r="F122" s="146" t="s">
        <v>109</v>
      </c>
      <c r="G122" s="146" t="s">
        <v>371</v>
      </c>
    </row>
    <row r="123" spans="1:7" x14ac:dyDescent="0.25">
      <c r="A123" s="146" t="s">
        <v>372</v>
      </c>
      <c r="B123" s="146" t="s">
        <v>114</v>
      </c>
      <c r="C123" s="146">
        <v>0.75</v>
      </c>
      <c r="D123" s="146" t="s">
        <v>370</v>
      </c>
      <c r="E123" s="146" t="s">
        <v>108</v>
      </c>
      <c r="F123" s="146" t="s">
        <v>109</v>
      </c>
      <c r="G123" s="146" t="s">
        <v>371</v>
      </c>
    </row>
    <row r="124" spans="1:7" x14ac:dyDescent="0.25">
      <c r="A124" s="146" t="s">
        <v>373</v>
      </c>
      <c r="B124" s="146" t="s">
        <v>374</v>
      </c>
      <c r="C124" s="146">
        <v>25.5</v>
      </c>
      <c r="D124" s="146" t="s">
        <v>370</v>
      </c>
      <c r="E124" s="146" t="s">
        <v>108</v>
      </c>
      <c r="F124" s="146" t="s">
        <v>109</v>
      </c>
      <c r="G124" s="146" t="s">
        <v>371</v>
      </c>
    </row>
    <row r="125" spans="1:7" x14ac:dyDescent="0.25">
      <c r="A125" s="146" t="s">
        <v>375</v>
      </c>
      <c r="B125" s="146" t="s">
        <v>114</v>
      </c>
      <c r="C125" s="146">
        <v>14.4</v>
      </c>
      <c r="D125" s="146" t="s">
        <v>370</v>
      </c>
      <c r="E125" s="146" t="s">
        <v>108</v>
      </c>
      <c r="F125" s="146" t="s">
        <v>109</v>
      </c>
      <c r="G125" s="146" t="s">
        <v>371</v>
      </c>
    </row>
    <row r="126" spans="1:7" x14ac:dyDescent="0.25">
      <c r="A126" s="146" t="s">
        <v>376</v>
      </c>
      <c r="B126" s="146" t="s">
        <v>377</v>
      </c>
      <c r="C126" s="146">
        <v>13.4</v>
      </c>
      <c r="D126" s="146" t="s">
        <v>168</v>
      </c>
      <c r="E126" s="146" t="s">
        <v>108</v>
      </c>
      <c r="F126" s="146" t="s">
        <v>109</v>
      </c>
      <c r="G126" s="146" t="s">
        <v>169</v>
      </c>
    </row>
    <row r="127" spans="1:7" x14ac:dyDescent="0.25">
      <c r="A127" s="146" t="s">
        <v>378</v>
      </c>
      <c r="B127" s="146" t="s">
        <v>379</v>
      </c>
      <c r="C127" s="146">
        <v>15.8</v>
      </c>
      <c r="D127" s="146" t="s">
        <v>168</v>
      </c>
      <c r="E127" s="146" t="s">
        <v>108</v>
      </c>
      <c r="F127" s="146" t="s">
        <v>109</v>
      </c>
      <c r="G127" s="146" t="s">
        <v>169</v>
      </c>
    </row>
    <row r="128" spans="1:7" x14ac:dyDescent="0.25">
      <c r="A128" s="146" t="s">
        <v>380</v>
      </c>
      <c r="B128" s="146" t="s">
        <v>381</v>
      </c>
      <c r="C128" s="146">
        <v>1.38</v>
      </c>
      <c r="D128" s="146" t="s">
        <v>107</v>
      </c>
      <c r="E128" s="146" t="s">
        <v>108</v>
      </c>
      <c r="F128" s="146" t="s">
        <v>109</v>
      </c>
      <c r="G128" s="146" t="s">
        <v>110</v>
      </c>
    </row>
    <row r="129" spans="1:7" x14ac:dyDescent="0.25">
      <c r="A129" s="146" t="s">
        <v>382</v>
      </c>
      <c r="B129" s="146" t="s">
        <v>383</v>
      </c>
      <c r="C129" s="146">
        <v>85</v>
      </c>
      <c r="D129" s="146" t="s">
        <v>129</v>
      </c>
      <c r="E129" s="146" t="s">
        <v>108</v>
      </c>
      <c r="F129" s="146" t="s">
        <v>109</v>
      </c>
      <c r="G129" s="146" t="s">
        <v>132</v>
      </c>
    </row>
    <row r="130" spans="1:7" x14ac:dyDescent="0.25">
      <c r="A130" s="146" t="s">
        <v>384</v>
      </c>
      <c r="B130" s="146" t="s">
        <v>385</v>
      </c>
      <c r="C130" s="146">
        <v>84.1</v>
      </c>
      <c r="D130" s="146" t="s">
        <v>129</v>
      </c>
      <c r="E130" s="146" t="s">
        <v>108</v>
      </c>
      <c r="F130" s="146" t="s">
        <v>109</v>
      </c>
      <c r="G130" s="146" t="s">
        <v>132</v>
      </c>
    </row>
    <row r="131" spans="1:7" x14ac:dyDescent="0.25">
      <c r="A131" s="146" t="s">
        <v>386</v>
      </c>
      <c r="B131" s="146" t="s">
        <v>114</v>
      </c>
      <c r="C131" s="146">
        <v>15</v>
      </c>
      <c r="D131" s="146" t="s">
        <v>150</v>
      </c>
      <c r="E131" s="146" t="s">
        <v>108</v>
      </c>
      <c r="F131" s="146" t="s">
        <v>109</v>
      </c>
      <c r="G131" s="146" t="s">
        <v>151</v>
      </c>
    </row>
    <row r="132" spans="1:7" x14ac:dyDescent="0.25">
      <c r="A132" s="146" t="s">
        <v>387</v>
      </c>
      <c r="B132" s="146" t="s">
        <v>388</v>
      </c>
      <c r="C132" s="146">
        <v>49</v>
      </c>
      <c r="D132" s="146" t="s">
        <v>191</v>
      </c>
      <c r="E132" s="146" t="s">
        <v>108</v>
      </c>
      <c r="F132" s="146" t="s">
        <v>109</v>
      </c>
      <c r="G132" s="146" t="s">
        <v>192</v>
      </c>
    </row>
    <row r="133" spans="1:7" x14ac:dyDescent="0.25">
      <c r="A133" s="146" t="s">
        <v>389</v>
      </c>
      <c r="B133" s="146" t="s">
        <v>390</v>
      </c>
      <c r="C133" s="146">
        <v>6.2</v>
      </c>
      <c r="D133" s="146" t="s">
        <v>168</v>
      </c>
      <c r="E133" s="146" t="s">
        <v>108</v>
      </c>
      <c r="F133" s="146" t="s">
        <v>109</v>
      </c>
      <c r="G133" s="146" t="s">
        <v>169</v>
      </c>
    </row>
    <row r="134" spans="1:7" x14ac:dyDescent="0.25">
      <c r="A134" s="146" t="s">
        <v>391</v>
      </c>
      <c r="B134" s="146" t="s">
        <v>392</v>
      </c>
      <c r="C134" s="146">
        <v>12</v>
      </c>
      <c r="D134" s="146" t="s">
        <v>107</v>
      </c>
      <c r="E134" s="146" t="s">
        <v>108</v>
      </c>
      <c r="F134" s="146" t="s">
        <v>109</v>
      </c>
      <c r="G134" s="146" t="s">
        <v>110</v>
      </c>
    </row>
    <row r="135" spans="1:7" x14ac:dyDescent="0.25">
      <c r="A135" s="146" t="s">
        <v>393</v>
      </c>
      <c r="B135" s="146" t="s">
        <v>394</v>
      </c>
      <c r="C135" s="146">
        <v>230</v>
      </c>
      <c r="D135" s="146" t="s">
        <v>150</v>
      </c>
      <c r="E135" s="146" t="s">
        <v>108</v>
      </c>
      <c r="F135" s="146" t="s">
        <v>109</v>
      </c>
      <c r="G135" s="146" t="s">
        <v>151</v>
      </c>
    </row>
    <row r="136" spans="1:7" x14ac:dyDescent="0.25">
      <c r="A136" s="146" t="s">
        <v>395</v>
      </c>
      <c r="B136" s="146" t="s">
        <v>396</v>
      </c>
      <c r="C136" s="146">
        <v>250</v>
      </c>
      <c r="D136" s="146" t="s">
        <v>107</v>
      </c>
      <c r="E136" s="146" t="s">
        <v>108</v>
      </c>
      <c r="F136" s="146" t="s">
        <v>109</v>
      </c>
      <c r="G136" s="146" t="s">
        <v>110</v>
      </c>
    </row>
    <row r="137" spans="1:7" x14ac:dyDescent="0.25">
      <c r="A137" s="146" t="s">
        <v>397</v>
      </c>
      <c r="B137" s="146" t="s">
        <v>398</v>
      </c>
      <c r="C137" s="146">
        <v>200</v>
      </c>
      <c r="D137" s="146" t="s">
        <v>150</v>
      </c>
      <c r="E137" s="146" t="s">
        <v>108</v>
      </c>
      <c r="F137" s="146" t="s">
        <v>109</v>
      </c>
      <c r="G137" s="146" t="s">
        <v>151</v>
      </c>
    </row>
    <row r="138" spans="1:7" x14ac:dyDescent="0.25">
      <c r="A138" s="146" t="s">
        <v>399</v>
      </c>
      <c r="B138" s="146" t="s">
        <v>400</v>
      </c>
      <c r="C138" s="146">
        <v>60</v>
      </c>
      <c r="D138" s="146" t="s">
        <v>150</v>
      </c>
      <c r="E138" s="146" t="s">
        <v>108</v>
      </c>
      <c r="F138" s="146" t="s">
        <v>109</v>
      </c>
      <c r="G138" s="146" t="s">
        <v>151</v>
      </c>
    </row>
    <row r="139" spans="1:7" x14ac:dyDescent="0.25">
      <c r="A139" s="146" t="s">
        <v>401</v>
      </c>
      <c r="B139" s="146" t="s">
        <v>402</v>
      </c>
      <c r="C139" s="146">
        <v>72</v>
      </c>
      <c r="D139" s="146" t="s">
        <v>121</v>
      </c>
      <c r="E139" s="146" t="s">
        <v>108</v>
      </c>
      <c r="F139" s="146" t="s">
        <v>109</v>
      </c>
      <c r="G139" s="146" t="s">
        <v>122</v>
      </c>
    </row>
    <row r="140" spans="1:7" x14ac:dyDescent="0.25">
      <c r="A140" s="146" t="s">
        <v>403</v>
      </c>
      <c r="B140" s="146" t="s">
        <v>114</v>
      </c>
      <c r="C140" s="146">
        <v>3</v>
      </c>
      <c r="D140" s="146" t="s">
        <v>370</v>
      </c>
      <c r="E140" s="146" t="s">
        <v>108</v>
      </c>
      <c r="F140" s="146" t="s">
        <v>109</v>
      </c>
      <c r="G140" s="146" t="s">
        <v>371</v>
      </c>
    </row>
    <row r="141" spans="1:7" x14ac:dyDescent="0.25">
      <c r="A141" s="146" t="s">
        <v>404</v>
      </c>
      <c r="B141" s="146" t="s">
        <v>114</v>
      </c>
      <c r="C141" s="146">
        <v>12</v>
      </c>
      <c r="D141" s="146" t="s">
        <v>370</v>
      </c>
      <c r="E141" s="146" t="s">
        <v>108</v>
      </c>
      <c r="F141" s="146" t="s">
        <v>109</v>
      </c>
      <c r="G141" s="146" t="s">
        <v>371</v>
      </c>
    </row>
    <row r="142" spans="1:7" x14ac:dyDescent="0.25">
      <c r="A142" s="146" t="s">
        <v>405</v>
      </c>
      <c r="B142" s="146" t="s">
        <v>406</v>
      </c>
      <c r="C142" s="146">
        <v>21</v>
      </c>
      <c r="D142" s="146" t="s">
        <v>107</v>
      </c>
      <c r="E142" s="146" t="s">
        <v>108</v>
      </c>
      <c r="F142" s="146" t="s">
        <v>109</v>
      </c>
      <c r="G142" s="146" t="s">
        <v>110</v>
      </c>
    </row>
    <row r="143" spans="1:7" x14ac:dyDescent="0.25">
      <c r="A143" s="146" t="s">
        <v>407</v>
      </c>
      <c r="B143" s="146" t="s">
        <v>408</v>
      </c>
      <c r="C143" s="146">
        <v>20</v>
      </c>
      <c r="D143" s="146" t="s">
        <v>107</v>
      </c>
      <c r="E143" s="146" t="s">
        <v>108</v>
      </c>
      <c r="F143" s="146" t="s">
        <v>109</v>
      </c>
      <c r="G143" s="146" t="s">
        <v>110</v>
      </c>
    </row>
    <row r="144" spans="1:7" x14ac:dyDescent="0.25">
      <c r="A144" s="146" t="s">
        <v>409</v>
      </c>
      <c r="B144" s="146" t="s">
        <v>114</v>
      </c>
      <c r="C144" s="146">
        <v>63</v>
      </c>
      <c r="D144" s="146" t="s">
        <v>150</v>
      </c>
      <c r="E144" s="146" t="s">
        <v>108</v>
      </c>
      <c r="F144" s="146" t="s">
        <v>109</v>
      </c>
      <c r="G144" s="146" t="s">
        <v>151</v>
      </c>
    </row>
    <row r="145" spans="1:7" x14ac:dyDescent="0.25">
      <c r="A145" s="146" t="s">
        <v>410</v>
      </c>
      <c r="B145" s="146" t="s">
        <v>411</v>
      </c>
      <c r="C145" s="146">
        <v>1</v>
      </c>
      <c r="D145" s="146" t="s">
        <v>168</v>
      </c>
      <c r="E145" s="146" t="s">
        <v>108</v>
      </c>
      <c r="F145" s="146" t="s">
        <v>109</v>
      </c>
      <c r="G145" s="146" t="s">
        <v>169</v>
      </c>
    </row>
    <row r="146" spans="1:7" x14ac:dyDescent="0.25">
      <c r="A146" s="146" t="s">
        <v>412</v>
      </c>
      <c r="B146" s="146" t="s">
        <v>413</v>
      </c>
      <c r="C146" s="146">
        <v>47.6</v>
      </c>
      <c r="D146" s="146" t="s">
        <v>135</v>
      </c>
      <c r="E146" s="146" t="s">
        <v>108</v>
      </c>
      <c r="F146" s="146" t="s">
        <v>109</v>
      </c>
      <c r="G146" s="146" t="s">
        <v>136</v>
      </c>
    </row>
    <row r="147" spans="1:7" x14ac:dyDescent="0.25">
      <c r="A147" s="146" t="s">
        <v>414</v>
      </c>
      <c r="B147" s="146" t="s">
        <v>415</v>
      </c>
      <c r="C147" s="146">
        <v>51.25</v>
      </c>
      <c r="D147" s="146" t="s">
        <v>182</v>
      </c>
      <c r="E147" s="146" t="s">
        <v>108</v>
      </c>
      <c r="F147" s="146" t="s">
        <v>109</v>
      </c>
      <c r="G147" s="146" t="s">
        <v>136</v>
      </c>
    </row>
    <row r="148" spans="1:7" x14ac:dyDescent="0.25">
      <c r="A148" s="146" t="s">
        <v>416</v>
      </c>
      <c r="B148" s="146" t="s">
        <v>417</v>
      </c>
      <c r="C148" s="146">
        <v>3.6</v>
      </c>
      <c r="D148" s="146" t="s">
        <v>168</v>
      </c>
      <c r="E148" s="146" t="s">
        <v>108</v>
      </c>
      <c r="F148" s="146" t="s">
        <v>109</v>
      </c>
      <c r="G148" s="146" t="s">
        <v>169</v>
      </c>
    </row>
    <row r="149" spans="1:7" x14ac:dyDescent="0.25">
      <c r="A149" s="146" t="s">
        <v>418</v>
      </c>
      <c r="B149" s="146" t="s">
        <v>419</v>
      </c>
      <c r="C149" s="146">
        <v>1.49</v>
      </c>
      <c r="D149" s="146" t="s">
        <v>168</v>
      </c>
      <c r="E149" s="146" t="s">
        <v>108</v>
      </c>
      <c r="F149" s="146" t="s">
        <v>109</v>
      </c>
      <c r="G149" s="146" t="s">
        <v>169</v>
      </c>
    </row>
    <row r="150" spans="1:7" x14ac:dyDescent="0.25">
      <c r="A150" s="146" t="s">
        <v>420</v>
      </c>
      <c r="B150" s="146" t="s">
        <v>421</v>
      </c>
      <c r="C150" s="146">
        <v>162</v>
      </c>
      <c r="D150" s="146" t="s">
        <v>191</v>
      </c>
      <c r="E150" s="146" t="s">
        <v>108</v>
      </c>
      <c r="F150" s="146" t="s">
        <v>109</v>
      </c>
      <c r="G150" s="146" t="s">
        <v>422</v>
      </c>
    </row>
    <row r="151" spans="1:7" x14ac:dyDescent="0.25">
      <c r="A151" s="146" t="s">
        <v>423</v>
      </c>
      <c r="B151" s="146" t="s">
        <v>424</v>
      </c>
      <c r="C151" s="146">
        <v>78.2</v>
      </c>
      <c r="D151" s="146" t="s">
        <v>191</v>
      </c>
      <c r="E151" s="146" t="s">
        <v>108</v>
      </c>
      <c r="F151" s="146" t="s">
        <v>109</v>
      </c>
      <c r="G151" s="146" t="s">
        <v>422</v>
      </c>
    </row>
    <row r="152" spans="1:7" x14ac:dyDescent="0.25">
      <c r="A152" s="146" t="s">
        <v>425</v>
      </c>
      <c r="B152" s="146" t="s">
        <v>426</v>
      </c>
      <c r="C152" s="146">
        <v>36.799999999999997</v>
      </c>
      <c r="D152" s="146" t="s">
        <v>191</v>
      </c>
      <c r="E152" s="146" t="s">
        <v>108</v>
      </c>
      <c r="F152" s="146" t="s">
        <v>109</v>
      </c>
      <c r="G152" s="146" t="s">
        <v>422</v>
      </c>
    </row>
    <row r="153" spans="1:7" x14ac:dyDescent="0.25">
      <c r="A153" s="146" t="s">
        <v>427</v>
      </c>
      <c r="B153" s="146" t="s">
        <v>428</v>
      </c>
      <c r="C153" s="146">
        <v>150</v>
      </c>
      <c r="D153" s="146" t="s">
        <v>191</v>
      </c>
      <c r="E153" s="146" t="s">
        <v>108</v>
      </c>
      <c r="F153" s="146" t="s">
        <v>109</v>
      </c>
      <c r="G153" s="146" t="s">
        <v>422</v>
      </c>
    </row>
    <row r="154" spans="1:7" x14ac:dyDescent="0.25">
      <c r="A154" s="146" t="s">
        <v>429</v>
      </c>
      <c r="B154" s="146" t="s">
        <v>430</v>
      </c>
      <c r="C154" s="146">
        <v>150</v>
      </c>
      <c r="D154" s="146" t="s">
        <v>191</v>
      </c>
      <c r="E154" s="146" t="s">
        <v>108</v>
      </c>
      <c r="F154" s="146" t="s">
        <v>109</v>
      </c>
      <c r="G154" s="146" t="s">
        <v>422</v>
      </c>
    </row>
    <row r="155" spans="1:7" x14ac:dyDescent="0.25">
      <c r="A155" s="146" t="s">
        <v>431</v>
      </c>
      <c r="B155" s="146" t="s">
        <v>432</v>
      </c>
      <c r="C155" s="146">
        <v>102.5</v>
      </c>
      <c r="D155" s="146" t="s">
        <v>191</v>
      </c>
      <c r="E155" s="146" t="s">
        <v>108</v>
      </c>
      <c r="F155" s="146" t="s">
        <v>109</v>
      </c>
      <c r="G155" s="146" t="s">
        <v>422</v>
      </c>
    </row>
    <row r="156" spans="1:7" x14ac:dyDescent="0.25">
      <c r="A156" s="146" t="s">
        <v>433</v>
      </c>
      <c r="B156" s="146" t="s">
        <v>434</v>
      </c>
      <c r="C156" s="146">
        <v>100</v>
      </c>
      <c r="D156" s="146" t="s">
        <v>191</v>
      </c>
      <c r="E156" s="146" t="s">
        <v>108</v>
      </c>
      <c r="F156" s="146" t="s">
        <v>109</v>
      </c>
      <c r="G156" s="146" t="s">
        <v>422</v>
      </c>
    </row>
    <row r="157" spans="1:7" x14ac:dyDescent="0.25">
      <c r="A157" s="146" t="s">
        <v>435</v>
      </c>
      <c r="B157" s="146" t="s">
        <v>436</v>
      </c>
      <c r="C157" s="146">
        <v>6.3</v>
      </c>
      <c r="D157" s="146" t="s">
        <v>107</v>
      </c>
      <c r="E157" s="146" t="s">
        <v>108</v>
      </c>
      <c r="F157" s="146" t="s">
        <v>109</v>
      </c>
      <c r="G157" s="146" t="s">
        <v>110</v>
      </c>
    </row>
    <row r="158" spans="1:7" x14ac:dyDescent="0.25">
      <c r="A158" s="146" t="s">
        <v>437</v>
      </c>
      <c r="B158" s="146" t="s">
        <v>438</v>
      </c>
      <c r="C158" s="146">
        <v>26</v>
      </c>
      <c r="D158" s="146" t="s">
        <v>107</v>
      </c>
      <c r="E158" s="146" t="s">
        <v>108</v>
      </c>
      <c r="F158" s="146" t="s">
        <v>109</v>
      </c>
      <c r="G158" s="146" t="s">
        <v>110</v>
      </c>
    </row>
    <row r="159" spans="1:7" x14ac:dyDescent="0.25">
      <c r="A159" s="146" t="s">
        <v>439</v>
      </c>
      <c r="B159" s="146" t="s">
        <v>440</v>
      </c>
      <c r="C159" s="146">
        <v>102</v>
      </c>
      <c r="D159" s="146" t="s">
        <v>191</v>
      </c>
      <c r="E159" s="146" t="s">
        <v>108</v>
      </c>
      <c r="F159" s="146" t="s">
        <v>109</v>
      </c>
      <c r="G159" s="146" t="s">
        <v>192</v>
      </c>
    </row>
    <row r="160" spans="1:7" x14ac:dyDescent="0.25">
      <c r="A160" s="146" t="s">
        <v>441</v>
      </c>
      <c r="B160" s="146" t="s">
        <v>442</v>
      </c>
      <c r="C160" s="146">
        <v>493.63</v>
      </c>
      <c r="D160" s="146" t="s">
        <v>139</v>
      </c>
      <c r="E160" s="146" t="s">
        <v>108</v>
      </c>
      <c r="F160" s="146" t="s">
        <v>109</v>
      </c>
      <c r="G160" s="146" t="s">
        <v>140</v>
      </c>
    </row>
    <row r="161" spans="1:7" x14ac:dyDescent="0.25">
      <c r="A161" s="146" t="s">
        <v>443</v>
      </c>
      <c r="B161" s="146" t="s">
        <v>444</v>
      </c>
      <c r="C161" s="146">
        <v>0.99</v>
      </c>
      <c r="D161" s="146" t="s">
        <v>168</v>
      </c>
      <c r="E161" s="146" t="s">
        <v>108</v>
      </c>
      <c r="F161" s="146" t="s">
        <v>109</v>
      </c>
      <c r="G161" s="146" t="s">
        <v>169</v>
      </c>
    </row>
    <row r="162" spans="1:7" x14ac:dyDescent="0.25">
      <c r="A162" s="146" t="s">
        <v>445</v>
      </c>
      <c r="B162" s="146" t="s">
        <v>446</v>
      </c>
      <c r="C162" s="146">
        <v>1.3</v>
      </c>
      <c r="D162" s="146" t="s">
        <v>168</v>
      </c>
      <c r="E162" s="146" t="s">
        <v>108</v>
      </c>
      <c r="F162" s="146" t="s">
        <v>109</v>
      </c>
      <c r="G162" s="146" t="s">
        <v>169</v>
      </c>
    </row>
    <row r="163" spans="1:7" x14ac:dyDescent="0.25">
      <c r="A163" s="146" t="s">
        <v>447</v>
      </c>
      <c r="B163" s="146" t="s">
        <v>448</v>
      </c>
      <c r="C163" s="146">
        <v>57.25</v>
      </c>
      <c r="D163" s="146" t="s">
        <v>129</v>
      </c>
      <c r="E163" s="146" t="s">
        <v>108</v>
      </c>
      <c r="F163" s="146" t="s">
        <v>109</v>
      </c>
      <c r="G163" s="146" t="s">
        <v>132</v>
      </c>
    </row>
    <row r="164" spans="1:7" x14ac:dyDescent="0.25">
      <c r="A164" s="146" t="s">
        <v>449</v>
      </c>
      <c r="B164" s="146" t="s">
        <v>450</v>
      </c>
      <c r="C164" s="146">
        <v>2.4</v>
      </c>
      <c r="D164" s="146" t="s">
        <v>107</v>
      </c>
      <c r="E164" s="146" t="s">
        <v>108</v>
      </c>
      <c r="F164" s="146" t="s">
        <v>109</v>
      </c>
      <c r="G164" s="146" t="s">
        <v>110</v>
      </c>
    </row>
    <row r="165" spans="1:7" x14ac:dyDescent="0.25">
      <c r="A165" s="146" t="s">
        <v>451</v>
      </c>
      <c r="B165" s="146" t="s">
        <v>452</v>
      </c>
      <c r="C165" s="146">
        <v>16.5</v>
      </c>
      <c r="D165" s="146" t="s">
        <v>191</v>
      </c>
      <c r="E165" s="146" t="s">
        <v>108</v>
      </c>
      <c r="F165" s="146" t="s">
        <v>109</v>
      </c>
      <c r="G165" s="146" t="s">
        <v>192</v>
      </c>
    </row>
    <row r="166" spans="1:7" x14ac:dyDescent="0.25">
      <c r="A166" s="146" t="s">
        <v>453</v>
      </c>
      <c r="B166" s="146" t="s">
        <v>454</v>
      </c>
      <c r="C166" s="146">
        <v>1.32</v>
      </c>
      <c r="D166" s="146" t="s">
        <v>191</v>
      </c>
      <c r="E166" s="146" t="s">
        <v>108</v>
      </c>
      <c r="F166" s="146" t="s">
        <v>109</v>
      </c>
      <c r="G166" s="146" t="s">
        <v>192</v>
      </c>
    </row>
    <row r="167" spans="1:7" x14ac:dyDescent="0.25">
      <c r="A167" s="146" t="s">
        <v>455</v>
      </c>
      <c r="B167" s="146" t="s">
        <v>456</v>
      </c>
      <c r="C167" s="146">
        <v>29</v>
      </c>
      <c r="D167" s="146" t="s">
        <v>370</v>
      </c>
      <c r="E167" s="146" t="s">
        <v>108</v>
      </c>
      <c r="F167" s="146" t="s">
        <v>109</v>
      </c>
      <c r="G167" s="146" t="s">
        <v>371</v>
      </c>
    </row>
    <row r="168" spans="1:7" x14ac:dyDescent="0.25">
      <c r="A168" s="146" t="s">
        <v>457</v>
      </c>
      <c r="B168" s="146" t="s">
        <v>458</v>
      </c>
      <c r="C168" s="146">
        <v>39.5</v>
      </c>
      <c r="D168" s="146" t="s">
        <v>129</v>
      </c>
      <c r="E168" s="146" t="s">
        <v>108</v>
      </c>
      <c r="F168" s="146" t="s">
        <v>109</v>
      </c>
      <c r="G168" s="146" t="s">
        <v>132</v>
      </c>
    </row>
    <row r="169" spans="1:7" x14ac:dyDescent="0.25">
      <c r="A169" s="146" t="s">
        <v>459</v>
      </c>
      <c r="B169" s="146" t="s">
        <v>460</v>
      </c>
      <c r="C169" s="146">
        <v>50</v>
      </c>
      <c r="D169" s="146" t="s">
        <v>107</v>
      </c>
      <c r="E169" s="146" t="s">
        <v>108</v>
      </c>
      <c r="F169" s="146" t="s">
        <v>109</v>
      </c>
      <c r="G169" s="146" t="s">
        <v>110</v>
      </c>
    </row>
    <row r="170" spans="1:7" x14ac:dyDescent="0.25">
      <c r="A170" s="146" t="s">
        <v>461</v>
      </c>
      <c r="B170" s="146" t="s">
        <v>462</v>
      </c>
      <c r="C170" s="146">
        <v>100</v>
      </c>
      <c r="D170" s="146" t="s">
        <v>107</v>
      </c>
      <c r="E170" s="146" t="s">
        <v>108</v>
      </c>
      <c r="F170" s="146" t="s">
        <v>109</v>
      </c>
      <c r="G170" s="146" t="s">
        <v>110</v>
      </c>
    </row>
    <row r="171" spans="1:7" x14ac:dyDescent="0.25">
      <c r="A171" s="146" t="s">
        <v>463</v>
      </c>
      <c r="B171" s="146" t="s">
        <v>464</v>
      </c>
      <c r="C171" s="146">
        <v>41</v>
      </c>
      <c r="D171" s="146" t="s">
        <v>191</v>
      </c>
      <c r="E171" s="146" t="s">
        <v>108</v>
      </c>
      <c r="F171" s="146" t="s">
        <v>109</v>
      </c>
      <c r="G171" s="146" t="s">
        <v>192</v>
      </c>
    </row>
    <row r="172" spans="1:7" x14ac:dyDescent="0.25">
      <c r="A172" s="146" t="s">
        <v>465</v>
      </c>
      <c r="B172" s="146" t="s">
        <v>466</v>
      </c>
      <c r="C172" s="146">
        <v>60</v>
      </c>
      <c r="D172" s="146" t="s">
        <v>150</v>
      </c>
      <c r="E172" s="146" t="s">
        <v>108</v>
      </c>
      <c r="F172" s="146" t="s">
        <v>109</v>
      </c>
      <c r="G172" s="146" t="s">
        <v>151</v>
      </c>
    </row>
    <row r="173" spans="1:7" x14ac:dyDescent="0.25">
      <c r="A173" s="146" t="s">
        <v>467</v>
      </c>
      <c r="B173" s="146" t="s">
        <v>468</v>
      </c>
      <c r="C173" s="146">
        <v>130</v>
      </c>
      <c r="D173" s="146" t="s">
        <v>107</v>
      </c>
      <c r="E173" s="146" t="s">
        <v>108</v>
      </c>
      <c r="F173" s="146" t="s">
        <v>109</v>
      </c>
      <c r="G173" s="146" t="s">
        <v>110</v>
      </c>
    </row>
    <row r="174" spans="1:7" x14ac:dyDescent="0.25">
      <c r="A174" s="146" t="s">
        <v>469</v>
      </c>
      <c r="B174" s="146" t="s">
        <v>470</v>
      </c>
      <c r="C174" s="146">
        <v>150</v>
      </c>
      <c r="D174" s="146" t="s">
        <v>107</v>
      </c>
      <c r="E174" s="146" t="s">
        <v>108</v>
      </c>
      <c r="F174" s="146" t="s">
        <v>109</v>
      </c>
      <c r="G174" s="146" t="s">
        <v>110</v>
      </c>
    </row>
    <row r="175" spans="1:7" x14ac:dyDescent="0.25">
      <c r="A175" s="146" t="s">
        <v>471</v>
      </c>
      <c r="B175" s="146" t="s">
        <v>472</v>
      </c>
      <c r="C175" s="146">
        <v>80</v>
      </c>
      <c r="D175" s="146" t="s">
        <v>121</v>
      </c>
      <c r="E175" s="146" t="s">
        <v>108</v>
      </c>
      <c r="F175" s="146" t="s">
        <v>109</v>
      </c>
      <c r="G175" s="146" t="s">
        <v>122</v>
      </c>
    </row>
    <row r="176" spans="1:7" x14ac:dyDescent="0.25">
      <c r="A176" s="146" t="s">
        <v>473</v>
      </c>
      <c r="B176" s="146" t="s">
        <v>474</v>
      </c>
      <c r="C176" s="146">
        <v>28.56</v>
      </c>
      <c r="D176" s="146" t="s">
        <v>147</v>
      </c>
      <c r="E176" s="146" t="s">
        <v>108</v>
      </c>
      <c r="F176" s="146" t="s">
        <v>109</v>
      </c>
      <c r="G176" s="146" t="s">
        <v>140</v>
      </c>
    </row>
    <row r="177" spans="1:7" x14ac:dyDescent="0.25">
      <c r="A177" s="146" t="s">
        <v>475</v>
      </c>
      <c r="B177" s="146" t="s">
        <v>476</v>
      </c>
      <c r="C177" s="146">
        <v>19.899999999999999</v>
      </c>
      <c r="D177" s="146" t="s">
        <v>164</v>
      </c>
      <c r="E177" s="146" t="s">
        <v>165</v>
      </c>
      <c r="F177" s="146" t="s">
        <v>131</v>
      </c>
      <c r="G177" s="146" t="s">
        <v>110</v>
      </c>
    </row>
    <row r="178" spans="1:7" x14ac:dyDescent="0.25">
      <c r="A178" s="146" t="s">
        <v>477</v>
      </c>
      <c r="B178" s="146" t="s">
        <v>478</v>
      </c>
      <c r="C178" s="146">
        <v>9.99</v>
      </c>
      <c r="D178" s="146" t="s">
        <v>129</v>
      </c>
      <c r="E178" s="146" t="s">
        <v>108</v>
      </c>
      <c r="F178" s="146" t="s">
        <v>109</v>
      </c>
      <c r="G178" s="146" t="s">
        <v>132</v>
      </c>
    </row>
    <row r="179" spans="1:7" x14ac:dyDescent="0.25">
      <c r="A179" s="146" t="s">
        <v>479</v>
      </c>
      <c r="B179" s="146" t="s">
        <v>480</v>
      </c>
      <c r="C179" s="146">
        <v>0.55000000000000004</v>
      </c>
      <c r="D179" s="146" t="s">
        <v>370</v>
      </c>
      <c r="E179" s="146" t="s">
        <v>108</v>
      </c>
      <c r="F179" s="146" t="s">
        <v>109</v>
      </c>
      <c r="G179" s="146" t="s">
        <v>371</v>
      </c>
    </row>
    <row r="180" spans="1:7" x14ac:dyDescent="0.25">
      <c r="A180" s="146" t="s">
        <v>481</v>
      </c>
      <c r="B180" s="146" t="s">
        <v>114</v>
      </c>
      <c r="C180" s="146">
        <v>2.4</v>
      </c>
      <c r="D180" s="146" t="s">
        <v>107</v>
      </c>
      <c r="E180" s="146" t="s">
        <v>108</v>
      </c>
      <c r="F180" s="146" t="s">
        <v>109</v>
      </c>
      <c r="G180" s="146" t="s">
        <v>110</v>
      </c>
    </row>
    <row r="181" spans="1:7" x14ac:dyDescent="0.25">
      <c r="A181" s="146" t="s">
        <v>482</v>
      </c>
      <c r="B181" s="146" t="s">
        <v>483</v>
      </c>
      <c r="C181" s="146">
        <v>45</v>
      </c>
      <c r="D181" s="146" t="s">
        <v>107</v>
      </c>
      <c r="E181" s="146" t="s">
        <v>108</v>
      </c>
      <c r="F181" s="146" t="s">
        <v>109</v>
      </c>
      <c r="G181" s="146" t="s">
        <v>110</v>
      </c>
    </row>
    <row r="182" spans="1:7" x14ac:dyDescent="0.25">
      <c r="A182" s="146" t="s">
        <v>484</v>
      </c>
      <c r="B182" s="146" t="s">
        <v>485</v>
      </c>
      <c r="C182" s="146">
        <v>15</v>
      </c>
      <c r="D182" s="146" t="s">
        <v>107</v>
      </c>
      <c r="E182" s="146" t="s">
        <v>108</v>
      </c>
      <c r="F182" s="146" t="s">
        <v>109</v>
      </c>
      <c r="G182" s="146" t="s">
        <v>110</v>
      </c>
    </row>
    <row r="183" spans="1:7" x14ac:dyDescent="0.25">
      <c r="A183" s="146" t="s">
        <v>486</v>
      </c>
      <c r="B183" s="146" t="s">
        <v>487</v>
      </c>
      <c r="C183" s="146">
        <v>8</v>
      </c>
      <c r="D183" s="146" t="s">
        <v>168</v>
      </c>
      <c r="E183" s="146" t="s">
        <v>108</v>
      </c>
      <c r="F183" s="146" t="s">
        <v>109</v>
      </c>
      <c r="G183" s="146" t="s">
        <v>169</v>
      </c>
    </row>
    <row r="184" spans="1:7" x14ac:dyDescent="0.25">
      <c r="A184" s="146" t="s">
        <v>488</v>
      </c>
      <c r="B184" s="146" t="s">
        <v>489</v>
      </c>
      <c r="C184" s="146">
        <v>20</v>
      </c>
      <c r="D184" s="146" t="s">
        <v>107</v>
      </c>
      <c r="E184" s="146" t="s">
        <v>108</v>
      </c>
      <c r="F184" s="146" t="s">
        <v>109</v>
      </c>
      <c r="G184" s="146" t="s">
        <v>110</v>
      </c>
    </row>
    <row r="185" spans="1:7" x14ac:dyDescent="0.25">
      <c r="A185" s="146" t="s">
        <v>490</v>
      </c>
      <c r="B185" s="146" t="s">
        <v>491</v>
      </c>
      <c r="C185" s="146">
        <v>19.55</v>
      </c>
      <c r="D185" s="146" t="s">
        <v>191</v>
      </c>
      <c r="E185" s="146" t="s">
        <v>108</v>
      </c>
      <c r="F185" s="146" t="s">
        <v>109</v>
      </c>
      <c r="G185" s="146" t="s">
        <v>192</v>
      </c>
    </row>
    <row r="186" spans="1:7" x14ac:dyDescent="0.25">
      <c r="A186" s="146" t="s">
        <v>492</v>
      </c>
      <c r="B186" s="146" t="s">
        <v>493</v>
      </c>
      <c r="C186" s="146">
        <v>49</v>
      </c>
      <c r="D186" s="146" t="s">
        <v>129</v>
      </c>
      <c r="E186" s="146" t="s">
        <v>108</v>
      </c>
      <c r="F186" s="146" t="s">
        <v>109</v>
      </c>
      <c r="G186" s="146" t="s">
        <v>132</v>
      </c>
    </row>
    <row r="187" spans="1:7" x14ac:dyDescent="0.25">
      <c r="A187" s="146" t="s">
        <v>494</v>
      </c>
      <c r="B187" s="146" t="s">
        <v>495</v>
      </c>
      <c r="C187" s="146">
        <v>120</v>
      </c>
      <c r="D187" s="146" t="s">
        <v>129</v>
      </c>
      <c r="E187" s="146" t="s">
        <v>108</v>
      </c>
      <c r="F187" s="146" t="s">
        <v>109</v>
      </c>
      <c r="G187" s="146" t="s">
        <v>132</v>
      </c>
    </row>
    <row r="188" spans="1:7" x14ac:dyDescent="0.25">
      <c r="A188" s="146" t="s">
        <v>496</v>
      </c>
      <c r="B188" s="146" t="s">
        <v>497</v>
      </c>
      <c r="C188" s="146">
        <v>24</v>
      </c>
      <c r="D188" s="146" t="s">
        <v>129</v>
      </c>
      <c r="E188" s="146" t="s">
        <v>108</v>
      </c>
      <c r="F188" s="146" t="s">
        <v>109</v>
      </c>
      <c r="G188" s="146" t="s">
        <v>132</v>
      </c>
    </row>
    <row r="189" spans="1:7" x14ac:dyDescent="0.25">
      <c r="A189" s="146" t="s">
        <v>498</v>
      </c>
      <c r="B189" s="146" t="s">
        <v>114</v>
      </c>
      <c r="C189" s="146">
        <v>1.1000000000000001</v>
      </c>
      <c r="D189" s="146" t="s">
        <v>370</v>
      </c>
      <c r="E189" s="146" t="s">
        <v>108</v>
      </c>
      <c r="F189" s="146" t="s">
        <v>109</v>
      </c>
      <c r="G189" s="146" t="s">
        <v>371</v>
      </c>
    </row>
    <row r="190" spans="1:7" x14ac:dyDescent="0.25">
      <c r="A190" s="146" t="s">
        <v>499</v>
      </c>
      <c r="B190" s="146" t="s">
        <v>114</v>
      </c>
      <c r="C190" s="146">
        <v>1.1000000000000001</v>
      </c>
      <c r="D190" s="146" t="s">
        <v>370</v>
      </c>
      <c r="E190" s="146" t="s">
        <v>108</v>
      </c>
      <c r="F190" s="146" t="s">
        <v>109</v>
      </c>
      <c r="G190" s="146" t="s">
        <v>371</v>
      </c>
    </row>
    <row r="191" spans="1:7" x14ac:dyDescent="0.25">
      <c r="A191" s="146" t="s">
        <v>500</v>
      </c>
      <c r="B191" s="146" t="s">
        <v>501</v>
      </c>
      <c r="C191" s="146">
        <v>422</v>
      </c>
      <c r="D191" s="146" t="s">
        <v>135</v>
      </c>
      <c r="E191" s="146" t="s">
        <v>108</v>
      </c>
      <c r="F191" s="146" t="s">
        <v>109</v>
      </c>
      <c r="G191" s="146" t="s">
        <v>136</v>
      </c>
    </row>
    <row r="192" spans="1:7" x14ac:dyDescent="0.25">
      <c r="A192" s="146" t="s">
        <v>502</v>
      </c>
      <c r="B192" s="146" t="s">
        <v>503</v>
      </c>
      <c r="C192" s="146">
        <v>105.5</v>
      </c>
      <c r="D192" s="146" t="s">
        <v>135</v>
      </c>
      <c r="E192" s="146" t="s">
        <v>108</v>
      </c>
      <c r="F192" s="146" t="s">
        <v>109</v>
      </c>
      <c r="G192" s="146" t="s">
        <v>136</v>
      </c>
    </row>
    <row r="193" spans="1:7" x14ac:dyDescent="0.25">
      <c r="A193" s="146" t="s">
        <v>504</v>
      </c>
      <c r="B193" s="146" t="s">
        <v>114</v>
      </c>
      <c r="C193" s="146">
        <v>62.7</v>
      </c>
      <c r="D193" s="146" t="s">
        <v>505</v>
      </c>
      <c r="E193" s="146" t="s">
        <v>506</v>
      </c>
      <c r="F193" s="146" t="s">
        <v>109</v>
      </c>
      <c r="G193" s="146" t="s">
        <v>140</v>
      </c>
    </row>
    <row r="194" spans="1:7" x14ac:dyDescent="0.25">
      <c r="A194" s="146" t="s">
        <v>507</v>
      </c>
      <c r="B194" s="146" t="s">
        <v>114</v>
      </c>
      <c r="C194" s="146">
        <v>42</v>
      </c>
      <c r="D194" s="146" t="s">
        <v>508</v>
      </c>
      <c r="E194" s="146" t="s">
        <v>506</v>
      </c>
      <c r="F194" s="146" t="s">
        <v>109</v>
      </c>
      <c r="G194" s="146" t="s">
        <v>136</v>
      </c>
    </row>
    <row r="195" spans="1:7" x14ac:dyDescent="0.25">
      <c r="A195" s="146" t="s">
        <v>509</v>
      </c>
      <c r="B195" s="146" t="s">
        <v>114</v>
      </c>
      <c r="C195" s="146">
        <v>40</v>
      </c>
      <c r="D195" s="146" t="s">
        <v>121</v>
      </c>
      <c r="E195" s="146" t="s">
        <v>108</v>
      </c>
      <c r="F195" s="146" t="s">
        <v>109</v>
      </c>
      <c r="G195" s="146" t="s">
        <v>122</v>
      </c>
    </row>
    <row r="196" spans="1:7" x14ac:dyDescent="0.25">
      <c r="A196" s="146" t="s">
        <v>510</v>
      </c>
      <c r="B196" s="146" t="s">
        <v>114</v>
      </c>
      <c r="C196" s="146">
        <v>25</v>
      </c>
      <c r="D196" s="146" t="s">
        <v>150</v>
      </c>
      <c r="E196" s="146" t="s">
        <v>108</v>
      </c>
      <c r="F196" s="146" t="s">
        <v>109</v>
      </c>
      <c r="G196" s="146" t="s">
        <v>151</v>
      </c>
    </row>
    <row r="197" spans="1:7" x14ac:dyDescent="0.25">
      <c r="A197" s="146" t="s">
        <v>511</v>
      </c>
      <c r="B197" s="146" t="s">
        <v>114</v>
      </c>
      <c r="C197" s="146">
        <v>240</v>
      </c>
      <c r="D197" s="146" t="s">
        <v>512</v>
      </c>
      <c r="E197" s="146" t="s">
        <v>116</v>
      </c>
      <c r="F197" s="146" t="s">
        <v>109</v>
      </c>
      <c r="G197" s="146" t="s">
        <v>3149</v>
      </c>
    </row>
    <row r="198" spans="1:7" x14ac:dyDescent="0.25">
      <c r="A198" s="146" t="s">
        <v>513</v>
      </c>
      <c r="B198" s="146" t="s">
        <v>114</v>
      </c>
      <c r="C198" s="146">
        <v>250</v>
      </c>
      <c r="D198" s="146" t="s">
        <v>512</v>
      </c>
      <c r="E198" s="146" t="s">
        <v>116</v>
      </c>
      <c r="F198" s="146" t="s">
        <v>109</v>
      </c>
      <c r="G198" s="146" t="s">
        <v>3149</v>
      </c>
    </row>
    <row r="199" spans="1:7" x14ac:dyDescent="0.25">
      <c r="A199" s="146" t="s">
        <v>514</v>
      </c>
      <c r="B199" s="146" t="s">
        <v>114</v>
      </c>
      <c r="C199" s="146">
        <v>240</v>
      </c>
      <c r="D199" s="146" t="s">
        <v>512</v>
      </c>
      <c r="E199" s="146" t="s">
        <v>116</v>
      </c>
      <c r="F199" s="146" t="s">
        <v>109</v>
      </c>
      <c r="G199" s="146" t="s">
        <v>3149</v>
      </c>
    </row>
    <row r="200" spans="1:7" x14ac:dyDescent="0.25">
      <c r="A200" s="146" t="s">
        <v>515</v>
      </c>
      <c r="B200" s="146" t="s">
        <v>114</v>
      </c>
      <c r="C200" s="146">
        <v>240</v>
      </c>
      <c r="D200" s="146" t="s">
        <v>512</v>
      </c>
      <c r="E200" s="146" t="s">
        <v>116</v>
      </c>
      <c r="F200" s="146" t="s">
        <v>109</v>
      </c>
      <c r="G200" s="146" t="s">
        <v>3149</v>
      </c>
    </row>
    <row r="201" spans="1:7" x14ac:dyDescent="0.25">
      <c r="A201" s="146" t="s">
        <v>516</v>
      </c>
      <c r="B201" s="146" t="s">
        <v>114</v>
      </c>
      <c r="C201" s="146">
        <v>240</v>
      </c>
      <c r="D201" s="146" t="s">
        <v>512</v>
      </c>
      <c r="E201" s="146" t="s">
        <v>116</v>
      </c>
      <c r="F201" s="146" t="s">
        <v>109</v>
      </c>
      <c r="G201" s="146" t="s">
        <v>3149</v>
      </c>
    </row>
    <row r="202" spans="1:7" x14ac:dyDescent="0.25">
      <c r="A202" s="146" t="s">
        <v>517</v>
      </c>
      <c r="B202" s="146" t="s">
        <v>114</v>
      </c>
      <c r="C202" s="146">
        <v>250</v>
      </c>
      <c r="D202" s="146" t="s">
        <v>512</v>
      </c>
      <c r="E202" s="146" t="s">
        <v>116</v>
      </c>
      <c r="F202" s="146" t="s">
        <v>109</v>
      </c>
      <c r="G202" s="146" t="s">
        <v>3149</v>
      </c>
    </row>
    <row r="203" spans="1:7" x14ac:dyDescent="0.25">
      <c r="A203" s="146" t="s">
        <v>518</v>
      </c>
      <c r="B203" s="146" t="s">
        <v>114</v>
      </c>
      <c r="C203" s="146">
        <v>1.4</v>
      </c>
      <c r="D203" s="146" t="s">
        <v>370</v>
      </c>
      <c r="E203" s="146" t="s">
        <v>108</v>
      </c>
      <c r="F203" s="146" t="s">
        <v>109</v>
      </c>
      <c r="G203" s="146" t="s">
        <v>371</v>
      </c>
    </row>
    <row r="204" spans="1:7" x14ac:dyDescent="0.25">
      <c r="A204" s="146" t="s">
        <v>519</v>
      </c>
      <c r="B204" s="146" t="s">
        <v>520</v>
      </c>
      <c r="C204" s="146">
        <v>110</v>
      </c>
      <c r="D204" s="146" t="s">
        <v>107</v>
      </c>
      <c r="E204" s="146" t="s">
        <v>108</v>
      </c>
      <c r="F204" s="146" t="s">
        <v>109</v>
      </c>
      <c r="G204" s="146" t="s">
        <v>110</v>
      </c>
    </row>
    <row r="205" spans="1:7" x14ac:dyDescent="0.25">
      <c r="A205" s="146" t="s">
        <v>521</v>
      </c>
      <c r="B205" s="146" t="s">
        <v>522</v>
      </c>
      <c r="C205" s="146">
        <v>18</v>
      </c>
      <c r="D205" s="146" t="s">
        <v>107</v>
      </c>
      <c r="E205" s="146" t="s">
        <v>108</v>
      </c>
      <c r="F205" s="146" t="s">
        <v>109</v>
      </c>
      <c r="G205" s="146" t="s">
        <v>110</v>
      </c>
    </row>
    <row r="206" spans="1:7" x14ac:dyDescent="0.25">
      <c r="A206" s="146" t="s">
        <v>523</v>
      </c>
      <c r="B206" s="146" t="s">
        <v>524</v>
      </c>
      <c r="C206" s="146">
        <v>40</v>
      </c>
      <c r="D206" s="146" t="s">
        <v>107</v>
      </c>
      <c r="E206" s="146" t="s">
        <v>108</v>
      </c>
      <c r="F206" s="146" t="s">
        <v>109</v>
      </c>
      <c r="G206" s="146" t="s">
        <v>110</v>
      </c>
    </row>
    <row r="207" spans="1:7" x14ac:dyDescent="0.25">
      <c r="A207" s="146" t="s">
        <v>525</v>
      </c>
      <c r="B207" s="146" t="s">
        <v>526</v>
      </c>
      <c r="C207" s="146">
        <v>210</v>
      </c>
      <c r="D207" s="146" t="s">
        <v>107</v>
      </c>
      <c r="E207" s="146" t="s">
        <v>108</v>
      </c>
      <c r="F207" s="146" t="s">
        <v>109</v>
      </c>
      <c r="G207" s="146" t="s">
        <v>110</v>
      </c>
    </row>
    <row r="208" spans="1:7" x14ac:dyDescent="0.25">
      <c r="A208" s="146" t="s">
        <v>527</v>
      </c>
      <c r="B208" s="146" t="s">
        <v>528</v>
      </c>
      <c r="C208" s="146">
        <v>4.3</v>
      </c>
      <c r="D208" s="146" t="s">
        <v>370</v>
      </c>
      <c r="E208" s="146" t="s">
        <v>108</v>
      </c>
      <c r="F208" s="146" t="s">
        <v>109</v>
      </c>
      <c r="G208" s="146" t="s">
        <v>371</v>
      </c>
    </row>
    <row r="209" spans="1:7" x14ac:dyDescent="0.25">
      <c r="A209" s="146" t="s">
        <v>529</v>
      </c>
      <c r="B209" s="146" t="s">
        <v>529</v>
      </c>
      <c r="C209" s="146">
        <v>415.3</v>
      </c>
      <c r="D209" s="146" t="s">
        <v>302</v>
      </c>
      <c r="E209" s="146" t="s">
        <v>108</v>
      </c>
      <c r="F209" s="146" t="s">
        <v>109</v>
      </c>
      <c r="G209" s="146" t="s">
        <v>3149</v>
      </c>
    </row>
    <row r="210" spans="1:7" x14ac:dyDescent="0.25">
      <c r="A210" s="146" t="s">
        <v>530</v>
      </c>
      <c r="B210" s="146" t="s">
        <v>531</v>
      </c>
      <c r="C210" s="146">
        <v>0.98</v>
      </c>
      <c r="D210" s="146" t="s">
        <v>168</v>
      </c>
      <c r="E210" s="146" t="s">
        <v>108</v>
      </c>
      <c r="F210" s="146" t="s">
        <v>109</v>
      </c>
      <c r="G210" s="146" t="s">
        <v>169</v>
      </c>
    </row>
    <row r="211" spans="1:7" x14ac:dyDescent="0.25">
      <c r="A211" s="146" t="s">
        <v>532</v>
      </c>
      <c r="B211" s="146" t="s">
        <v>533</v>
      </c>
      <c r="C211" s="146">
        <v>20</v>
      </c>
      <c r="D211" s="146" t="s">
        <v>107</v>
      </c>
      <c r="E211" s="146" t="s">
        <v>108</v>
      </c>
      <c r="F211" s="146" t="s">
        <v>109</v>
      </c>
      <c r="G211" s="146" t="s">
        <v>110</v>
      </c>
    </row>
    <row r="212" spans="1:7" x14ac:dyDescent="0.25">
      <c r="A212" s="146" t="s">
        <v>534</v>
      </c>
      <c r="B212" s="146" t="s">
        <v>535</v>
      </c>
      <c r="C212" s="146">
        <v>20</v>
      </c>
      <c r="D212" s="146" t="s">
        <v>107</v>
      </c>
      <c r="E212" s="146" t="s">
        <v>108</v>
      </c>
      <c r="F212" s="146" t="s">
        <v>109</v>
      </c>
      <c r="G212" s="146" t="s">
        <v>110</v>
      </c>
    </row>
    <row r="213" spans="1:7" x14ac:dyDescent="0.25">
      <c r="A213" s="146" t="s">
        <v>536</v>
      </c>
      <c r="B213" s="146" t="s">
        <v>537</v>
      </c>
      <c r="C213" s="146">
        <v>15</v>
      </c>
      <c r="D213" s="146" t="s">
        <v>107</v>
      </c>
      <c r="E213" s="146" t="s">
        <v>108</v>
      </c>
      <c r="F213" s="146" t="s">
        <v>109</v>
      </c>
      <c r="G213" s="146" t="s">
        <v>110</v>
      </c>
    </row>
    <row r="214" spans="1:7" x14ac:dyDescent="0.25">
      <c r="A214" s="146" t="s">
        <v>538</v>
      </c>
      <c r="B214" s="146" t="s">
        <v>539</v>
      </c>
      <c r="C214" s="146">
        <v>20</v>
      </c>
      <c r="D214" s="146" t="s">
        <v>107</v>
      </c>
      <c r="E214" s="146" t="s">
        <v>108</v>
      </c>
      <c r="F214" s="146" t="s">
        <v>109</v>
      </c>
      <c r="G214" s="146" t="s">
        <v>110</v>
      </c>
    </row>
    <row r="215" spans="1:7" x14ac:dyDescent="0.25">
      <c r="A215" s="146" t="s">
        <v>540</v>
      </c>
      <c r="B215" s="146" t="s">
        <v>541</v>
      </c>
      <c r="C215" s="146">
        <v>40</v>
      </c>
      <c r="D215" s="146" t="s">
        <v>107</v>
      </c>
      <c r="E215" s="146" t="s">
        <v>108</v>
      </c>
      <c r="F215" s="146" t="s">
        <v>109</v>
      </c>
      <c r="G215" s="146" t="s">
        <v>110</v>
      </c>
    </row>
    <row r="216" spans="1:7" x14ac:dyDescent="0.25">
      <c r="A216" s="146" t="s">
        <v>542</v>
      </c>
      <c r="B216" s="146" t="s">
        <v>543</v>
      </c>
      <c r="C216" s="146">
        <v>1.91</v>
      </c>
      <c r="D216" s="146" t="s">
        <v>129</v>
      </c>
      <c r="E216" s="146" t="s">
        <v>108</v>
      </c>
      <c r="F216" s="146" t="s">
        <v>109</v>
      </c>
      <c r="G216" s="146" t="s">
        <v>132</v>
      </c>
    </row>
    <row r="217" spans="1:7" x14ac:dyDescent="0.25">
      <c r="A217" s="146" t="s">
        <v>544</v>
      </c>
      <c r="B217" s="146" t="s">
        <v>545</v>
      </c>
      <c r="C217" s="146">
        <v>0.9</v>
      </c>
      <c r="D217" s="146" t="s">
        <v>107</v>
      </c>
      <c r="E217" s="146" t="s">
        <v>108</v>
      </c>
      <c r="F217" s="146" t="s">
        <v>109</v>
      </c>
      <c r="G217" s="146" t="s">
        <v>110</v>
      </c>
    </row>
    <row r="218" spans="1:7" x14ac:dyDescent="0.25">
      <c r="A218" s="146" t="s">
        <v>546</v>
      </c>
      <c r="B218" s="146" t="s">
        <v>547</v>
      </c>
      <c r="C218" s="146">
        <v>0.99</v>
      </c>
      <c r="D218" s="146" t="s">
        <v>246</v>
      </c>
      <c r="E218" s="146" t="s">
        <v>108</v>
      </c>
      <c r="F218" s="146" t="s">
        <v>109</v>
      </c>
      <c r="G218" s="146" t="s">
        <v>247</v>
      </c>
    </row>
    <row r="219" spans="1:7" x14ac:dyDescent="0.25">
      <c r="A219" s="146" t="s">
        <v>548</v>
      </c>
      <c r="B219" s="146" t="s">
        <v>549</v>
      </c>
      <c r="C219" s="146">
        <v>47.11</v>
      </c>
      <c r="D219" s="146" t="s">
        <v>135</v>
      </c>
      <c r="E219" s="146" t="s">
        <v>108</v>
      </c>
      <c r="F219" s="146" t="s">
        <v>109</v>
      </c>
      <c r="G219" s="146" t="s">
        <v>136</v>
      </c>
    </row>
    <row r="220" spans="1:7" x14ac:dyDescent="0.25">
      <c r="A220" s="146" t="s">
        <v>550</v>
      </c>
      <c r="B220" s="146" t="s">
        <v>551</v>
      </c>
      <c r="C220" s="146">
        <v>41.4</v>
      </c>
      <c r="D220" s="146" t="s">
        <v>135</v>
      </c>
      <c r="E220" s="146" t="s">
        <v>108</v>
      </c>
      <c r="F220" s="146" t="s">
        <v>109</v>
      </c>
      <c r="G220" s="146" t="s">
        <v>136</v>
      </c>
    </row>
    <row r="221" spans="1:7" x14ac:dyDescent="0.25">
      <c r="A221" s="146" t="s">
        <v>552</v>
      </c>
      <c r="B221" s="146" t="s">
        <v>114</v>
      </c>
      <c r="C221" s="146">
        <v>64.900000000000006</v>
      </c>
      <c r="D221" s="146" t="s">
        <v>107</v>
      </c>
      <c r="E221" s="146" t="s">
        <v>108</v>
      </c>
      <c r="F221" s="146" t="s">
        <v>109</v>
      </c>
      <c r="G221" s="146" t="s">
        <v>110</v>
      </c>
    </row>
    <row r="222" spans="1:7" x14ac:dyDescent="0.25">
      <c r="A222" s="146" t="s">
        <v>553</v>
      </c>
      <c r="B222" s="146" t="s">
        <v>114</v>
      </c>
      <c r="C222" s="146">
        <v>25</v>
      </c>
      <c r="D222" s="146" t="s">
        <v>150</v>
      </c>
      <c r="E222" s="146" t="s">
        <v>108</v>
      </c>
      <c r="F222" s="146" t="s">
        <v>109</v>
      </c>
      <c r="G222" s="146" t="s">
        <v>151</v>
      </c>
    </row>
    <row r="223" spans="1:7" x14ac:dyDescent="0.25">
      <c r="A223" s="146" t="s">
        <v>554</v>
      </c>
      <c r="B223" s="146" t="s">
        <v>555</v>
      </c>
      <c r="C223" s="146">
        <v>48.67</v>
      </c>
      <c r="D223" s="146" t="s">
        <v>182</v>
      </c>
      <c r="E223" s="146" t="s">
        <v>108</v>
      </c>
      <c r="F223" s="146" t="s">
        <v>109</v>
      </c>
      <c r="G223" s="146" t="s">
        <v>136</v>
      </c>
    </row>
    <row r="224" spans="1:7" x14ac:dyDescent="0.25">
      <c r="A224" s="146" t="s">
        <v>556</v>
      </c>
      <c r="B224" s="146" t="s">
        <v>557</v>
      </c>
      <c r="C224" s="146">
        <v>19.87</v>
      </c>
      <c r="D224" s="146" t="s">
        <v>246</v>
      </c>
      <c r="E224" s="146" t="s">
        <v>108</v>
      </c>
      <c r="F224" s="146" t="s">
        <v>109</v>
      </c>
      <c r="G224" s="146" t="s">
        <v>247</v>
      </c>
    </row>
    <row r="225" spans="1:7" x14ac:dyDescent="0.25">
      <c r="A225" s="146" t="s">
        <v>558</v>
      </c>
      <c r="B225" s="146" t="s">
        <v>559</v>
      </c>
      <c r="C225" s="146">
        <v>11.5</v>
      </c>
      <c r="D225" s="146" t="s">
        <v>246</v>
      </c>
      <c r="E225" s="146" t="s">
        <v>108</v>
      </c>
      <c r="F225" s="146" t="s">
        <v>109</v>
      </c>
      <c r="G225" s="146" t="s">
        <v>247</v>
      </c>
    </row>
    <row r="226" spans="1:7" x14ac:dyDescent="0.25">
      <c r="A226" s="146" t="s">
        <v>560</v>
      </c>
      <c r="B226" s="146" t="s">
        <v>561</v>
      </c>
      <c r="C226" s="146">
        <v>16.5</v>
      </c>
      <c r="D226" s="146" t="s">
        <v>246</v>
      </c>
      <c r="E226" s="146" t="s">
        <v>108</v>
      </c>
      <c r="F226" s="146" t="s">
        <v>109</v>
      </c>
      <c r="G226" s="146" t="s">
        <v>247</v>
      </c>
    </row>
    <row r="227" spans="1:7" x14ac:dyDescent="0.25">
      <c r="A227" s="146" t="s">
        <v>562</v>
      </c>
      <c r="B227" s="146" t="s">
        <v>563</v>
      </c>
      <c r="C227" s="146">
        <v>8.5</v>
      </c>
      <c r="D227" s="146" t="s">
        <v>246</v>
      </c>
      <c r="E227" s="146" t="s">
        <v>108</v>
      </c>
      <c r="F227" s="146" t="s">
        <v>109</v>
      </c>
      <c r="G227" s="146" t="s">
        <v>247</v>
      </c>
    </row>
    <row r="228" spans="1:7" x14ac:dyDescent="0.25">
      <c r="A228" s="146" t="s">
        <v>564</v>
      </c>
      <c r="B228" s="146" t="s">
        <v>565</v>
      </c>
      <c r="C228" s="146">
        <v>24.3</v>
      </c>
      <c r="D228" s="146" t="s">
        <v>246</v>
      </c>
      <c r="E228" s="146" t="s">
        <v>108</v>
      </c>
      <c r="F228" s="146" t="s">
        <v>109</v>
      </c>
      <c r="G228" s="146" t="s">
        <v>247</v>
      </c>
    </row>
    <row r="229" spans="1:7" x14ac:dyDescent="0.25">
      <c r="A229" s="146" t="s">
        <v>566</v>
      </c>
      <c r="B229" s="146" t="s">
        <v>567</v>
      </c>
      <c r="C229" s="146">
        <v>124.87</v>
      </c>
      <c r="D229" s="146" t="s">
        <v>246</v>
      </c>
      <c r="E229" s="146" t="s">
        <v>108</v>
      </c>
      <c r="F229" s="146" t="s">
        <v>109</v>
      </c>
      <c r="G229" s="146" t="s">
        <v>247</v>
      </c>
    </row>
    <row r="230" spans="1:7" x14ac:dyDescent="0.25">
      <c r="A230" s="146" t="s">
        <v>568</v>
      </c>
      <c r="B230" s="146" t="s">
        <v>569</v>
      </c>
      <c r="C230" s="146">
        <v>42</v>
      </c>
      <c r="D230" s="146" t="s">
        <v>129</v>
      </c>
      <c r="E230" s="146" t="s">
        <v>108</v>
      </c>
      <c r="F230" s="146" t="s">
        <v>109</v>
      </c>
      <c r="G230" s="146" t="s">
        <v>132</v>
      </c>
    </row>
    <row r="231" spans="1:7" x14ac:dyDescent="0.25">
      <c r="A231" s="146" t="s">
        <v>570</v>
      </c>
      <c r="B231" s="146" t="s">
        <v>571</v>
      </c>
      <c r="C231" s="146">
        <v>1.5</v>
      </c>
      <c r="D231" s="146" t="s">
        <v>370</v>
      </c>
      <c r="E231" s="146" t="s">
        <v>108</v>
      </c>
      <c r="F231" s="146" t="s">
        <v>109</v>
      </c>
      <c r="G231" s="146" t="s">
        <v>371</v>
      </c>
    </row>
    <row r="232" spans="1:7" x14ac:dyDescent="0.25">
      <c r="A232" s="146" t="s">
        <v>572</v>
      </c>
      <c r="B232" s="146" t="s">
        <v>573</v>
      </c>
      <c r="C232" s="146">
        <v>2.25</v>
      </c>
      <c r="D232" s="146" t="s">
        <v>370</v>
      </c>
      <c r="E232" s="146" t="s">
        <v>108</v>
      </c>
      <c r="F232" s="146" t="s">
        <v>109</v>
      </c>
      <c r="G232" s="146" t="s">
        <v>371</v>
      </c>
    </row>
    <row r="233" spans="1:7" x14ac:dyDescent="0.25">
      <c r="A233" s="146" t="s">
        <v>574</v>
      </c>
      <c r="B233" s="146" t="s">
        <v>575</v>
      </c>
      <c r="C233" s="146">
        <v>20</v>
      </c>
      <c r="D233" s="146" t="s">
        <v>150</v>
      </c>
      <c r="E233" s="146" t="s">
        <v>108</v>
      </c>
      <c r="F233" s="146" t="s">
        <v>109</v>
      </c>
      <c r="G233" s="146" t="s">
        <v>151</v>
      </c>
    </row>
    <row r="234" spans="1:7" x14ac:dyDescent="0.25">
      <c r="A234" s="146" t="s">
        <v>576</v>
      </c>
      <c r="B234" s="146" t="s">
        <v>577</v>
      </c>
      <c r="C234" s="146">
        <v>1.5</v>
      </c>
      <c r="D234" s="146" t="s">
        <v>107</v>
      </c>
      <c r="E234" s="146" t="s">
        <v>108</v>
      </c>
      <c r="F234" s="146" t="s">
        <v>109</v>
      </c>
      <c r="G234" s="146" t="s">
        <v>110</v>
      </c>
    </row>
    <row r="235" spans="1:7" x14ac:dyDescent="0.25">
      <c r="A235" s="146" t="s">
        <v>578</v>
      </c>
      <c r="B235" s="146" t="s">
        <v>579</v>
      </c>
      <c r="C235" s="146">
        <v>0.19</v>
      </c>
      <c r="D235" s="146" t="s">
        <v>370</v>
      </c>
      <c r="E235" s="146" t="s">
        <v>108</v>
      </c>
      <c r="F235" s="146" t="s">
        <v>109</v>
      </c>
      <c r="G235" s="146" t="s">
        <v>371</v>
      </c>
    </row>
    <row r="236" spans="1:7" x14ac:dyDescent="0.25">
      <c r="A236" s="146" t="s">
        <v>580</v>
      </c>
      <c r="B236" s="146" t="s">
        <v>581</v>
      </c>
      <c r="C236" s="146">
        <v>1.5</v>
      </c>
      <c r="D236" s="146" t="s">
        <v>107</v>
      </c>
      <c r="E236" s="146" t="s">
        <v>108</v>
      </c>
      <c r="F236" s="146" t="s">
        <v>109</v>
      </c>
      <c r="G236" s="146" t="s">
        <v>110</v>
      </c>
    </row>
    <row r="237" spans="1:7" x14ac:dyDescent="0.25">
      <c r="A237" s="146" t="s">
        <v>582</v>
      </c>
      <c r="B237" s="146" t="s">
        <v>583</v>
      </c>
      <c r="C237" s="146">
        <v>1</v>
      </c>
      <c r="D237" s="146" t="s">
        <v>107</v>
      </c>
      <c r="E237" s="146" t="s">
        <v>108</v>
      </c>
      <c r="F237" s="146" t="s">
        <v>109</v>
      </c>
      <c r="G237" s="146" t="s">
        <v>110</v>
      </c>
    </row>
    <row r="238" spans="1:7" x14ac:dyDescent="0.25">
      <c r="A238" s="146" t="s">
        <v>584</v>
      </c>
      <c r="B238" s="146" t="s">
        <v>585</v>
      </c>
      <c r="C238" s="146">
        <v>1.49</v>
      </c>
      <c r="D238" s="146" t="s">
        <v>107</v>
      </c>
      <c r="E238" s="146" t="s">
        <v>108</v>
      </c>
      <c r="F238" s="146" t="s">
        <v>109</v>
      </c>
      <c r="G238" s="146" t="s">
        <v>110</v>
      </c>
    </row>
    <row r="239" spans="1:7" x14ac:dyDescent="0.25">
      <c r="A239" s="146" t="s">
        <v>586</v>
      </c>
      <c r="B239" s="146" t="s">
        <v>587</v>
      </c>
      <c r="C239" s="146">
        <v>26</v>
      </c>
      <c r="D239" s="146" t="s">
        <v>246</v>
      </c>
      <c r="E239" s="146" t="s">
        <v>108</v>
      </c>
      <c r="F239" s="146" t="s">
        <v>109</v>
      </c>
      <c r="G239" s="146" t="s">
        <v>247</v>
      </c>
    </row>
    <row r="240" spans="1:7" x14ac:dyDescent="0.25">
      <c r="A240" s="146" t="s">
        <v>588</v>
      </c>
      <c r="B240" s="146" t="s">
        <v>114</v>
      </c>
      <c r="C240" s="146">
        <v>44</v>
      </c>
      <c r="D240" s="146" t="s">
        <v>182</v>
      </c>
      <c r="E240" s="146" t="s">
        <v>108</v>
      </c>
      <c r="F240" s="146" t="s">
        <v>109</v>
      </c>
      <c r="G240" s="146" t="s">
        <v>136</v>
      </c>
    </row>
    <row r="241" spans="1:7" x14ac:dyDescent="0.25">
      <c r="A241" s="146" t="s">
        <v>589</v>
      </c>
      <c r="B241" s="146" t="s">
        <v>590</v>
      </c>
      <c r="C241" s="146">
        <v>1.9</v>
      </c>
      <c r="D241" s="146" t="s">
        <v>370</v>
      </c>
      <c r="E241" s="146" t="s">
        <v>108</v>
      </c>
      <c r="F241" s="146" t="s">
        <v>109</v>
      </c>
      <c r="G241" s="146" t="s">
        <v>371</v>
      </c>
    </row>
    <row r="242" spans="1:7" x14ac:dyDescent="0.25">
      <c r="A242" s="146" t="s">
        <v>591</v>
      </c>
      <c r="B242" s="146" t="s">
        <v>592</v>
      </c>
      <c r="C242" s="146">
        <v>10.8</v>
      </c>
      <c r="D242" s="146" t="s">
        <v>370</v>
      </c>
      <c r="E242" s="146" t="s">
        <v>108</v>
      </c>
      <c r="F242" s="146" t="s">
        <v>109</v>
      </c>
      <c r="G242" s="146" t="s">
        <v>371</v>
      </c>
    </row>
    <row r="243" spans="1:7" x14ac:dyDescent="0.25">
      <c r="A243" s="146" t="s">
        <v>593</v>
      </c>
      <c r="B243" s="146" t="s">
        <v>594</v>
      </c>
      <c r="C243" s="146">
        <v>48.6</v>
      </c>
      <c r="D243" s="146" t="s">
        <v>595</v>
      </c>
      <c r="E243" s="146" t="s">
        <v>108</v>
      </c>
      <c r="F243" s="146" t="s">
        <v>109</v>
      </c>
      <c r="G243" s="146" t="s">
        <v>596</v>
      </c>
    </row>
    <row r="244" spans="1:7" x14ac:dyDescent="0.25">
      <c r="A244" s="148" t="s">
        <v>597</v>
      </c>
      <c r="B244" s="148" t="s">
        <v>598</v>
      </c>
      <c r="C244" s="148">
        <v>129.94</v>
      </c>
      <c r="D244" s="146" t="s">
        <v>191</v>
      </c>
      <c r="E244" s="149" t="s">
        <v>599</v>
      </c>
      <c r="F244" s="146" t="s">
        <v>131</v>
      </c>
      <c r="G244" s="146" t="s">
        <v>320</v>
      </c>
    </row>
    <row r="245" spans="1:7" x14ac:dyDescent="0.25">
      <c r="A245" s="148" t="s">
        <v>600</v>
      </c>
      <c r="B245" s="148" t="s">
        <v>601</v>
      </c>
      <c r="C245" s="148">
        <v>194.28</v>
      </c>
      <c r="D245" s="146" t="s">
        <v>191</v>
      </c>
      <c r="E245" s="149" t="s">
        <v>599</v>
      </c>
      <c r="F245" s="146" t="s">
        <v>131</v>
      </c>
      <c r="G245" s="146" t="s">
        <v>320</v>
      </c>
    </row>
    <row r="246" spans="1:7" x14ac:dyDescent="0.25">
      <c r="A246" s="146" t="s">
        <v>602</v>
      </c>
      <c r="B246" s="146" t="s">
        <v>603</v>
      </c>
      <c r="C246" s="146">
        <v>1.5</v>
      </c>
      <c r="D246" s="146" t="s">
        <v>107</v>
      </c>
      <c r="E246" s="146" t="s">
        <v>108</v>
      </c>
      <c r="F246" s="146" t="s">
        <v>109</v>
      </c>
      <c r="G246" s="146" t="s">
        <v>110</v>
      </c>
    </row>
    <row r="247" spans="1:7" x14ac:dyDescent="0.25">
      <c r="A247" s="146" t="s">
        <v>604</v>
      </c>
      <c r="B247" s="146" t="s">
        <v>605</v>
      </c>
      <c r="C247" s="146">
        <v>0.99</v>
      </c>
      <c r="D247" s="146" t="s">
        <v>168</v>
      </c>
      <c r="E247" s="146" t="s">
        <v>108</v>
      </c>
      <c r="F247" s="146" t="s">
        <v>109</v>
      </c>
      <c r="G247" s="146" t="s">
        <v>169</v>
      </c>
    </row>
    <row r="248" spans="1:7" x14ac:dyDescent="0.25">
      <c r="A248" s="146" t="s">
        <v>606</v>
      </c>
      <c r="B248" s="146" t="s">
        <v>607</v>
      </c>
      <c r="C248" s="146">
        <v>2</v>
      </c>
      <c r="D248" s="146" t="s">
        <v>168</v>
      </c>
      <c r="E248" s="146" t="s">
        <v>108</v>
      </c>
      <c r="F248" s="146" t="s">
        <v>109</v>
      </c>
      <c r="G248" s="146" t="s">
        <v>169</v>
      </c>
    </row>
    <row r="249" spans="1:7" x14ac:dyDescent="0.25">
      <c r="A249" s="146" t="s">
        <v>608</v>
      </c>
      <c r="B249" s="146" t="s">
        <v>609</v>
      </c>
      <c r="C249" s="146">
        <v>1.25</v>
      </c>
      <c r="D249" s="146" t="s">
        <v>246</v>
      </c>
      <c r="E249" s="146" t="s">
        <v>108</v>
      </c>
      <c r="F249" s="146" t="s">
        <v>109</v>
      </c>
      <c r="G249" s="146" t="s">
        <v>247</v>
      </c>
    </row>
    <row r="250" spans="1:7" x14ac:dyDescent="0.25">
      <c r="A250" s="146" t="s">
        <v>610</v>
      </c>
      <c r="B250" s="146" t="s">
        <v>611</v>
      </c>
      <c r="C250" s="146">
        <v>125</v>
      </c>
      <c r="D250" s="146" t="s">
        <v>107</v>
      </c>
      <c r="E250" s="146" t="s">
        <v>108</v>
      </c>
      <c r="F250" s="146" t="s">
        <v>109</v>
      </c>
      <c r="G250" s="146" t="s">
        <v>110</v>
      </c>
    </row>
    <row r="251" spans="1:7" x14ac:dyDescent="0.25">
      <c r="A251" s="146" t="s">
        <v>612</v>
      </c>
      <c r="B251" s="146" t="s">
        <v>613</v>
      </c>
      <c r="C251" s="146">
        <v>45.6</v>
      </c>
      <c r="D251" s="146" t="s">
        <v>107</v>
      </c>
      <c r="E251" s="146" t="s">
        <v>108</v>
      </c>
      <c r="F251" s="146" t="s">
        <v>109</v>
      </c>
      <c r="G251" s="146" t="s">
        <v>110</v>
      </c>
    </row>
    <row r="252" spans="1:7" x14ac:dyDescent="0.25">
      <c r="A252" s="146" t="s">
        <v>614</v>
      </c>
      <c r="B252" s="146" t="s">
        <v>615</v>
      </c>
      <c r="C252" s="146">
        <v>6.4</v>
      </c>
      <c r="D252" s="146" t="s">
        <v>168</v>
      </c>
      <c r="E252" s="146" t="s">
        <v>108</v>
      </c>
      <c r="F252" s="146" t="s">
        <v>109</v>
      </c>
      <c r="G252" s="146" t="s">
        <v>169</v>
      </c>
    </row>
    <row r="253" spans="1:7" x14ac:dyDescent="0.25">
      <c r="A253" s="146" t="s">
        <v>218</v>
      </c>
      <c r="B253" s="146" t="s">
        <v>114</v>
      </c>
      <c r="C253" s="146">
        <v>20</v>
      </c>
      <c r="D253" s="146" t="s">
        <v>616</v>
      </c>
      <c r="E253" s="146" t="s">
        <v>165</v>
      </c>
      <c r="F253" s="146" t="s">
        <v>109</v>
      </c>
      <c r="G253" s="146" t="s">
        <v>136</v>
      </c>
    </row>
    <row r="254" spans="1:7" x14ac:dyDescent="0.25">
      <c r="A254" s="146" t="s">
        <v>617</v>
      </c>
      <c r="B254" s="146" t="s">
        <v>114</v>
      </c>
      <c r="C254" s="146">
        <v>20</v>
      </c>
      <c r="D254" s="146" t="s">
        <v>616</v>
      </c>
      <c r="E254" s="146" t="s">
        <v>165</v>
      </c>
      <c r="F254" s="146" t="s">
        <v>109</v>
      </c>
      <c r="G254" s="146" t="s">
        <v>136</v>
      </c>
    </row>
    <row r="255" spans="1:7" x14ac:dyDescent="0.25">
      <c r="A255" s="146" t="s">
        <v>618</v>
      </c>
      <c r="B255" s="146" t="s">
        <v>114</v>
      </c>
      <c r="C255" s="146">
        <v>20</v>
      </c>
      <c r="D255" s="146" t="s">
        <v>616</v>
      </c>
      <c r="E255" s="146" t="s">
        <v>165</v>
      </c>
      <c r="F255" s="146" t="s">
        <v>109</v>
      </c>
      <c r="G255" s="146" t="s">
        <v>136</v>
      </c>
    </row>
    <row r="256" spans="1:7" x14ac:dyDescent="0.25">
      <c r="A256" s="146" t="s">
        <v>619</v>
      </c>
      <c r="B256" s="146" t="s">
        <v>114</v>
      </c>
      <c r="C256" s="146">
        <v>20</v>
      </c>
      <c r="D256" s="146" t="s">
        <v>616</v>
      </c>
      <c r="E256" s="146" t="s">
        <v>165</v>
      </c>
      <c r="F256" s="146" t="s">
        <v>109</v>
      </c>
      <c r="G256" s="146" t="s">
        <v>136</v>
      </c>
    </row>
    <row r="257" spans="1:7" x14ac:dyDescent="0.25">
      <c r="A257" s="146" t="s">
        <v>620</v>
      </c>
      <c r="B257" s="146" t="s">
        <v>114</v>
      </c>
      <c r="C257" s="146">
        <v>31</v>
      </c>
      <c r="D257" s="146" t="s">
        <v>621</v>
      </c>
      <c r="E257" s="146" t="s">
        <v>165</v>
      </c>
      <c r="F257" s="146" t="s">
        <v>109</v>
      </c>
      <c r="G257" s="146" t="s">
        <v>151</v>
      </c>
    </row>
    <row r="258" spans="1:7" x14ac:dyDescent="0.25">
      <c r="A258" s="146" t="s">
        <v>622</v>
      </c>
      <c r="B258" s="146" t="s">
        <v>114</v>
      </c>
      <c r="C258" s="146">
        <v>94.936000000000007</v>
      </c>
      <c r="D258" s="146" t="s">
        <v>191</v>
      </c>
      <c r="E258" s="146" t="s">
        <v>108</v>
      </c>
      <c r="F258" s="146" t="s">
        <v>109</v>
      </c>
      <c r="G258" s="146" t="s">
        <v>192</v>
      </c>
    </row>
    <row r="259" spans="1:7" x14ac:dyDescent="0.25">
      <c r="A259" s="146" t="s">
        <v>623</v>
      </c>
      <c r="B259" s="146" t="s">
        <v>624</v>
      </c>
      <c r="C259" s="146">
        <v>204.2</v>
      </c>
      <c r="D259" s="146" t="s">
        <v>135</v>
      </c>
      <c r="E259" s="146" t="s">
        <v>108</v>
      </c>
      <c r="F259" s="146" t="s">
        <v>109</v>
      </c>
      <c r="G259" s="146" t="s">
        <v>136</v>
      </c>
    </row>
    <row r="260" spans="1:7" x14ac:dyDescent="0.25">
      <c r="A260" s="146" t="s">
        <v>625</v>
      </c>
      <c r="B260" s="146" t="s">
        <v>626</v>
      </c>
      <c r="C260" s="146">
        <v>202.7</v>
      </c>
      <c r="D260" s="146" t="s">
        <v>135</v>
      </c>
      <c r="E260" s="146" t="s">
        <v>108</v>
      </c>
      <c r="F260" s="146" t="s">
        <v>109</v>
      </c>
      <c r="G260" s="146" t="s">
        <v>136</v>
      </c>
    </row>
    <row r="261" spans="1:7" x14ac:dyDescent="0.25">
      <c r="A261" s="146" t="s">
        <v>627</v>
      </c>
      <c r="B261" s="146" t="s">
        <v>628</v>
      </c>
      <c r="C261" s="146">
        <v>208.96</v>
      </c>
      <c r="D261" s="146" t="s">
        <v>135</v>
      </c>
      <c r="E261" s="146" t="s">
        <v>108</v>
      </c>
      <c r="F261" s="146" t="s">
        <v>109</v>
      </c>
      <c r="G261" s="146" t="s">
        <v>136</v>
      </c>
    </row>
    <row r="262" spans="1:7" x14ac:dyDescent="0.25">
      <c r="A262" s="146" t="s">
        <v>629</v>
      </c>
      <c r="B262" s="146" t="s">
        <v>630</v>
      </c>
      <c r="C262" s="146">
        <v>204.29</v>
      </c>
      <c r="D262" s="146" t="s">
        <v>135</v>
      </c>
      <c r="E262" s="146" t="s">
        <v>108</v>
      </c>
      <c r="F262" s="146" t="s">
        <v>109</v>
      </c>
      <c r="G262" s="146" t="s">
        <v>136</v>
      </c>
    </row>
    <row r="263" spans="1:7" x14ac:dyDescent="0.25">
      <c r="A263" s="146" t="s">
        <v>631</v>
      </c>
      <c r="B263" s="146" t="s">
        <v>632</v>
      </c>
      <c r="C263" s="146">
        <v>1.5</v>
      </c>
      <c r="D263" s="146" t="s">
        <v>107</v>
      </c>
      <c r="E263" s="146" t="s">
        <v>108</v>
      </c>
      <c r="F263" s="146" t="s">
        <v>109</v>
      </c>
      <c r="G263" s="146" t="s">
        <v>110</v>
      </c>
    </row>
    <row r="264" spans="1:7" x14ac:dyDescent="0.25">
      <c r="A264" s="146" t="s">
        <v>633</v>
      </c>
      <c r="B264" s="146" t="s">
        <v>634</v>
      </c>
      <c r="C264" s="146">
        <v>45</v>
      </c>
      <c r="D264" s="146" t="s">
        <v>370</v>
      </c>
      <c r="E264" s="146" t="s">
        <v>108</v>
      </c>
      <c r="F264" s="146" t="s">
        <v>109</v>
      </c>
      <c r="G264" s="146" t="s">
        <v>371</v>
      </c>
    </row>
    <row r="265" spans="1:7" x14ac:dyDescent="0.25">
      <c r="A265" s="146" t="s">
        <v>635</v>
      </c>
      <c r="B265" s="146" t="s">
        <v>636</v>
      </c>
      <c r="C265" s="146">
        <v>13</v>
      </c>
      <c r="D265" s="146" t="s">
        <v>168</v>
      </c>
      <c r="E265" s="146" t="s">
        <v>108</v>
      </c>
      <c r="F265" s="146" t="s">
        <v>109</v>
      </c>
      <c r="G265" s="146" t="s">
        <v>169</v>
      </c>
    </row>
    <row r="266" spans="1:7" x14ac:dyDescent="0.25">
      <c r="A266" s="146" t="s">
        <v>637</v>
      </c>
      <c r="B266" s="146" t="s">
        <v>638</v>
      </c>
      <c r="C266" s="146">
        <v>176.72</v>
      </c>
      <c r="D266" s="146" t="s">
        <v>129</v>
      </c>
      <c r="E266" s="146" t="s">
        <v>108</v>
      </c>
      <c r="F266" s="146" t="s">
        <v>109</v>
      </c>
      <c r="G266" s="146" t="s">
        <v>132</v>
      </c>
    </row>
    <row r="267" spans="1:7" x14ac:dyDescent="0.25">
      <c r="A267" s="146" t="s">
        <v>639</v>
      </c>
      <c r="B267" s="146" t="s">
        <v>640</v>
      </c>
      <c r="C267" s="146">
        <v>175.67</v>
      </c>
      <c r="D267" s="146" t="s">
        <v>129</v>
      </c>
      <c r="E267" s="146" t="s">
        <v>108</v>
      </c>
      <c r="F267" s="146" t="s">
        <v>109</v>
      </c>
      <c r="G267" s="146" t="s">
        <v>132</v>
      </c>
    </row>
    <row r="268" spans="1:7" x14ac:dyDescent="0.25">
      <c r="A268" s="146" t="s">
        <v>641</v>
      </c>
      <c r="B268" s="146" t="s">
        <v>642</v>
      </c>
      <c r="C268" s="146">
        <v>74.8</v>
      </c>
      <c r="D268" s="146" t="s">
        <v>164</v>
      </c>
      <c r="E268" s="146" t="s">
        <v>165</v>
      </c>
      <c r="F268" s="146" t="s">
        <v>131</v>
      </c>
      <c r="G268" s="146" t="s">
        <v>110</v>
      </c>
    </row>
    <row r="269" spans="1:7" x14ac:dyDescent="0.25">
      <c r="A269" s="146" t="s">
        <v>643</v>
      </c>
      <c r="B269" s="146" t="s">
        <v>644</v>
      </c>
      <c r="C269" s="146">
        <v>3.3</v>
      </c>
      <c r="D269" s="146" t="s">
        <v>370</v>
      </c>
      <c r="E269" s="146" t="s">
        <v>108</v>
      </c>
      <c r="F269" s="146" t="s">
        <v>109</v>
      </c>
      <c r="G269" s="146" t="s">
        <v>371</v>
      </c>
    </row>
    <row r="270" spans="1:7" x14ac:dyDescent="0.25">
      <c r="A270" s="146" t="s">
        <v>645</v>
      </c>
      <c r="B270" s="146" t="s">
        <v>646</v>
      </c>
      <c r="C270" s="146">
        <v>43</v>
      </c>
      <c r="D270" s="146" t="s">
        <v>182</v>
      </c>
      <c r="E270" s="146" t="s">
        <v>108</v>
      </c>
      <c r="F270" s="146" t="s">
        <v>109</v>
      </c>
      <c r="G270" s="146" t="s">
        <v>136</v>
      </c>
    </row>
    <row r="271" spans="1:7" x14ac:dyDescent="0.25">
      <c r="A271" s="146" t="s">
        <v>647</v>
      </c>
      <c r="B271" s="146" t="s">
        <v>648</v>
      </c>
      <c r="C271" s="146">
        <v>641</v>
      </c>
      <c r="D271" s="146" t="s">
        <v>147</v>
      </c>
      <c r="E271" s="146" t="s">
        <v>108</v>
      </c>
      <c r="F271" s="146" t="s">
        <v>109</v>
      </c>
      <c r="G271" s="146" t="s">
        <v>140</v>
      </c>
    </row>
    <row r="272" spans="1:7" x14ac:dyDescent="0.25">
      <c r="A272" s="146" t="s">
        <v>649</v>
      </c>
      <c r="B272" s="146" t="s">
        <v>650</v>
      </c>
      <c r="C272" s="146">
        <v>246.86</v>
      </c>
      <c r="D272" s="146" t="s">
        <v>129</v>
      </c>
      <c r="E272" s="146" t="s">
        <v>108</v>
      </c>
      <c r="F272" s="146" t="s">
        <v>109</v>
      </c>
      <c r="G272" s="146" t="s">
        <v>132</v>
      </c>
    </row>
    <row r="273" spans="1:7" x14ac:dyDescent="0.25">
      <c r="A273" s="146" t="s">
        <v>651</v>
      </c>
      <c r="B273" s="146" t="s">
        <v>652</v>
      </c>
      <c r="C273" s="146">
        <v>10</v>
      </c>
      <c r="D273" s="146" t="s">
        <v>121</v>
      </c>
      <c r="E273" s="146" t="s">
        <v>108</v>
      </c>
      <c r="F273" s="146" t="s">
        <v>109</v>
      </c>
      <c r="G273" s="146" t="s">
        <v>122</v>
      </c>
    </row>
    <row r="274" spans="1:7" x14ac:dyDescent="0.25">
      <c r="A274" s="146" t="s">
        <v>653</v>
      </c>
      <c r="B274" s="146" t="s">
        <v>654</v>
      </c>
      <c r="C274" s="146">
        <v>10.5</v>
      </c>
      <c r="D274" s="146" t="s">
        <v>121</v>
      </c>
      <c r="E274" s="146" t="s">
        <v>108</v>
      </c>
      <c r="F274" s="146" t="s">
        <v>109</v>
      </c>
      <c r="G274" s="146" t="s">
        <v>122</v>
      </c>
    </row>
    <row r="275" spans="1:7" x14ac:dyDescent="0.25">
      <c r="A275" s="146" t="s">
        <v>655</v>
      </c>
      <c r="B275" s="146" t="s">
        <v>656</v>
      </c>
      <c r="C275" s="146">
        <v>14</v>
      </c>
      <c r="D275" s="146" t="s">
        <v>121</v>
      </c>
      <c r="E275" s="146" t="s">
        <v>108</v>
      </c>
      <c r="F275" s="146" t="s">
        <v>109</v>
      </c>
      <c r="G275" s="146" t="s">
        <v>122</v>
      </c>
    </row>
    <row r="276" spans="1:7" x14ac:dyDescent="0.25">
      <c r="A276" s="146" t="s">
        <v>657</v>
      </c>
      <c r="B276" s="146" t="s">
        <v>658</v>
      </c>
      <c r="C276" s="146">
        <v>3</v>
      </c>
      <c r="D276" s="146" t="s">
        <v>168</v>
      </c>
      <c r="E276" s="146" t="s">
        <v>108</v>
      </c>
      <c r="F276" s="146" t="s">
        <v>109</v>
      </c>
      <c r="G276" s="146" t="s">
        <v>169</v>
      </c>
    </row>
    <row r="277" spans="1:7" x14ac:dyDescent="0.25">
      <c r="A277" s="146" t="s">
        <v>659</v>
      </c>
      <c r="B277" s="146" t="s">
        <v>660</v>
      </c>
      <c r="C277" s="146">
        <v>60</v>
      </c>
      <c r="D277" s="146" t="s">
        <v>121</v>
      </c>
      <c r="E277" s="146" t="s">
        <v>108</v>
      </c>
      <c r="F277" s="146" t="s">
        <v>109</v>
      </c>
      <c r="G277" s="146" t="s">
        <v>122</v>
      </c>
    </row>
    <row r="278" spans="1:7" x14ac:dyDescent="0.25">
      <c r="A278" s="146" t="s">
        <v>661</v>
      </c>
      <c r="B278" s="146" t="s">
        <v>662</v>
      </c>
      <c r="C278" s="146">
        <v>10.9</v>
      </c>
      <c r="D278" s="146" t="s">
        <v>168</v>
      </c>
      <c r="E278" s="146" t="s">
        <v>108</v>
      </c>
      <c r="F278" s="146" t="s">
        <v>109</v>
      </c>
      <c r="G278" s="146" t="s">
        <v>169</v>
      </c>
    </row>
    <row r="279" spans="1:7" x14ac:dyDescent="0.25">
      <c r="A279" s="146" t="s">
        <v>663</v>
      </c>
      <c r="B279" s="146" t="s">
        <v>664</v>
      </c>
      <c r="C279" s="146">
        <v>2.9</v>
      </c>
      <c r="D279" s="146" t="s">
        <v>121</v>
      </c>
      <c r="E279" s="146" t="s">
        <v>108</v>
      </c>
      <c r="F279" s="146" t="s">
        <v>109</v>
      </c>
      <c r="G279" s="146" t="s">
        <v>122</v>
      </c>
    </row>
    <row r="280" spans="1:7" x14ac:dyDescent="0.25">
      <c r="A280" s="146" t="s">
        <v>665</v>
      </c>
      <c r="B280" s="146" t="s">
        <v>666</v>
      </c>
      <c r="C280" s="146">
        <v>11.94</v>
      </c>
      <c r="D280" s="146" t="s">
        <v>168</v>
      </c>
      <c r="E280" s="146" t="s">
        <v>108</v>
      </c>
      <c r="F280" s="146" t="s">
        <v>109</v>
      </c>
      <c r="G280" s="146" t="s">
        <v>169</v>
      </c>
    </row>
    <row r="281" spans="1:7" x14ac:dyDescent="0.25">
      <c r="A281" s="146" t="s">
        <v>667</v>
      </c>
      <c r="B281" s="146" t="s">
        <v>668</v>
      </c>
      <c r="C281" s="146">
        <v>155</v>
      </c>
      <c r="D281" s="146" t="s">
        <v>107</v>
      </c>
      <c r="E281" s="146" t="s">
        <v>108</v>
      </c>
      <c r="F281" s="146" t="s">
        <v>109</v>
      </c>
      <c r="G281" s="146" t="s">
        <v>110</v>
      </c>
    </row>
    <row r="282" spans="1:7" x14ac:dyDescent="0.25">
      <c r="A282" s="146" t="s">
        <v>669</v>
      </c>
      <c r="B282" s="146" t="s">
        <v>670</v>
      </c>
      <c r="C282" s="146">
        <v>92</v>
      </c>
      <c r="D282" s="146" t="s">
        <v>107</v>
      </c>
      <c r="E282" s="146" t="s">
        <v>108</v>
      </c>
      <c r="F282" s="146" t="s">
        <v>109</v>
      </c>
      <c r="G282" s="146" t="s">
        <v>110</v>
      </c>
    </row>
    <row r="283" spans="1:7" x14ac:dyDescent="0.25">
      <c r="A283" s="146" t="s">
        <v>671</v>
      </c>
      <c r="B283" s="146" t="s">
        <v>672</v>
      </c>
      <c r="C283" s="146">
        <v>10</v>
      </c>
      <c r="D283" s="146" t="s">
        <v>107</v>
      </c>
      <c r="E283" s="146" t="s">
        <v>108</v>
      </c>
      <c r="F283" s="146" t="s">
        <v>109</v>
      </c>
      <c r="G283" s="146" t="s">
        <v>110</v>
      </c>
    </row>
    <row r="284" spans="1:7" x14ac:dyDescent="0.25">
      <c r="A284" s="146" t="s">
        <v>673</v>
      </c>
      <c r="B284" s="146" t="s">
        <v>674</v>
      </c>
      <c r="C284" s="146">
        <v>48</v>
      </c>
      <c r="D284" s="146" t="s">
        <v>107</v>
      </c>
      <c r="E284" s="146" t="s">
        <v>108</v>
      </c>
      <c r="F284" s="146" t="s">
        <v>109</v>
      </c>
      <c r="G284" s="146" t="s">
        <v>110</v>
      </c>
    </row>
    <row r="285" spans="1:7" x14ac:dyDescent="0.25">
      <c r="A285" s="146" t="s">
        <v>675</v>
      </c>
      <c r="B285" s="146" t="s">
        <v>675</v>
      </c>
      <c r="C285" s="146">
        <v>26</v>
      </c>
      <c r="D285" s="146" t="s">
        <v>115</v>
      </c>
      <c r="E285" s="146" t="s">
        <v>116</v>
      </c>
      <c r="F285" s="146" t="s">
        <v>109</v>
      </c>
      <c r="G285" s="146" t="s">
        <v>110</v>
      </c>
    </row>
    <row r="286" spans="1:7" x14ac:dyDescent="0.25">
      <c r="A286" s="146" t="s">
        <v>676</v>
      </c>
      <c r="B286" s="146" t="s">
        <v>676</v>
      </c>
      <c r="C286" s="146">
        <v>27</v>
      </c>
      <c r="D286" s="146" t="s">
        <v>115</v>
      </c>
      <c r="E286" s="146" t="s">
        <v>116</v>
      </c>
      <c r="F286" s="146" t="s">
        <v>109</v>
      </c>
      <c r="G286" s="146" t="s">
        <v>110</v>
      </c>
    </row>
    <row r="287" spans="1:7" x14ac:dyDescent="0.25">
      <c r="A287" s="146" t="s">
        <v>677</v>
      </c>
      <c r="B287" s="146" t="s">
        <v>677</v>
      </c>
      <c r="C287" s="146">
        <v>26</v>
      </c>
      <c r="D287" s="146" t="s">
        <v>115</v>
      </c>
      <c r="E287" s="146" t="s">
        <v>116</v>
      </c>
      <c r="F287" s="146" t="s">
        <v>109</v>
      </c>
      <c r="G287" s="146" t="s">
        <v>110</v>
      </c>
    </row>
    <row r="288" spans="1:7" x14ac:dyDescent="0.25">
      <c r="A288" s="146" t="s">
        <v>678</v>
      </c>
      <c r="B288" s="146" t="s">
        <v>678</v>
      </c>
      <c r="C288" s="146">
        <v>28</v>
      </c>
      <c r="D288" s="146" t="s">
        <v>115</v>
      </c>
      <c r="E288" s="146" t="s">
        <v>116</v>
      </c>
      <c r="F288" s="146" t="s">
        <v>109</v>
      </c>
      <c r="G288" s="146" t="s">
        <v>110</v>
      </c>
    </row>
    <row r="289" spans="1:7" x14ac:dyDescent="0.25">
      <c r="A289" s="146" t="s">
        <v>679</v>
      </c>
      <c r="B289" s="146" t="s">
        <v>679</v>
      </c>
      <c r="C289" s="146">
        <v>25</v>
      </c>
      <c r="D289" s="146" t="s">
        <v>115</v>
      </c>
      <c r="E289" s="146" t="s">
        <v>116</v>
      </c>
      <c r="F289" s="146" t="s">
        <v>109</v>
      </c>
      <c r="G289" s="146" t="s">
        <v>110</v>
      </c>
    </row>
    <row r="290" spans="1:7" x14ac:dyDescent="0.25">
      <c r="A290" s="146" t="s">
        <v>680</v>
      </c>
      <c r="B290" s="146" t="s">
        <v>680</v>
      </c>
      <c r="C290" s="146">
        <v>26</v>
      </c>
      <c r="D290" s="146" t="s">
        <v>115</v>
      </c>
      <c r="E290" s="146" t="s">
        <v>116</v>
      </c>
      <c r="F290" s="146" t="s">
        <v>109</v>
      </c>
      <c r="G290" s="146" t="s">
        <v>110</v>
      </c>
    </row>
    <row r="291" spans="1:7" x14ac:dyDescent="0.25">
      <c r="A291" s="146" t="s">
        <v>681</v>
      </c>
      <c r="B291" s="146" t="s">
        <v>681</v>
      </c>
      <c r="C291" s="146">
        <v>27</v>
      </c>
      <c r="D291" s="146" t="s">
        <v>115</v>
      </c>
      <c r="E291" s="146" t="s">
        <v>116</v>
      </c>
      <c r="F291" s="146" t="s">
        <v>109</v>
      </c>
      <c r="G291" s="146" t="s">
        <v>110</v>
      </c>
    </row>
    <row r="292" spans="1:7" x14ac:dyDescent="0.25">
      <c r="A292" s="146" t="s">
        <v>682</v>
      </c>
      <c r="B292" s="146" t="s">
        <v>682</v>
      </c>
      <c r="C292" s="146">
        <v>26</v>
      </c>
      <c r="D292" s="146" t="s">
        <v>115</v>
      </c>
      <c r="E292" s="146" t="s">
        <v>116</v>
      </c>
      <c r="F292" s="146" t="s">
        <v>109</v>
      </c>
      <c r="G292" s="146" t="s">
        <v>110</v>
      </c>
    </row>
    <row r="293" spans="1:7" x14ac:dyDescent="0.25">
      <c r="A293" s="146" t="s">
        <v>683</v>
      </c>
      <c r="B293" s="146" t="s">
        <v>683</v>
      </c>
      <c r="C293" s="146">
        <v>24</v>
      </c>
      <c r="D293" s="146" t="s">
        <v>115</v>
      </c>
      <c r="E293" s="146" t="s">
        <v>116</v>
      </c>
      <c r="F293" s="146" t="s">
        <v>109</v>
      </c>
      <c r="G293" s="146" t="s">
        <v>110</v>
      </c>
    </row>
    <row r="294" spans="1:7" x14ac:dyDescent="0.25">
      <c r="A294" s="146" t="s">
        <v>684</v>
      </c>
      <c r="B294" s="146" t="s">
        <v>684</v>
      </c>
      <c r="C294" s="146">
        <v>20</v>
      </c>
      <c r="D294" s="146" t="s">
        <v>115</v>
      </c>
      <c r="E294" s="146" t="s">
        <v>116</v>
      </c>
      <c r="F294" s="146" t="s">
        <v>109</v>
      </c>
      <c r="G294" s="146" t="s">
        <v>110</v>
      </c>
    </row>
    <row r="295" spans="1:7" x14ac:dyDescent="0.25">
      <c r="A295" s="146" t="s">
        <v>685</v>
      </c>
      <c r="B295" s="146" t="s">
        <v>686</v>
      </c>
      <c r="C295" s="146">
        <v>20</v>
      </c>
      <c r="D295" s="146" t="s">
        <v>107</v>
      </c>
      <c r="E295" s="146" t="s">
        <v>108</v>
      </c>
      <c r="F295" s="146" t="s">
        <v>109</v>
      </c>
      <c r="G295" s="146" t="s">
        <v>110</v>
      </c>
    </row>
    <row r="296" spans="1:7" x14ac:dyDescent="0.25">
      <c r="A296" s="146" t="s">
        <v>687</v>
      </c>
      <c r="B296" s="146" t="s">
        <v>688</v>
      </c>
      <c r="C296" s="146">
        <v>11</v>
      </c>
      <c r="D296" s="146" t="s">
        <v>107</v>
      </c>
      <c r="E296" s="146" t="s">
        <v>108</v>
      </c>
      <c r="F296" s="146" t="s">
        <v>109</v>
      </c>
      <c r="G296" s="146" t="s">
        <v>110</v>
      </c>
    </row>
    <row r="297" spans="1:7" x14ac:dyDescent="0.25">
      <c r="A297" s="146" t="s">
        <v>689</v>
      </c>
      <c r="B297" s="146" t="s">
        <v>114</v>
      </c>
      <c r="C297" s="146">
        <v>9.5</v>
      </c>
      <c r="D297" s="146" t="s">
        <v>690</v>
      </c>
      <c r="E297" s="146" t="s">
        <v>506</v>
      </c>
      <c r="F297" s="146" t="s">
        <v>109</v>
      </c>
      <c r="G297" s="146" t="s">
        <v>110</v>
      </c>
    </row>
    <row r="298" spans="1:7" x14ac:dyDescent="0.25">
      <c r="A298" s="146" t="s">
        <v>691</v>
      </c>
      <c r="B298" s="146" t="s">
        <v>692</v>
      </c>
      <c r="C298" s="146">
        <v>0.99</v>
      </c>
      <c r="D298" s="146" t="s">
        <v>107</v>
      </c>
      <c r="E298" s="146" t="s">
        <v>108</v>
      </c>
      <c r="F298" s="146" t="s">
        <v>109</v>
      </c>
      <c r="G298" s="146" t="s">
        <v>110</v>
      </c>
    </row>
    <row r="299" spans="1:7" x14ac:dyDescent="0.25">
      <c r="A299" s="146" t="s">
        <v>693</v>
      </c>
      <c r="B299" s="146" t="s">
        <v>694</v>
      </c>
      <c r="C299" s="146">
        <v>28</v>
      </c>
      <c r="D299" s="146" t="s">
        <v>139</v>
      </c>
      <c r="E299" s="146" t="s">
        <v>108</v>
      </c>
      <c r="F299" s="146" t="s">
        <v>109</v>
      </c>
      <c r="G299" s="146" t="s">
        <v>140</v>
      </c>
    </row>
    <row r="300" spans="1:7" x14ac:dyDescent="0.25">
      <c r="A300" s="146" t="s">
        <v>695</v>
      </c>
      <c r="B300" s="146" t="s">
        <v>696</v>
      </c>
      <c r="C300" s="146">
        <v>4.3</v>
      </c>
      <c r="D300" s="146" t="s">
        <v>370</v>
      </c>
      <c r="E300" s="146" t="s">
        <v>108</v>
      </c>
      <c r="F300" s="146" t="s">
        <v>109</v>
      </c>
      <c r="G300" s="146" t="s">
        <v>371</v>
      </c>
    </row>
    <row r="301" spans="1:7" x14ac:dyDescent="0.25">
      <c r="A301" s="146" t="s">
        <v>697</v>
      </c>
      <c r="B301" s="146" t="s">
        <v>114</v>
      </c>
      <c r="C301" s="146">
        <v>534.6</v>
      </c>
      <c r="D301" s="146" t="s">
        <v>505</v>
      </c>
      <c r="E301" s="146" t="s">
        <v>506</v>
      </c>
      <c r="F301" s="146" t="s">
        <v>109</v>
      </c>
      <c r="G301" s="146" t="s">
        <v>140</v>
      </c>
    </row>
    <row r="302" spans="1:7" x14ac:dyDescent="0.25">
      <c r="A302" s="146" t="s">
        <v>698</v>
      </c>
      <c r="B302" s="146" t="s">
        <v>699</v>
      </c>
      <c r="C302" s="146">
        <v>5.3</v>
      </c>
      <c r="D302" s="146" t="s">
        <v>168</v>
      </c>
      <c r="E302" s="146" t="s">
        <v>108</v>
      </c>
      <c r="F302" s="146" t="s">
        <v>109</v>
      </c>
      <c r="G302" s="146" t="s">
        <v>169</v>
      </c>
    </row>
    <row r="303" spans="1:7" x14ac:dyDescent="0.25">
      <c r="A303" s="146" t="s">
        <v>700</v>
      </c>
      <c r="B303" s="146" t="s">
        <v>701</v>
      </c>
      <c r="C303" s="146">
        <v>6.89</v>
      </c>
      <c r="D303" s="146" t="s">
        <v>129</v>
      </c>
      <c r="E303" s="146" t="s">
        <v>108</v>
      </c>
      <c r="F303" s="146" t="s">
        <v>109</v>
      </c>
      <c r="G303" s="146" t="s">
        <v>132</v>
      </c>
    </row>
    <row r="304" spans="1:7" x14ac:dyDescent="0.25">
      <c r="A304" s="146" t="s">
        <v>702</v>
      </c>
      <c r="B304" s="146" t="s">
        <v>703</v>
      </c>
      <c r="C304" s="146">
        <v>2.8</v>
      </c>
      <c r="D304" s="146" t="s">
        <v>129</v>
      </c>
      <c r="E304" s="146" t="s">
        <v>108</v>
      </c>
      <c r="F304" s="146" t="s">
        <v>109</v>
      </c>
      <c r="G304" s="146" t="s">
        <v>132</v>
      </c>
    </row>
    <row r="305" spans="1:7" x14ac:dyDescent="0.25">
      <c r="A305" s="146" t="s">
        <v>704</v>
      </c>
      <c r="B305" s="146" t="s">
        <v>705</v>
      </c>
      <c r="C305" s="146">
        <v>5.5</v>
      </c>
      <c r="D305" s="146" t="s">
        <v>168</v>
      </c>
      <c r="E305" s="146" t="s">
        <v>108</v>
      </c>
      <c r="F305" s="146" t="s">
        <v>109</v>
      </c>
      <c r="G305" s="146" t="s">
        <v>169</v>
      </c>
    </row>
    <row r="306" spans="1:7" x14ac:dyDescent="0.25">
      <c r="A306" s="146" t="s">
        <v>706</v>
      </c>
      <c r="B306" s="146" t="s">
        <v>707</v>
      </c>
      <c r="C306" s="146">
        <v>2</v>
      </c>
      <c r="D306" s="146" t="s">
        <v>129</v>
      </c>
      <c r="E306" s="146" t="s">
        <v>108</v>
      </c>
      <c r="F306" s="146" t="s">
        <v>109</v>
      </c>
      <c r="G306" s="146" t="s">
        <v>132</v>
      </c>
    </row>
    <row r="307" spans="1:7" x14ac:dyDescent="0.25">
      <c r="A307" s="146" t="s">
        <v>708</v>
      </c>
      <c r="B307" s="146" t="s">
        <v>709</v>
      </c>
      <c r="C307" s="146">
        <v>2</v>
      </c>
      <c r="D307" s="146" t="s">
        <v>168</v>
      </c>
      <c r="E307" s="146" t="s">
        <v>108</v>
      </c>
      <c r="F307" s="146" t="s">
        <v>109</v>
      </c>
      <c r="G307" s="146" t="s">
        <v>169</v>
      </c>
    </row>
    <row r="308" spans="1:7" x14ac:dyDescent="0.25">
      <c r="A308" s="146" t="s">
        <v>710</v>
      </c>
      <c r="B308" s="146" t="s">
        <v>711</v>
      </c>
      <c r="C308" s="146">
        <v>6.1</v>
      </c>
      <c r="D308" s="146" t="s">
        <v>370</v>
      </c>
      <c r="E308" s="146" t="s">
        <v>108</v>
      </c>
      <c r="F308" s="146" t="s">
        <v>109</v>
      </c>
      <c r="G308" s="146" t="s">
        <v>247</v>
      </c>
    </row>
    <row r="309" spans="1:7" x14ac:dyDescent="0.25">
      <c r="A309" s="146" t="s">
        <v>712</v>
      </c>
      <c r="B309" s="146" t="s">
        <v>713</v>
      </c>
      <c r="C309" s="146">
        <v>139</v>
      </c>
      <c r="D309" s="146" t="s">
        <v>107</v>
      </c>
      <c r="E309" s="146" t="s">
        <v>108</v>
      </c>
      <c r="F309" s="146" t="s">
        <v>109</v>
      </c>
      <c r="G309" s="146" t="s">
        <v>110</v>
      </c>
    </row>
    <row r="310" spans="1:7" x14ac:dyDescent="0.25">
      <c r="A310" s="146" t="s">
        <v>714</v>
      </c>
      <c r="B310" s="146" t="s">
        <v>715</v>
      </c>
      <c r="C310" s="146">
        <v>2</v>
      </c>
      <c r="D310" s="146" t="s">
        <v>107</v>
      </c>
      <c r="E310" s="146" t="s">
        <v>108</v>
      </c>
      <c r="F310" s="146" t="s">
        <v>109</v>
      </c>
      <c r="G310" s="146" t="s">
        <v>110</v>
      </c>
    </row>
    <row r="311" spans="1:7" x14ac:dyDescent="0.25">
      <c r="A311" s="146" t="s">
        <v>716</v>
      </c>
      <c r="B311" s="146" t="s">
        <v>717</v>
      </c>
      <c r="C311" s="146">
        <v>5</v>
      </c>
      <c r="D311" s="146" t="s">
        <v>107</v>
      </c>
      <c r="E311" s="146" t="s">
        <v>108</v>
      </c>
      <c r="F311" s="146" t="s">
        <v>109</v>
      </c>
      <c r="G311" s="146" t="s">
        <v>110</v>
      </c>
    </row>
    <row r="312" spans="1:7" x14ac:dyDescent="0.25">
      <c r="A312" s="146" t="s">
        <v>718</v>
      </c>
      <c r="B312" s="146" t="s">
        <v>719</v>
      </c>
      <c r="C312" s="146">
        <v>4.32</v>
      </c>
      <c r="D312" s="146" t="s">
        <v>107</v>
      </c>
      <c r="E312" s="146" t="s">
        <v>108</v>
      </c>
      <c r="F312" s="146" t="s">
        <v>109</v>
      </c>
      <c r="G312" s="146" t="s">
        <v>110</v>
      </c>
    </row>
    <row r="313" spans="1:7" x14ac:dyDescent="0.25">
      <c r="A313" s="146" t="s">
        <v>720</v>
      </c>
      <c r="B313" s="146" t="s">
        <v>721</v>
      </c>
      <c r="C313" s="146">
        <v>2.83</v>
      </c>
      <c r="D313" s="146" t="s">
        <v>168</v>
      </c>
      <c r="E313" s="146" t="s">
        <v>108</v>
      </c>
      <c r="F313" s="146" t="s">
        <v>109</v>
      </c>
      <c r="G313" s="146" t="s">
        <v>169</v>
      </c>
    </row>
    <row r="314" spans="1:7" x14ac:dyDescent="0.25">
      <c r="A314" s="146" t="s">
        <v>722</v>
      </c>
      <c r="B314" s="146" t="s">
        <v>723</v>
      </c>
      <c r="C314" s="146">
        <v>70.400000000000006</v>
      </c>
      <c r="D314" s="146" t="s">
        <v>129</v>
      </c>
      <c r="E314" s="146" t="s">
        <v>108</v>
      </c>
      <c r="F314" s="146" t="s">
        <v>109</v>
      </c>
      <c r="G314" s="146" t="s">
        <v>132</v>
      </c>
    </row>
    <row r="315" spans="1:7" x14ac:dyDescent="0.25">
      <c r="A315" s="148" t="s">
        <v>724</v>
      </c>
      <c r="B315" s="148" t="s">
        <v>725</v>
      </c>
      <c r="C315" s="148">
        <v>200</v>
      </c>
      <c r="D315" s="146" t="s">
        <v>150</v>
      </c>
      <c r="E315" s="149" t="s">
        <v>108</v>
      </c>
      <c r="F315" s="148" t="s">
        <v>109</v>
      </c>
      <c r="G315" s="146" t="s">
        <v>151</v>
      </c>
    </row>
    <row r="316" spans="1:7" x14ac:dyDescent="0.25">
      <c r="A316" s="150" t="s">
        <v>726</v>
      </c>
      <c r="B316" s="151" t="s">
        <v>727</v>
      </c>
      <c r="C316" s="152">
        <v>150</v>
      </c>
      <c r="D316" s="146" t="s">
        <v>150</v>
      </c>
      <c r="E316" s="149" t="s">
        <v>108</v>
      </c>
      <c r="F316" s="148" t="s">
        <v>109</v>
      </c>
      <c r="G316" s="146" t="s">
        <v>151</v>
      </c>
    </row>
    <row r="317" spans="1:7" x14ac:dyDescent="0.25">
      <c r="A317" s="146" t="s">
        <v>728</v>
      </c>
      <c r="B317" s="146" t="s">
        <v>729</v>
      </c>
      <c r="C317" s="146">
        <v>0.9</v>
      </c>
      <c r="D317" s="146" t="s">
        <v>168</v>
      </c>
      <c r="E317" s="146" t="s">
        <v>108</v>
      </c>
      <c r="F317" s="146" t="s">
        <v>109</v>
      </c>
      <c r="G317" s="146" t="s">
        <v>169</v>
      </c>
    </row>
    <row r="318" spans="1:7" x14ac:dyDescent="0.25">
      <c r="A318" s="146" t="s">
        <v>730</v>
      </c>
      <c r="B318" s="146" t="s">
        <v>731</v>
      </c>
      <c r="C318" s="146">
        <v>3.2</v>
      </c>
      <c r="D318" s="146" t="s">
        <v>129</v>
      </c>
      <c r="E318" s="146" t="s">
        <v>108</v>
      </c>
      <c r="F318" s="146" t="s">
        <v>109</v>
      </c>
      <c r="G318" s="146" t="s">
        <v>132</v>
      </c>
    </row>
    <row r="319" spans="1:7" x14ac:dyDescent="0.25">
      <c r="A319" s="146" t="s">
        <v>732</v>
      </c>
      <c r="B319" s="146" t="s">
        <v>733</v>
      </c>
      <c r="C319" s="146">
        <v>4.2</v>
      </c>
      <c r="D319" s="146" t="s">
        <v>129</v>
      </c>
      <c r="E319" s="146" t="s">
        <v>108</v>
      </c>
      <c r="F319" s="146" t="s">
        <v>109</v>
      </c>
      <c r="G319" s="146" t="s">
        <v>132</v>
      </c>
    </row>
    <row r="320" spans="1:7" x14ac:dyDescent="0.25">
      <c r="A320" s="146" t="s">
        <v>734</v>
      </c>
      <c r="B320" s="146" t="s">
        <v>735</v>
      </c>
      <c r="C320" s="146">
        <v>240</v>
      </c>
      <c r="D320" s="146" t="s">
        <v>246</v>
      </c>
      <c r="E320" s="146" t="s">
        <v>108</v>
      </c>
      <c r="F320" s="146" t="s">
        <v>109</v>
      </c>
      <c r="G320" s="146" t="s">
        <v>247</v>
      </c>
    </row>
    <row r="321" spans="1:7" x14ac:dyDescent="0.25">
      <c r="A321" s="146" t="s">
        <v>736</v>
      </c>
      <c r="B321" s="146" t="s">
        <v>114</v>
      </c>
      <c r="C321" s="146">
        <v>20</v>
      </c>
      <c r="D321" s="146" t="s">
        <v>107</v>
      </c>
      <c r="E321" s="146" t="s">
        <v>108</v>
      </c>
      <c r="F321" s="146" t="s">
        <v>109</v>
      </c>
      <c r="G321" s="146" t="s">
        <v>110</v>
      </c>
    </row>
    <row r="322" spans="1:7" x14ac:dyDescent="0.25">
      <c r="A322" s="146" t="s">
        <v>737</v>
      </c>
      <c r="B322" s="146" t="s">
        <v>114</v>
      </c>
      <c r="C322" s="146">
        <v>20</v>
      </c>
      <c r="D322" s="146" t="s">
        <v>150</v>
      </c>
      <c r="E322" s="146" t="s">
        <v>108</v>
      </c>
      <c r="F322" s="146" t="s">
        <v>109</v>
      </c>
      <c r="G322" s="146" t="s">
        <v>151</v>
      </c>
    </row>
    <row r="323" spans="1:7" x14ac:dyDescent="0.25">
      <c r="A323" s="146" t="s">
        <v>738</v>
      </c>
      <c r="B323" s="146" t="s">
        <v>739</v>
      </c>
      <c r="C323" s="146">
        <v>50</v>
      </c>
      <c r="D323" s="146" t="s">
        <v>191</v>
      </c>
      <c r="E323" s="146" t="s">
        <v>108</v>
      </c>
      <c r="F323" s="146" t="s">
        <v>109</v>
      </c>
      <c r="G323" s="146" t="s">
        <v>192</v>
      </c>
    </row>
    <row r="324" spans="1:7" x14ac:dyDescent="0.25">
      <c r="A324" s="146" t="s">
        <v>740</v>
      </c>
      <c r="B324" s="146" t="s">
        <v>741</v>
      </c>
      <c r="C324" s="146">
        <v>20</v>
      </c>
      <c r="D324" s="146" t="s">
        <v>107</v>
      </c>
      <c r="E324" s="146" t="s">
        <v>108</v>
      </c>
      <c r="F324" s="146" t="s">
        <v>109</v>
      </c>
      <c r="G324" s="146" t="s">
        <v>110</v>
      </c>
    </row>
    <row r="325" spans="1:7" x14ac:dyDescent="0.25">
      <c r="A325" s="146" t="s">
        <v>742</v>
      </c>
      <c r="B325" s="146" t="s">
        <v>743</v>
      </c>
      <c r="C325" s="146">
        <v>7</v>
      </c>
      <c r="D325" s="146" t="s">
        <v>135</v>
      </c>
      <c r="E325" s="146" t="s">
        <v>108</v>
      </c>
      <c r="F325" s="146" t="s">
        <v>109</v>
      </c>
      <c r="G325" s="146" t="s">
        <v>247</v>
      </c>
    </row>
    <row r="326" spans="1:7" x14ac:dyDescent="0.25">
      <c r="A326" s="146" t="s">
        <v>744</v>
      </c>
      <c r="B326" s="146" t="s">
        <v>745</v>
      </c>
      <c r="C326" s="146">
        <v>24.75</v>
      </c>
      <c r="D326" s="146" t="s">
        <v>182</v>
      </c>
      <c r="E326" s="146" t="s">
        <v>108</v>
      </c>
      <c r="F326" s="146" t="s">
        <v>109</v>
      </c>
      <c r="G326" s="146" t="s">
        <v>136</v>
      </c>
    </row>
    <row r="327" spans="1:7" x14ac:dyDescent="0.25">
      <c r="A327" s="146" t="s">
        <v>746</v>
      </c>
      <c r="B327" s="146" t="s">
        <v>747</v>
      </c>
      <c r="C327" s="146">
        <v>24.75</v>
      </c>
      <c r="D327" s="146" t="s">
        <v>182</v>
      </c>
      <c r="E327" s="146" t="s">
        <v>108</v>
      </c>
      <c r="F327" s="146" t="s">
        <v>109</v>
      </c>
      <c r="G327" s="146" t="s">
        <v>136</v>
      </c>
    </row>
    <row r="328" spans="1:7" x14ac:dyDescent="0.25">
      <c r="A328" s="146" t="s">
        <v>748</v>
      </c>
      <c r="B328" s="146" t="s">
        <v>749</v>
      </c>
      <c r="C328" s="146">
        <v>130</v>
      </c>
      <c r="D328" s="146" t="s">
        <v>107</v>
      </c>
      <c r="E328" s="146" t="s">
        <v>108</v>
      </c>
      <c r="F328" s="146" t="s">
        <v>109</v>
      </c>
      <c r="G328" s="146" t="s">
        <v>110</v>
      </c>
    </row>
    <row r="329" spans="1:7" x14ac:dyDescent="0.25">
      <c r="A329" s="146" t="s">
        <v>750</v>
      </c>
      <c r="B329" s="146" t="s">
        <v>751</v>
      </c>
      <c r="C329" s="146">
        <v>0.85</v>
      </c>
      <c r="D329" s="146" t="s">
        <v>370</v>
      </c>
      <c r="E329" s="146" t="s">
        <v>108</v>
      </c>
      <c r="F329" s="146" t="s">
        <v>109</v>
      </c>
      <c r="G329" s="146" t="s">
        <v>371</v>
      </c>
    </row>
    <row r="330" spans="1:7" x14ac:dyDescent="0.25">
      <c r="A330" s="146" t="s">
        <v>752</v>
      </c>
      <c r="B330" s="146" t="s">
        <v>753</v>
      </c>
      <c r="C330" s="146">
        <v>4.53</v>
      </c>
      <c r="D330" s="146" t="s">
        <v>370</v>
      </c>
      <c r="E330" s="146" t="s">
        <v>108</v>
      </c>
      <c r="F330" s="146" t="s">
        <v>109</v>
      </c>
      <c r="G330" s="146" t="s">
        <v>371</v>
      </c>
    </row>
    <row r="331" spans="1:7" x14ac:dyDescent="0.25">
      <c r="A331" s="146" t="s">
        <v>754</v>
      </c>
      <c r="B331" s="146" t="s">
        <v>755</v>
      </c>
      <c r="C331" s="146">
        <v>2</v>
      </c>
      <c r="D331" s="146" t="s">
        <v>370</v>
      </c>
      <c r="E331" s="146" t="s">
        <v>108</v>
      </c>
      <c r="F331" s="146" t="s">
        <v>109</v>
      </c>
      <c r="G331" s="146" t="s">
        <v>247</v>
      </c>
    </row>
    <row r="332" spans="1:7" x14ac:dyDescent="0.25">
      <c r="A332" s="146" t="s">
        <v>756</v>
      </c>
      <c r="B332" s="146" t="s">
        <v>757</v>
      </c>
      <c r="C332" s="146">
        <v>0.5</v>
      </c>
      <c r="D332" s="146" t="s">
        <v>168</v>
      </c>
      <c r="E332" s="146" t="s">
        <v>108</v>
      </c>
      <c r="F332" s="146" t="s">
        <v>109</v>
      </c>
      <c r="G332" s="146" t="s">
        <v>169</v>
      </c>
    </row>
    <row r="333" spans="1:7" x14ac:dyDescent="0.25">
      <c r="A333" s="146" t="s">
        <v>758</v>
      </c>
      <c r="B333" s="146" t="s">
        <v>759</v>
      </c>
      <c r="C333" s="146">
        <v>19</v>
      </c>
      <c r="D333" s="146" t="s">
        <v>107</v>
      </c>
      <c r="E333" s="146" t="s">
        <v>108</v>
      </c>
      <c r="F333" s="146" t="s">
        <v>109</v>
      </c>
      <c r="G333" s="146" t="s">
        <v>110</v>
      </c>
    </row>
    <row r="334" spans="1:7" x14ac:dyDescent="0.25">
      <c r="A334" s="146" t="s">
        <v>760</v>
      </c>
      <c r="B334" s="146" t="s">
        <v>761</v>
      </c>
      <c r="C334" s="146">
        <v>4</v>
      </c>
      <c r="D334" s="146" t="s">
        <v>246</v>
      </c>
      <c r="E334" s="146" t="s">
        <v>108</v>
      </c>
      <c r="F334" s="146" t="s">
        <v>109</v>
      </c>
      <c r="G334" s="146" t="s">
        <v>247</v>
      </c>
    </row>
    <row r="335" spans="1:7" x14ac:dyDescent="0.25">
      <c r="A335" s="146" t="s">
        <v>762</v>
      </c>
      <c r="B335" s="146" t="s">
        <v>763</v>
      </c>
      <c r="C335" s="146">
        <v>0.9</v>
      </c>
      <c r="D335" s="146" t="s">
        <v>168</v>
      </c>
      <c r="E335" s="146" t="s">
        <v>108</v>
      </c>
      <c r="F335" s="146" t="s">
        <v>109</v>
      </c>
      <c r="G335" s="146" t="s">
        <v>169</v>
      </c>
    </row>
    <row r="336" spans="1:7" x14ac:dyDescent="0.25">
      <c r="A336" s="146" t="s">
        <v>764</v>
      </c>
      <c r="B336" s="146" t="s">
        <v>765</v>
      </c>
      <c r="C336" s="146">
        <v>0.9</v>
      </c>
      <c r="D336" s="146" t="s">
        <v>168</v>
      </c>
      <c r="E336" s="146" t="s">
        <v>108</v>
      </c>
      <c r="F336" s="146" t="s">
        <v>109</v>
      </c>
      <c r="G336" s="146" t="s">
        <v>169</v>
      </c>
    </row>
    <row r="337" spans="1:7" x14ac:dyDescent="0.25">
      <c r="A337" s="146" t="s">
        <v>766</v>
      </c>
      <c r="B337" s="146" t="s">
        <v>767</v>
      </c>
      <c r="C337" s="146">
        <v>40</v>
      </c>
      <c r="D337" s="146" t="s">
        <v>107</v>
      </c>
      <c r="E337" s="146" t="s">
        <v>108</v>
      </c>
      <c r="F337" s="146" t="s">
        <v>109</v>
      </c>
      <c r="G337" s="146" t="s">
        <v>110</v>
      </c>
    </row>
    <row r="338" spans="1:7" x14ac:dyDescent="0.25">
      <c r="A338" s="146" t="s">
        <v>768</v>
      </c>
      <c r="B338" s="146" t="s">
        <v>114</v>
      </c>
      <c r="C338" s="146">
        <v>2</v>
      </c>
      <c r="D338" s="146" t="s">
        <v>769</v>
      </c>
      <c r="E338" s="146" t="s">
        <v>108</v>
      </c>
      <c r="F338" s="146" t="s">
        <v>109</v>
      </c>
      <c r="G338" s="146" t="s">
        <v>770</v>
      </c>
    </row>
    <row r="339" spans="1:7" x14ac:dyDescent="0.25">
      <c r="A339" s="146" t="s">
        <v>771</v>
      </c>
      <c r="B339" s="146" t="s">
        <v>772</v>
      </c>
      <c r="C339" s="146">
        <v>1.5</v>
      </c>
      <c r="D339" s="146" t="s">
        <v>107</v>
      </c>
      <c r="E339" s="146" t="s">
        <v>108</v>
      </c>
      <c r="F339" s="146" t="s">
        <v>109</v>
      </c>
      <c r="G339" s="146" t="s">
        <v>110</v>
      </c>
    </row>
    <row r="340" spans="1:7" x14ac:dyDescent="0.25">
      <c r="A340" s="146" t="s">
        <v>773</v>
      </c>
      <c r="B340" s="146" t="s">
        <v>774</v>
      </c>
      <c r="C340" s="146">
        <v>0.8</v>
      </c>
      <c r="D340" s="146" t="s">
        <v>370</v>
      </c>
      <c r="E340" s="146" t="s">
        <v>108</v>
      </c>
      <c r="F340" s="146" t="s">
        <v>109</v>
      </c>
      <c r="G340" s="146" t="s">
        <v>371</v>
      </c>
    </row>
    <row r="341" spans="1:7" x14ac:dyDescent="0.25">
      <c r="A341" s="146" t="s">
        <v>775</v>
      </c>
      <c r="B341" s="146" t="s">
        <v>114</v>
      </c>
      <c r="C341" s="146">
        <v>1.6</v>
      </c>
      <c r="D341" s="146" t="s">
        <v>370</v>
      </c>
      <c r="E341" s="146" t="s">
        <v>108</v>
      </c>
      <c r="F341" s="146" t="s">
        <v>109</v>
      </c>
      <c r="G341" s="146" t="s">
        <v>371</v>
      </c>
    </row>
    <row r="342" spans="1:7" x14ac:dyDescent="0.25">
      <c r="A342" s="146" t="s">
        <v>776</v>
      </c>
      <c r="B342" s="146" t="s">
        <v>114</v>
      </c>
      <c r="C342" s="146">
        <v>1</v>
      </c>
      <c r="D342" s="146" t="s">
        <v>769</v>
      </c>
      <c r="E342" s="146" t="s">
        <v>108</v>
      </c>
      <c r="F342" s="146" t="s">
        <v>109</v>
      </c>
      <c r="G342" s="146" t="s">
        <v>770</v>
      </c>
    </row>
    <row r="343" spans="1:7" x14ac:dyDescent="0.25">
      <c r="A343" s="146" t="s">
        <v>777</v>
      </c>
      <c r="B343" s="146" t="s">
        <v>778</v>
      </c>
      <c r="C343" s="146">
        <v>1</v>
      </c>
      <c r="D343" s="146" t="s">
        <v>107</v>
      </c>
      <c r="E343" s="146" t="s">
        <v>108</v>
      </c>
      <c r="F343" s="146" t="s">
        <v>109</v>
      </c>
      <c r="G343" s="146" t="s">
        <v>110</v>
      </c>
    </row>
    <row r="344" spans="1:7" x14ac:dyDescent="0.25">
      <c r="A344" s="146" t="s">
        <v>779</v>
      </c>
      <c r="B344" s="146" t="s">
        <v>780</v>
      </c>
      <c r="C344" s="146">
        <v>1</v>
      </c>
      <c r="D344" s="146" t="s">
        <v>107</v>
      </c>
      <c r="E344" s="146" t="s">
        <v>108</v>
      </c>
      <c r="F344" s="146" t="s">
        <v>109</v>
      </c>
      <c r="G344" s="146" t="s">
        <v>110</v>
      </c>
    </row>
    <row r="345" spans="1:7" x14ac:dyDescent="0.25">
      <c r="A345" s="146" t="s">
        <v>781</v>
      </c>
      <c r="B345" s="146" t="s">
        <v>782</v>
      </c>
      <c r="C345" s="146">
        <v>4</v>
      </c>
      <c r="D345" s="146" t="s">
        <v>769</v>
      </c>
      <c r="E345" s="146" t="s">
        <v>108</v>
      </c>
      <c r="F345" s="146" t="s">
        <v>109</v>
      </c>
      <c r="G345" s="146" t="s">
        <v>770</v>
      </c>
    </row>
    <row r="346" spans="1:7" x14ac:dyDescent="0.25">
      <c r="A346" s="146" t="s">
        <v>783</v>
      </c>
      <c r="B346" s="146" t="s">
        <v>783</v>
      </c>
      <c r="C346" s="146">
        <v>2</v>
      </c>
      <c r="D346" s="146" t="s">
        <v>168</v>
      </c>
      <c r="E346" s="146" t="s">
        <v>108</v>
      </c>
      <c r="F346" s="146" t="s">
        <v>109</v>
      </c>
      <c r="G346" s="146" t="s">
        <v>169</v>
      </c>
    </row>
    <row r="347" spans="1:7" x14ac:dyDescent="0.25">
      <c r="A347" s="146" t="s">
        <v>784</v>
      </c>
      <c r="B347" s="146" t="s">
        <v>785</v>
      </c>
      <c r="C347" s="146">
        <v>7</v>
      </c>
      <c r="D347" s="146" t="s">
        <v>129</v>
      </c>
      <c r="E347" s="146" t="s">
        <v>108</v>
      </c>
      <c r="F347" s="146" t="s">
        <v>109</v>
      </c>
      <c r="G347" s="146" t="s">
        <v>132</v>
      </c>
    </row>
    <row r="348" spans="1:7" x14ac:dyDescent="0.25">
      <c r="A348" s="146" t="s">
        <v>786</v>
      </c>
      <c r="B348" s="146" t="s">
        <v>114</v>
      </c>
      <c r="C348" s="146">
        <v>42</v>
      </c>
      <c r="D348" s="146" t="s">
        <v>787</v>
      </c>
      <c r="E348" s="146" t="s">
        <v>165</v>
      </c>
      <c r="F348" s="146" t="s">
        <v>109</v>
      </c>
      <c r="G348" s="146" t="s">
        <v>122</v>
      </c>
    </row>
    <row r="349" spans="1:7" x14ac:dyDescent="0.25">
      <c r="A349" s="146" t="s">
        <v>788</v>
      </c>
      <c r="B349" s="146" t="s">
        <v>789</v>
      </c>
      <c r="C349" s="146">
        <v>1.5</v>
      </c>
      <c r="D349" s="146" t="s">
        <v>107</v>
      </c>
      <c r="E349" s="146" t="s">
        <v>108</v>
      </c>
      <c r="F349" s="146" t="s">
        <v>109</v>
      </c>
      <c r="G349" s="146" t="s">
        <v>110</v>
      </c>
    </row>
    <row r="350" spans="1:7" x14ac:dyDescent="0.25">
      <c r="A350" s="146" t="s">
        <v>790</v>
      </c>
      <c r="B350" s="146" t="s">
        <v>791</v>
      </c>
      <c r="C350" s="146">
        <v>1.75</v>
      </c>
      <c r="D350" s="146" t="s">
        <v>107</v>
      </c>
      <c r="E350" s="146" t="s">
        <v>108</v>
      </c>
      <c r="F350" s="146" t="s">
        <v>109</v>
      </c>
      <c r="G350" s="146" t="s">
        <v>110</v>
      </c>
    </row>
    <row r="351" spans="1:7" x14ac:dyDescent="0.25">
      <c r="A351" s="146" t="s">
        <v>792</v>
      </c>
      <c r="B351" s="146" t="s">
        <v>793</v>
      </c>
      <c r="C351" s="146">
        <v>1.25</v>
      </c>
      <c r="D351" s="146" t="s">
        <v>107</v>
      </c>
      <c r="E351" s="146" t="s">
        <v>108</v>
      </c>
      <c r="F351" s="146" t="s">
        <v>109</v>
      </c>
      <c r="G351" s="146" t="s">
        <v>110</v>
      </c>
    </row>
    <row r="352" spans="1:7" x14ac:dyDescent="0.25">
      <c r="A352" s="146" t="s">
        <v>794</v>
      </c>
      <c r="B352" s="146" t="s">
        <v>795</v>
      </c>
      <c r="C352" s="146">
        <v>1.3</v>
      </c>
      <c r="D352" s="146" t="s">
        <v>107</v>
      </c>
      <c r="E352" s="146" t="s">
        <v>108</v>
      </c>
      <c r="F352" s="146" t="s">
        <v>109</v>
      </c>
      <c r="G352" s="146" t="s">
        <v>110</v>
      </c>
    </row>
    <row r="353" spans="1:7" x14ac:dyDescent="0.25">
      <c r="A353" s="146" t="s">
        <v>796</v>
      </c>
      <c r="B353" s="146" t="s">
        <v>797</v>
      </c>
      <c r="C353" s="146">
        <v>1</v>
      </c>
      <c r="D353" s="146" t="s">
        <v>107</v>
      </c>
      <c r="E353" s="146" t="s">
        <v>108</v>
      </c>
      <c r="F353" s="146" t="s">
        <v>109</v>
      </c>
      <c r="G353" s="146" t="s">
        <v>110</v>
      </c>
    </row>
    <row r="354" spans="1:7" x14ac:dyDescent="0.25">
      <c r="A354" s="146" t="s">
        <v>798</v>
      </c>
      <c r="B354" s="146" t="s">
        <v>799</v>
      </c>
      <c r="C354" s="146">
        <v>2</v>
      </c>
      <c r="D354" s="146" t="s">
        <v>107</v>
      </c>
      <c r="E354" s="146" t="s">
        <v>108</v>
      </c>
      <c r="F354" s="146" t="s">
        <v>109</v>
      </c>
      <c r="G354" s="146" t="s">
        <v>110</v>
      </c>
    </row>
    <row r="355" spans="1:7" x14ac:dyDescent="0.25">
      <c r="A355" s="146" t="s">
        <v>800</v>
      </c>
      <c r="B355" s="146" t="s">
        <v>801</v>
      </c>
      <c r="C355" s="146">
        <v>1.1599999999999999</v>
      </c>
      <c r="D355" s="146" t="s">
        <v>107</v>
      </c>
      <c r="E355" s="146" t="s">
        <v>108</v>
      </c>
      <c r="F355" s="146" t="s">
        <v>109</v>
      </c>
      <c r="G355" s="146" t="s">
        <v>110</v>
      </c>
    </row>
    <row r="356" spans="1:7" x14ac:dyDescent="0.25">
      <c r="A356" s="146" t="s">
        <v>802</v>
      </c>
      <c r="B356" s="146" t="s">
        <v>803</v>
      </c>
      <c r="C356" s="146">
        <v>1.25</v>
      </c>
      <c r="D356" s="146" t="s">
        <v>107</v>
      </c>
      <c r="E356" s="146" t="s">
        <v>108</v>
      </c>
      <c r="F356" s="146" t="s">
        <v>109</v>
      </c>
      <c r="G356" s="146" t="s">
        <v>110</v>
      </c>
    </row>
    <row r="357" spans="1:7" x14ac:dyDescent="0.25">
      <c r="A357" s="146" t="s">
        <v>804</v>
      </c>
      <c r="B357" s="146" t="s">
        <v>805</v>
      </c>
      <c r="C357" s="146">
        <v>3</v>
      </c>
      <c r="D357" s="146" t="s">
        <v>107</v>
      </c>
      <c r="E357" s="146" t="s">
        <v>108</v>
      </c>
      <c r="F357" s="146" t="s">
        <v>109</v>
      </c>
      <c r="G357" s="146" t="s">
        <v>110</v>
      </c>
    </row>
    <row r="358" spans="1:7" x14ac:dyDescent="0.25">
      <c r="A358" s="146" t="s">
        <v>806</v>
      </c>
      <c r="B358" s="146" t="s">
        <v>114</v>
      </c>
      <c r="C358" s="146">
        <v>10</v>
      </c>
      <c r="D358" s="146" t="s">
        <v>107</v>
      </c>
      <c r="E358" s="146" t="s">
        <v>108</v>
      </c>
      <c r="F358" s="146" t="s">
        <v>109</v>
      </c>
      <c r="G358" s="146" t="s">
        <v>110</v>
      </c>
    </row>
    <row r="359" spans="1:7" x14ac:dyDescent="0.25">
      <c r="A359" s="146" t="s">
        <v>807</v>
      </c>
      <c r="B359" s="146" t="s">
        <v>808</v>
      </c>
      <c r="C359" s="146">
        <v>5</v>
      </c>
      <c r="D359" s="146" t="s">
        <v>107</v>
      </c>
      <c r="E359" s="146" t="s">
        <v>108</v>
      </c>
      <c r="F359" s="146" t="s">
        <v>109</v>
      </c>
      <c r="G359" s="146" t="s">
        <v>110</v>
      </c>
    </row>
    <row r="360" spans="1:7" x14ac:dyDescent="0.25">
      <c r="A360" s="146" t="s">
        <v>809</v>
      </c>
      <c r="B360" s="146" t="s">
        <v>810</v>
      </c>
      <c r="C360" s="146">
        <v>6.5</v>
      </c>
      <c r="D360" s="146" t="s">
        <v>107</v>
      </c>
      <c r="E360" s="146" t="s">
        <v>108</v>
      </c>
      <c r="F360" s="146" t="s">
        <v>109</v>
      </c>
      <c r="G360" s="146" t="s">
        <v>110</v>
      </c>
    </row>
    <row r="361" spans="1:7" x14ac:dyDescent="0.25">
      <c r="A361" s="146" t="s">
        <v>811</v>
      </c>
      <c r="B361" s="146" t="s">
        <v>812</v>
      </c>
      <c r="C361" s="146">
        <v>1.5</v>
      </c>
      <c r="D361" s="146" t="s">
        <v>107</v>
      </c>
      <c r="E361" s="146" t="s">
        <v>108</v>
      </c>
      <c r="F361" s="146" t="s">
        <v>109</v>
      </c>
      <c r="G361" s="146" t="s">
        <v>110</v>
      </c>
    </row>
    <row r="362" spans="1:7" x14ac:dyDescent="0.25">
      <c r="A362" s="146" t="s">
        <v>813</v>
      </c>
      <c r="B362" s="146" t="s">
        <v>814</v>
      </c>
      <c r="C362" s="146">
        <v>1.5</v>
      </c>
      <c r="D362" s="146" t="s">
        <v>107</v>
      </c>
      <c r="E362" s="146" t="s">
        <v>108</v>
      </c>
      <c r="F362" s="146" t="s">
        <v>109</v>
      </c>
      <c r="G362" s="146" t="s">
        <v>110</v>
      </c>
    </row>
    <row r="363" spans="1:7" x14ac:dyDescent="0.25">
      <c r="A363" s="146" t="s">
        <v>815</v>
      </c>
      <c r="B363" s="146" t="s">
        <v>816</v>
      </c>
      <c r="C363" s="146">
        <v>880</v>
      </c>
      <c r="D363" s="146" t="s">
        <v>147</v>
      </c>
      <c r="E363" s="146" t="s">
        <v>108</v>
      </c>
      <c r="F363" s="146" t="s">
        <v>109</v>
      </c>
      <c r="G363" s="146" t="s">
        <v>140</v>
      </c>
    </row>
    <row r="364" spans="1:7" x14ac:dyDescent="0.25">
      <c r="A364" s="146" t="s">
        <v>817</v>
      </c>
      <c r="B364" s="146" t="s">
        <v>114</v>
      </c>
      <c r="C364" s="146">
        <v>50</v>
      </c>
      <c r="D364" s="146" t="s">
        <v>787</v>
      </c>
      <c r="E364" s="146" t="s">
        <v>165</v>
      </c>
      <c r="F364" s="146" t="s">
        <v>109</v>
      </c>
      <c r="G364" s="146" t="s">
        <v>122</v>
      </c>
    </row>
    <row r="365" spans="1:7" x14ac:dyDescent="0.25">
      <c r="A365" s="146" t="s">
        <v>818</v>
      </c>
      <c r="B365" s="146" t="s">
        <v>114</v>
      </c>
      <c r="C365" s="146">
        <v>50</v>
      </c>
      <c r="D365" s="146" t="s">
        <v>370</v>
      </c>
      <c r="E365" s="146" t="s">
        <v>165</v>
      </c>
      <c r="F365" s="146" t="s">
        <v>109</v>
      </c>
      <c r="G365" s="146" t="s">
        <v>770</v>
      </c>
    </row>
    <row r="366" spans="1:7" x14ac:dyDescent="0.25">
      <c r="A366" s="146" t="s">
        <v>819</v>
      </c>
      <c r="B366" s="146" t="s">
        <v>114</v>
      </c>
      <c r="C366" s="147">
        <v>92.639805999999993</v>
      </c>
      <c r="D366" s="146" t="s">
        <v>191</v>
      </c>
      <c r="E366" s="146" t="s">
        <v>108</v>
      </c>
      <c r="F366" s="146" t="s">
        <v>109</v>
      </c>
      <c r="G366" s="146" t="s">
        <v>192</v>
      </c>
    </row>
    <row r="367" spans="1:7" x14ac:dyDescent="0.25">
      <c r="A367" s="146" t="s">
        <v>820</v>
      </c>
      <c r="B367" s="146" t="s">
        <v>821</v>
      </c>
      <c r="C367" s="146">
        <v>2</v>
      </c>
      <c r="D367" s="146" t="s">
        <v>107</v>
      </c>
      <c r="E367" s="146" t="s">
        <v>108</v>
      </c>
      <c r="F367" s="146" t="s">
        <v>109</v>
      </c>
      <c r="G367" s="146" t="s">
        <v>110</v>
      </c>
    </row>
    <row r="368" spans="1:7" x14ac:dyDescent="0.25">
      <c r="A368" s="146" t="s">
        <v>822</v>
      </c>
      <c r="B368" s="146" t="s">
        <v>823</v>
      </c>
      <c r="C368" s="146">
        <v>18.5</v>
      </c>
      <c r="D368" s="146" t="s">
        <v>107</v>
      </c>
      <c r="E368" s="146" t="s">
        <v>108</v>
      </c>
      <c r="F368" s="146" t="s">
        <v>109</v>
      </c>
      <c r="G368" s="146" t="s">
        <v>110</v>
      </c>
    </row>
    <row r="369" spans="1:7" x14ac:dyDescent="0.25">
      <c r="A369" s="146" t="s">
        <v>824</v>
      </c>
      <c r="B369" s="146" t="s">
        <v>825</v>
      </c>
      <c r="C369" s="146">
        <v>12</v>
      </c>
      <c r="D369" s="146" t="s">
        <v>107</v>
      </c>
      <c r="E369" s="146" t="s">
        <v>108</v>
      </c>
      <c r="F369" s="146" t="s">
        <v>109</v>
      </c>
      <c r="G369" s="146" t="s">
        <v>110</v>
      </c>
    </row>
    <row r="370" spans="1:7" x14ac:dyDescent="0.25">
      <c r="A370" s="146" t="s">
        <v>826</v>
      </c>
      <c r="B370" s="146" t="s">
        <v>827</v>
      </c>
      <c r="C370" s="146">
        <v>9</v>
      </c>
      <c r="D370" s="146" t="s">
        <v>107</v>
      </c>
      <c r="E370" s="146" t="s">
        <v>108</v>
      </c>
      <c r="F370" s="146" t="s">
        <v>109</v>
      </c>
      <c r="G370" s="146" t="s">
        <v>110</v>
      </c>
    </row>
    <row r="371" spans="1:7" x14ac:dyDescent="0.25">
      <c r="A371" s="146" t="s">
        <v>828</v>
      </c>
      <c r="B371" s="146" t="s">
        <v>829</v>
      </c>
      <c r="C371" s="146">
        <v>0.91</v>
      </c>
      <c r="D371" s="146" t="s">
        <v>107</v>
      </c>
      <c r="E371" s="146" t="s">
        <v>108</v>
      </c>
      <c r="F371" s="146" t="s">
        <v>109</v>
      </c>
      <c r="G371" s="146" t="s">
        <v>110</v>
      </c>
    </row>
    <row r="372" spans="1:7" x14ac:dyDescent="0.25">
      <c r="A372" s="146" t="s">
        <v>830</v>
      </c>
      <c r="B372" s="146" t="s">
        <v>831</v>
      </c>
      <c r="C372" s="146">
        <v>1.4</v>
      </c>
      <c r="D372" s="146" t="s">
        <v>107</v>
      </c>
      <c r="E372" s="146" t="s">
        <v>108</v>
      </c>
      <c r="F372" s="146" t="s">
        <v>109</v>
      </c>
      <c r="G372" s="146" t="s">
        <v>110</v>
      </c>
    </row>
    <row r="373" spans="1:7" x14ac:dyDescent="0.25">
      <c r="A373" s="146" t="s">
        <v>832</v>
      </c>
      <c r="B373" s="146" t="s">
        <v>833</v>
      </c>
      <c r="C373" s="146">
        <v>20</v>
      </c>
      <c r="D373" s="146" t="s">
        <v>246</v>
      </c>
      <c r="E373" s="146" t="s">
        <v>108</v>
      </c>
      <c r="F373" s="146" t="s">
        <v>109</v>
      </c>
      <c r="G373" s="146" t="s">
        <v>247</v>
      </c>
    </row>
    <row r="374" spans="1:7" x14ac:dyDescent="0.25">
      <c r="A374" s="146" t="s">
        <v>834</v>
      </c>
      <c r="B374" s="146" t="s">
        <v>835</v>
      </c>
      <c r="C374" s="146">
        <v>1150</v>
      </c>
      <c r="D374" s="146" t="s">
        <v>836</v>
      </c>
      <c r="E374" s="146" t="s">
        <v>108</v>
      </c>
      <c r="F374" s="146" t="s">
        <v>109</v>
      </c>
      <c r="G374" s="146" t="s">
        <v>837</v>
      </c>
    </row>
    <row r="375" spans="1:7" x14ac:dyDescent="0.25">
      <c r="A375" s="146" t="s">
        <v>838</v>
      </c>
      <c r="B375" s="146" t="s">
        <v>839</v>
      </c>
      <c r="C375" s="146">
        <v>1150</v>
      </c>
      <c r="D375" s="146" t="s">
        <v>836</v>
      </c>
      <c r="E375" s="146" t="s">
        <v>108</v>
      </c>
      <c r="F375" s="146" t="s">
        <v>109</v>
      </c>
      <c r="G375" s="146" t="s">
        <v>837</v>
      </c>
    </row>
    <row r="376" spans="1:7" x14ac:dyDescent="0.25">
      <c r="A376" s="146" t="s">
        <v>840</v>
      </c>
      <c r="B376" s="146" t="s">
        <v>114</v>
      </c>
      <c r="C376" s="146">
        <v>2</v>
      </c>
      <c r="D376" s="146" t="s">
        <v>769</v>
      </c>
      <c r="E376" s="146" t="s">
        <v>108</v>
      </c>
      <c r="F376" s="146" t="s">
        <v>109</v>
      </c>
      <c r="G376" s="146" t="s">
        <v>770</v>
      </c>
    </row>
    <row r="377" spans="1:7" x14ac:dyDescent="0.25">
      <c r="A377" s="146" t="s">
        <v>841</v>
      </c>
      <c r="B377" s="146" t="s">
        <v>114</v>
      </c>
      <c r="C377" s="147">
        <v>12</v>
      </c>
      <c r="D377" s="146" t="s">
        <v>370</v>
      </c>
      <c r="E377" s="146" t="s">
        <v>108</v>
      </c>
      <c r="F377" s="146" t="s">
        <v>109</v>
      </c>
      <c r="G377" s="146" t="s">
        <v>371</v>
      </c>
    </row>
    <row r="378" spans="1:7" x14ac:dyDescent="0.25">
      <c r="A378" s="146" t="s">
        <v>842</v>
      </c>
      <c r="B378" s="146" t="s">
        <v>843</v>
      </c>
      <c r="C378" s="146">
        <v>48.8</v>
      </c>
      <c r="D378" s="146" t="s">
        <v>246</v>
      </c>
      <c r="E378" s="146" t="s">
        <v>108</v>
      </c>
      <c r="F378" s="146" t="s">
        <v>109</v>
      </c>
      <c r="G378" s="146" t="s">
        <v>247</v>
      </c>
    </row>
    <row r="379" spans="1:7" x14ac:dyDescent="0.25">
      <c r="A379" s="146" t="s">
        <v>844</v>
      </c>
      <c r="B379" s="146" t="s">
        <v>114</v>
      </c>
      <c r="C379" s="147">
        <v>47</v>
      </c>
      <c r="D379" s="146" t="s">
        <v>246</v>
      </c>
      <c r="E379" s="146" t="s">
        <v>108</v>
      </c>
      <c r="F379" s="146" t="s">
        <v>109</v>
      </c>
      <c r="G379" s="146" t="s">
        <v>247</v>
      </c>
    </row>
    <row r="380" spans="1:7" x14ac:dyDescent="0.25">
      <c r="A380" s="146" t="s">
        <v>845</v>
      </c>
      <c r="B380" s="146" t="s">
        <v>846</v>
      </c>
      <c r="C380" s="146">
        <v>1.6</v>
      </c>
      <c r="D380" s="146" t="s">
        <v>370</v>
      </c>
      <c r="E380" s="146" t="s">
        <v>108</v>
      </c>
      <c r="F380" s="146" t="s">
        <v>109</v>
      </c>
      <c r="G380" s="146" t="s">
        <v>371</v>
      </c>
    </row>
    <row r="381" spans="1:7" x14ac:dyDescent="0.25">
      <c r="A381" s="146" t="s">
        <v>847</v>
      </c>
      <c r="B381" s="146" t="s">
        <v>848</v>
      </c>
      <c r="C381" s="146">
        <v>21</v>
      </c>
      <c r="D381" s="146" t="s">
        <v>129</v>
      </c>
      <c r="E381" s="146" t="s">
        <v>108</v>
      </c>
      <c r="F381" s="146" t="s">
        <v>109</v>
      </c>
      <c r="G381" s="146" t="s">
        <v>132</v>
      </c>
    </row>
    <row r="382" spans="1:7" x14ac:dyDescent="0.25">
      <c r="A382" s="146" t="s">
        <v>849</v>
      </c>
      <c r="B382" s="146" t="s">
        <v>850</v>
      </c>
      <c r="C382" s="146">
        <v>72</v>
      </c>
      <c r="D382" s="146" t="s">
        <v>129</v>
      </c>
      <c r="E382" s="146" t="s">
        <v>108</v>
      </c>
      <c r="F382" s="146" t="s">
        <v>109</v>
      </c>
      <c r="G382" s="146" t="s">
        <v>132</v>
      </c>
    </row>
    <row r="383" spans="1:7" x14ac:dyDescent="0.25">
      <c r="A383" s="146" t="s">
        <v>851</v>
      </c>
      <c r="B383" s="146" t="s">
        <v>851</v>
      </c>
      <c r="C383" s="146">
        <v>159</v>
      </c>
      <c r="D383" s="146" t="s">
        <v>302</v>
      </c>
      <c r="E383" s="146" t="s">
        <v>108</v>
      </c>
      <c r="F383" s="146" t="s">
        <v>109</v>
      </c>
      <c r="G383" s="146" t="s">
        <v>3149</v>
      </c>
    </row>
    <row r="384" spans="1:7" x14ac:dyDescent="0.25">
      <c r="A384" s="146" t="s">
        <v>852</v>
      </c>
      <c r="B384" s="146" t="s">
        <v>853</v>
      </c>
      <c r="C384" s="146">
        <v>52.23</v>
      </c>
      <c r="D384" s="146" t="s">
        <v>182</v>
      </c>
      <c r="E384" s="146" t="s">
        <v>108</v>
      </c>
      <c r="F384" s="146" t="s">
        <v>109</v>
      </c>
      <c r="G384" s="146" t="s">
        <v>136</v>
      </c>
    </row>
    <row r="385" spans="1:7" x14ac:dyDescent="0.25">
      <c r="A385" s="146" t="s">
        <v>854</v>
      </c>
      <c r="B385" s="146" t="s">
        <v>114</v>
      </c>
      <c r="C385" s="146">
        <v>1.5</v>
      </c>
      <c r="D385" s="146" t="s">
        <v>370</v>
      </c>
      <c r="E385" s="146" t="s">
        <v>108</v>
      </c>
      <c r="F385" s="146" t="s">
        <v>109</v>
      </c>
      <c r="G385" s="146" t="s">
        <v>371</v>
      </c>
    </row>
    <row r="386" spans="1:7" x14ac:dyDescent="0.25">
      <c r="A386" s="146" t="s">
        <v>855</v>
      </c>
      <c r="B386" s="146" t="s">
        <v>114</v>
      </c>
      <c r="C386" s="146">
        <v>1.5</v>
      </c>
      <c r="D386" s="146" t="s">
        <v>370</v>
      </c>
      <c r="E386" s="146" t="s">
        <v>108</v>
      </c>
      <c r="F386" s="146" t="s">
        <v>109</v>
      </c>
      <c r="G386" s="146" t="s">
        <v>371</v>
      </c>
    </row>
    <row r="387" spans="1:7" x14ac:dyDescent="0.25">
      <c r="A387" s="146" t="s">
        <v>856</v>
      </c>
      <c r="B387" s="146" t="s">
        <v>114</v>
      </c>
      <c r="C387" s="146">
        <v>1.5</v>
      </c>
      <c r="D387" s="146" t="s">
        <v>370</v>
      </c>
      <c r="E387" s="146" t="s">
        <v>108</v>
      </c>
      <c r="F387" s="146" t="s">
        <v>109</v>
      </c>
      <c r="G387" s="146" t="s">
        <v>371</v>
      </c>
    </row>
    <row r="388" spans="1:7" x14ac:dyDescent="0.25">
      <c r="A388" s="146" t="s">
        <v>857</v>
      </c>
      <c r="B388" s="146" t="s">
        <v>858</v>
      </c>
      <c r="C388" s="146">
        <v>62.5</v>
      </c>
      <c r="D388" s="146" t="s">
        <v>107</v>
      </c>
      <c r="E388" s="146" t="s">
        <v>108</v>
      </c>
      <c r="F388" s="146" t="s">
        <v>109</v>
      </c>
      <c r="G388" s="146" t="s">
        <v>110</v>
      </c>
    </row>
    <row r="389" spans="1:7" x14ac:dyDescent="0.25">
      <c r="A389" s="146" t="s">
        <v>859</v>
      </c>
      <c r="B389" s="146" t="s">
        <v>860</v>
      </c>
      <c r="C389" s="146">
        <v>125</v>
      </c>
      <c r="D389" s="146" t="s">
        <v>107</v>
      </c>
      <c r="E389" s="146" t="s">
        <v>108</v>
      </c>
      <c r="F389" s="146" t="s">
        <v>109</v>
      </c>
      <c r="G389" s="146" t="s">
        <v>110</v>
      </c>
    </row>
    <row r="390" spans="1:7" x14ac:dyDescent="0.25">
      <c r="A390" s="146" t="s">
        <v>861</v>
      </c>
      <c r="B390" s="146" t="s">
        <v>862</v>
      </c>
      <c r="C390" s="146">
        <v>62.5</v>
      </c>
      <c r="D390" s="146" t="s">
        <v>107</v>
      </c>
      <c r="E390" s="146" t="s">
        <v>108</v>
      </c>
      <c r="F390" s="146" t="s">
        <v>109</v>
      </c>
      <c r="G390" s="146" t="s">
        <v>110</v>
      </c>
    </row>
    <row r="391" spans="1:7" x14ac:dyDescent="0.25">
      <c r="A391" s="146" t="s">
        <v>863</v>
      </c>
      <c r="B391" s="146" t="s">
        <v>864</v>
      </c>
      <c r="C391" s="146">
        <v>63</v>
      </c>
      <c r="D391" s="146" t="s">
        <v>150</v>
      </c>
      <c r="E391" s="146" t="s">
        <v>108</v>
      </c>
      <c r="F391" s="146" t="s">
        <v>109</v>
      </c>
      <c r="G391" s="146" t="s">
        <v>151</v>
      </c>
    </row>
    <row r="392" spans="1:7" x14ac:dyDescent="0.25">
      <c r="A392" s="146" t="s">
        <v>865</v>
      </c>
      <c r="B392" s="146" t="s">
        <v>866</v>
      </c>
      <c r="C392" s="146">
        <v>115</v>
      </c>
      <c r="D392" s="146" t="s">
        <v>150</v>
      </c>
      <c r="E392" s="146" t="s">
        <v>108</v>
      </c>
      <c r="F392" s="146" t="s">
        <v>109</v>
      </c>
      <c r="G392" s="146" t="s">
        <v>151</v>
      </c>
    </row>
    <row r="393" spans="1:7" x14ac:dyDescent="0.25">
      <c r="A393" s="146" t="s">
        <v>867</v>
      </c>
      <c r="B393" s="146" t="s">
        <v>868</v>
      </c>
      <c r="C393" s="146">
        <v>115</v>
      </c>
      <c r="D393" s="146" t="s">
        <v>150</v>
      </c>
      <c r="E393" s="146" t="s">
        <v>108</v>
      </c>
      <c r="F393" s="146" t="s">
        <v>109</v>
      </c>
      <c r="G393" s="146" t="s">
        <v>151</v>
      </c>
    </row>
    <row r="394" spans="1:7" x14ac:dyDescent="0.25">
      <c r="A394" s="146" t="s">
        <v>869</v>
      </c>
      <c r="B394" s="146" t="s">
        <v>870</v>
      </c>
      <c r="C394" s="146">
        <v>47</v>
      </c>
      <c r="D394" s="146" t="s">
        <v>150</v>
      </c>
      <c r="E394" s="146" t="s">
        <v>108</v>
      </c>
      <c r="F394" s="146" t="s">
        <v>109</v>
      </c>
      <c r="G394" s="146" t="s">
        <v>151</v>
      </c>
    </row>
    <row r="395" spans="1:7" x14ac:dyDescent="0.25">
      <c r="A395" s="146" t="s">
        <v>871</v>
      </c>
      <c r="B395" s="146" t="s">
        <v>872</v>
      </c>
      <c r="C395" s="146">
        <v>110</v>
      </c>
      <c r="D395" s="146" t="s">
        <v>107</v>
      </c>
      <c r="E395" s="146" t="s">
        <v>108</v>
      </c>
      <c r="F395" s="146" t="s">
        <v>109</v>
      </c>
      <c r="G395" s="146" t="s">
        <v>110</v>
      </c>
    </row>
    <row r="396" spans="1:7" x14ac:dyDescent="0.25">
      <c r="A396" s="146" t="s">
        <v>873</v>
      </c>
      <c r="B396" s="146" t="s">
        <v>874</v>
      </c>
      <c r="C396" s="146">
        <v>125</v>
      </c>
      <c r="D396" s="146" t="s">
        <v>107</v>
      </c>
      <c r="E396" s="146" t="s">
        <v>108</v>
      </c>
      <c r="F396" s="146" t="s">
        <v>109</v>
      </c>
      <c r="G396" s="146" t="s">
        <v>110</v>
      </c>
    </row>
    <row r="397" spans="1:7" x14ac:dyDescent="0.25">
      <c r="A397" s="146" t="s">
        <v>875</v>
      </c>
      <c r="B397" s="146" t="s">
        <v>114</v>
      </c>
      <c r="C397" s="146">
        <v>115</v>
      </c>
      <c r="D397" s="146" t="s">
        <v>150</v>
      </c>
      <c r="E397" s="146" t="s">
        <v>108</v>
      </c>
      <c r="F397" s="146" t="s">
        <v>109</v>
      </c>
      <c r="G397" s="146" t="s">
        <v>151</v>
      </c>
    </row>
    <row r="398" spans="1:7" x14ac:dyDescent="0.25">
      <c r="A398" s="146" t="s">
        <v>876</v>
      </c>
      <c r="B398" s="146" t="s">
        <v>877</v>
      </c>
      <c r="C398" s="146">
        <v>41.4</v>
      </c>
      <c r="D398" s="146" t="s">
        <v>135</v>
      </c>
      <c r="E398" s="146" t="s">
        <v>108</v>
      </c>
      <c r="F398" s="146" t="s">
        <v>109</v>
      </c>
      <c r="G398" s="146" t="s">
        <v>136</v>
      </c>
    </row>
    <row r="399" spans="1:7" x14ac:dyDescent="0.25">
      <c r="A399" s="148" t="s">
        <v>878</v>
      </c>
      <c r="B399" s="148" t="s">
        <v>879</v>
      </c>
      <c r="C399" s="148">
        <v>100</v>
      </c>
      <c r="D399" s="146" t="s">
        <v>107</v>
      </c>
      <c r="E399" s="149" t="s">
        <v>108</v>
      </c>
      <c r="F399" s="148" t="s">
        <v>109</v>
      </c>
      <c r="G399" s="146" t="s">
        <v>110</v>
      </c>
    </row>
    <row r="400" spans="1:7" x14ac:dyDescent="0.25">
      <c r="A400" s="146" t="s">
        <v>880</v>
      </c>
      <c r="B400" s="146" t="s">
        <v>881</v>
      </c>
      <c r="C400" s="146">
        <v>26</v>
      </c>
      <c r="D400" s="146" t="s">
        <v>129</v>
      </c>
      <c r="E400" s="146" t="s">
        <v>108</v>
      </c>
      <c r="F400" s="146" t="s">
        <v>109</v>
      </c>
      <c r="G400" s="146" t="s">
        <v>132</v>
      </c>
    </row>
    <row r="401" spans="1:7" x14ac:dyDescent="0.25">
      <c r="A401" s="146" t="s">
        <v>882</v>
      </c>
      <c r="B401" s="146" t="s">
        <v>883</v>
      </c>
      <c r="C401" s="146">
        <v>28.9</v>
      </c>
      <c r="D401" s="146" t="s">
        <v>129</v>
      </c>
      <c r="E401" s="146" t="s">
        <v>108</v>
      </c>
      <c r="F401" s="146" t="s">
        <v>109</v>
      </c>
      <c r="G401" s="146" t="s">
        <v>132</v>
      </c>
    </row>
    <row r="402" spans="1:7" x14ac:dyDescent="0.25">
      <c r="A402" s="146" t="s">
        <v>884</v>
      </c>
      <c r="B402" s="146" t="s">
        <v>885</v>
      </c>
      <c r="C402" s="146">
        <v>50</v>
      </c>
      <c r="D402" s="146" t="s">
        <v>129</v>
      </c>
      <c r="E402" s="146" t="s">
        <v>108</v>
      </c>
      <c r="F402" s="146" t="s">
        <v>109</v>
      </c>
      <c r="G402" s="146" t="s">
        <v>132</v>
      </c>
    </row>
    <row r="403" spans="1:7" x14ac:dyDescent="0.25">
      <c r="A403" s="146" t="s">
        <v>886</v>
      </c>
      <c r="B403" s="146" t="s">
        <v>887</v>
      </c>
      <c r="C403" s="146">
        <v>18.5</v>
      </c>
      <c r="D403" s="146" t="s">
        <v>168</v>
      </c>
      <c r="E403" s="146" t="s">
        <v>108</v>
      </c>
      <c r="F403" s="146" t="s">
        <v>109</v>
      </c>
      <c r="G403" s="146" t="s">
        <v>169</v>
      </c>
    </row>
    <row r="404" spans="1:7" x14ac:dyDescent="0.25">
      <c r="A404" s="146" t="s">
        <v>888</v>
      </c>
      <c r="B404" s="146" t="s">
        <v>889</v>
      </c>
      <c r="C404" s="146">
        <v>100</v>
      </c>
      <c r="D404" s="146" t="s">
        <v>107</v>
      </c>
      <c r="E404" s="146" t="s">
        <v>108</v>
      </c>
      <c r="F404" s="146" t="s">
        <v>109</v>
      </c>
      <c r="G404" s="146" t="s">
        <v>110</v>
      </c>
    </row>
    <row r="405" spans="1:7" x14ac:dyDescent="0.25">
      <c r="A405" s="146" t="s">
        <v>890</v>
      </c>
      <c r="B405" s="146" t="s">
        <v>891</v>
      </c>
      <c r="C405" s="146">
        <v>80</v>
      </c>
      <c r="D405" s="146" t="s">
        <v>107</v>
      </c>
      <c r="E405" s="146" t="s">
        <v>108</v>
      </c>
      <c r="F405" s="146" t="s">
        <v>109</v>
      </c>
      <c r="G405" s="146" t="s">
        <v>110</v>
      </c>
    </row>
    <row r="406" spans="1:7" x14ac:dyDescent="0.25">
      <c r="A406" s="146" t="s">
        <v>892</v>
      </c>
      <c r="B406" s="146" t="s">
        <v>893</v>
      </c>
      <c r="C406" s="146">
        <v>35</v>
      </c>
      <c r="D406" s="146" t="s">
        <v>150</v>
      </c>
      <c r="E406" s="146" t="s">
        <v>108</v>
      </c>
      <c r="F406" s="146" t="s">
        <v>109</v>
      </c>
      <c r="G406" s="146" t="s">
        <v>151</v>
      </c>
    </row>
    <row r="407" spans="1:7" x14ac:dyDescent="0.25">
      <c r="A407" s="146" t="s">
        <v>894</v>
      </c>
      <c r="B407" s="146" t="s">
        <v>895</v>
      </c>
      <c r="C407" s="146">
        <v>70</v>
      </c>
      <c r="D407" s="146" t="s">
        <v>107</v>
      </c>
      <c r="E407" s="146" t="s">
        <v>108</v>
      </c>
      <c r="F407" s="146" t="s">
        <v>109</v>
      </c>
      <c r="G407" s="146" t="s">
        <v>110</v>
      </c>
    </row>
    <row r="408" spans="1:7" x14ac:dyDescent="0.25">
      <c r="A408" s="146" t="s">
        <v>896</v>
      </c>
      <c r="B408" s="146" t="s">
        <v>897</v>
      </c>
      <c r="C408" s="146">
        <v>296.19</v>
      </c>
      <c r="D408" s="146" t="s">
        <v>107</v>
      </c>
      <c r="E408" s="146" t="s">
        <v>108</v>
      </c>
      <c r="F408" s="146" t="s">
        <v>109</v>
      </c>
      <c r="G408" s="146" t="s">
        <v>110</v>
      </c>
    </row>
    <row r="409" spans="1:7" x14ac:dyDescent="0.25">
      <c r="A409" s="148" t="s">
        <v>898</v>
      </c>
      <c r="B409" s="148" t="s">
        <v>899</v>
      </c>
      <c r="C409" s="148">
        <v>230</v>
      </c>
      <c r="D409" s="146" t="s">
        <v>150</v>
      </c>
      <c r="E409" s="149" t="s">
        <v>108</v>
      </c>
      <c r="F409" s="148" t="s">
        <v>109</v>
      </c>
      <c r="G409" s="146" t="s">
        <v>151</v>
      </c>
    </row>
    <row r="410" spans="1:7" x14ac:dyDescent="0.25">
      <c r="A410" s="146" t="s">
        <v>900</v>
      </c>
      <c r="B410" s="146" t="s">
        <v>901</v>
      </c>
      <c r="C410" s="146">
        <v>300</v>
      </c>
      <c r="D410" s="146" t="s">
        <v>107</v>
      </c>
      <c r="E410" s="146" t="s">
        <v>108</v>
      </c>
      <c r="F410" s="146" t="s">
        <v>109</v>
      </c>
      <c r="G410" s="146" t="s">
        <v>110</v>
      </c>
    </row>
    <row r="411" spans="1:7" x14ac:dyDescent="0.25">
      <c r="A411" s="146" t="s">
        <v>902</v>
      </c>
      <c r="B411" s="146" t="s">
        <v>903</v>
      </c>
      <c r="C411" s="146">
        <v>250</v>
      </c>
      <c r="D411" s="146" t="s">
        <v>107</v>
      </c>
      <c r="E411" s="146" t="s">
        <v>108</v>
      </c>
      <c r="F411" s="146" t="s">
        <v>109</v>
      </c>
      <c r="G411" s="146" t="s">
        <v>110</v>
      </c>
    </row>
    <row r="412" spans="1:7" x14ac:dyDescent="0.25">
      <c r="A412" s="146" t="s">
        <v>904</v>
      </c>
      <c r="B412" s="146" t="s">
        <v>905</v>
      </c>
      <c r="C412" s="146">
        <v>4.5</v>
      </c>
      <c r="D412" s="146" t="s">
        <v>191</v>
      </c>
      <c r="E412" s="146" t="s">
        <v>108</v>
      </c>
      <c r="F412" s="146" t="s">
        <v>109</v>
      </c>
      <c r="G412" s="146" t="s">
        <v>192</v>
      </c>
    </row>
    <row r="413" spans="1:7" x14ac:dyDescent="0.25">
      <c r="A413" s="146" t="s">
        <v>906</v>
      </c>
      <c r="B413" s="146" t="s">
        <v>907</v>
      </c>
      <c r="C413" s="146">
        <v>6.52</v>
      </c>
      <c r="D413" s="146" t="s">
        <v>191</v>
      </c>
      <c r="E413" s="146" t="s">
        <v>108</v>
      </c>
      <c r="F413" s="146" t="s">
        <v>109</v>
      </c>
      <c r="G413" s="146" t="s">
        <v>192</v>
      </c>
    </row>
    <row r="414" spans="1:7" x14ac:dyDescent="0.25">
      <c r="A414" s="146" t="s">
        <v>908</v>
      </c>
      <c r="B414" s="146" t="s">
        <v>909</v>
      </c>
      <c r="C414" s="146">
        <v>147.80000000000001</v>
      </c>
      <c r="D414" s="146" t="s">
        <v>139</v>
      </c>
      <c r="E414" s="146" t="s">
        <v>108</v>
      </c>
      <c r="F414" s="146" t="s">
        <v>109</v>
      </c>
      <c r="G414" s="146" t="s">
        <v>140</v>
      </c>
    </row>
    <row r="415" spans="1:7" x14ac:dyDescent="0.25">
      <c r="A415" s="148" t="s">
        <v>910</v>
      </c>
      <c r="B415" s="148" t="s">
        <v>911</v>
      </c>
      <c r="C415" s="148">
        <v>105.08</v>
      </c>
      <c r="D415" s="146" t="s">
        <v>191</v>
      </c>
      <c r="E415" s="149" t="s">
        <v>599</v>
      </c>
      <c r="F415" s="146" t="s">
        <v>131</v>
      </c>
      <c r="G415" s="146" t="s">
        <v>320</v>
      </c>
    </row>
    <row r="416" spans="1:7" x14ac:dyDescent="0.25">
      <c r="A416" s="146" t="s">
        <v>912</v>
      </c>
      <c r="B416" s="146" t="s">
        <v>913</v>
      </c>
      <c r="C416" s="146">
        <v>22</v>
      </c>
      <c r="D416" s="146" t="s">
        <v>129</v>
      </c>
      <c r="E416" s="146" t="s">
        <v>108</v>
      </c>
      <c r="F416" s="146" t="s">
        <v>109</v>
      </c>
      <c r="G416" s="146" t="s">
        <v>132</v>
      </c>
    </row>
    <row r="417" spans="1:7" x14ac:dyDescent="0.25">
      <c r="A417" s="146" t="s">
        <v>914</v>
      </c>
      <c r="B417" s="146" t="s">
        <v>915</v>
      </c>
      <c r="C417" s="146">
        <v>26</v>
      </c>
      <c r="D417" s="146" t="s">
        <v>129</v>
      </c>
      <c r="E417" s="146" t="s">
        <v>108</v>
      </c>
      <c r="F417" s="146" t="s">
        <v>109</v>
      </c>
      <c r="G417" s="146" t="s">
        <v>132</v>
      </c>
    </row>
    <row r="418" spans="1:7" x14ac:dyDescent="0.25">
      <c r="A418" s="146" t="s">
        <v>916</v>
      </c>
      <c r="B418" s="146" t="s">
        <v>917</v>
      </c>
      <c r="C418" s="146">
        <v>235</v>
      </c>
      <c r="D418" s="146" t="s">
        <v>129</v>
      </c>
      <c r="E418" s="146" t="s">
        <v>108</v>
      </c>
      <c r="F418" s="146" t="s">
        <v>109</v>
      </c>
      <c r="G418" s="146" t="s">
        <v>132</v>
      </c>
    </row>
    <row r="419" spans="1:7" x14ac:dyDescent="0.25">
      <c r="A419" s="146" t="s">
        <v>918</v>
      </c>
      <c r="B419" s="146" t="s">
        <v>919</v>
      </c>
      <c r="C419" s="146">
        <v>44.8</v>
      </c>
      <c r="D419" s="146" t="s">
        <v>191</v>
      </c>
      <c r="E419" s="146" t="s">
        <v>108</v>
      </c>
      <c r="F419" s="146" t="s">
        <v>109</v>
      </c>
      <c r="G419" s="146" t="s">
        <v>422</v>
      </c>
    </row>
    <row r="420" spans="1:7" x14ac:dyDescent="0.25">
      <c r="A420" s="146" t="s">
        <v>920</v>
      </c>
      <c r="B420" s="146" t="s">
        <v>114</v>
      </c>
      <c r="C420" s="146">
        <v>11</v>
      </c>
      <c r="D420" s="146" t="s">
        <v>787</v>
      </c>
      <c r="E420" s="146" t="s">
        <v>165</v>
      </c>
      <c r="F420" s="146" t="s">
        <v>109</v>
      </c>
      <c r="G420" s="146" t="s">
        <v>122</v>
      </c>
    </row>
    <row r="421" spans="1:7" x14ac:dyDescent="0.25">
      <c r="A421" s="146" t="s">
        <v>921</v>
      </c>
      <c r="B421" s="146" t="s">
        <v>922</v>
      </c>
      <c r="C421" s="146">
        <v>200</v>
      </c>
      <c r="D421" s="146" t="s">
        <v>302</v>
      </c>
      <c r="E421" s="146" t="s">
        <v>108</v>
      </c>
      <c r="F421" s="146" t="s">
        <v>109</v>
      </c>
      <c r="G421" s="146" t="s">
        <v>3149</v>
      </c>
    </row>
    <row r="422" spans="1:7" x14ac:dyDescent="0.25">
      <c r="A422" s="146" t="s">
        <v>923</v>
      </c>
      <c r="B422" s="146" t="s">
        <v>923</v>
      </c>
      <c r="C422" s="146">
        <v>775.8</v>
      </c>
      <c r="D422" s="146" t="s">
        <v>302</v>
      </c>
      <c r="E422" s="146" t="s">
        <v>108</v>
      </c>
      <c r="F422" s="146" t="s">
        <v>109</v>
      </c>
      <c r="G422" s="146" t="s">
        <v>3149</v>
      </c>
    </row>
    <row r="423" spans="1:7" x14ac:dyDescent="0.25">
      <c r="A423" s="148" t="s">
        <v>924</v>
      </c>
      <c r="B423" s="146" t="s">
        <v>925</v>
      </c>
      <c r="C423" s="146">
        <v>71</v>
      </c>
      <c r="D423" s="148" t="s">
        <v>150</v>
      </c>
      <c r="E423" s="149" t="s">
        <v>108</v>
      </c>
      <c r="F423" s="148" t="s">
        <v>109</v>
      </c>
      <c r="G423" s="146" t="s">
        <v>151</v>
      </c>
    </row>
    <row r="424" spans="1:7" x14ac:dyDescent="0.25">
      <c r="A424" s="148" t="s">
        <v>926</v>
      </c>
      <c r="B424" s="146" t="s">
        <v>925</v>
      </c>
      <c r="C424" s="146">
        <v>95</v>
      </c>
      <c r="D424" s="148" t="s">
        <v>107</v>
      </c>
      <c r="E424" s="149" t="s">
        <v>108</v>
      </c>
      <c r="F424" s="148" t="s">
        <v>109</v>
      </c>
      <c r="G424" s="148" t="s">
        <v>110</v>
      </c>
    </row>
    <row r="425" spans="1:7" x14ac:dyDescent="0.25">
      <c r="A425" s="148" t="s">
        <v>927</v>
      </c>
      <c r="B425" s="146" t="s">
        <v>928</v>
      </c>
      <c r="C425" s="146">
        <v>18</v>
      </c>
      <c r="D425" s="146" t="s">
        <v>107</v>
      </c>
      <c r="E425" s="149" t="s">
        <v>108</v>
      </c>
      <c r="F425" s="148" t="s">
        <v>109</v>
      </c>
      <c r="G425" s="146" t="s">
        <v>110</v>
      </c>
    </row>
    <row r="426" spans="1:7" x14ac:dyDescent="0.25">
      <c r="A426" s="148" t="s">
        <v>929</v>
      </c>
      <c r="B426" s="146" t="s">
        <v>928</v>
      </c>
      <c r="C426" s="146">
        <v>12</v>
      </c>
      <c r="D426" s="148" t="s">
        <v>150</v>
      </c>
      <c r="E426" s="149" t="s">
        <v>108</v>
      </c>
      <c r="F426" s="148" t="s">
        <v>109</v>
      </c>
      <c r="G426" s="146" t="s">
        <v>151</v>
      </c>
    </row>
    <row r="427" spans="1:7" x14ac:dyDescent="0.25">
      <c r="A427" s="148" t="s">
        <v>930</v>
      </c>
      <c r="B427" s="148" t="s">
        <v>931</v>
      </c>
      <c r="C427" s="146">
        <v>85</v>
      </c>
      <c r="D427" s="146" t="s">
        <v>107</v>
      </c>
      <c r="E427" s="149" t="s">
        <v>108</v>
      </c>
      <c r="F427" s="148" t="s">
        <v>109</v>
      </c>
      <c r="G427" s="146" t="s">
        <v>110</v>
      </c>
    </row>
    <row r="428" spans="1:7" x14ac:dyDescent="0.25">
      <c r="A428" s="148" t="s">
        <v>932</v>
      </c>
      <c r="B428" s="148" t="s">
        <v>931</v>
      </c>
      <c r="C428" s="146">
        <v>66</v>
      </c>
      <c r="D428" s="148" t="s">
        <v>150</v>
      </c>
      <c r="E428" s="149" t="s">
        <v>108</v>
      </c>
      <c r="F428" s="148" t="s">
        <v>109</v>
      </c>
      <c r="G428" s="146" t="s">
        <v>151</v>
      </c>
    </row>
    <row r="429" spans="1:7" x14ac:dyDescent="0.25">
      <c r="A429" s="146" t="s">
        <v>933</v>
      </c>
      <c r="B429" s="146" t="s">
        <v>934</v>
      </c>
      <c r="C429" s="146">
        <v>20</v>
      </c>
      <c r="D429" s="146" t="s">
        <v>107</v>
      </c>
      <c r="E429" s="146" t="s">
        <v>108</v>
      </c>
      <c r="F429" s="146" t="s">
        <v>109</v>
      </c>
      <c r="G429" s="146" t="s">
        <v>110</v>
      </c>
    </row>
    <row r="430" spans="1:7" x14ac:dyDescent="0.25">
      <c r="A430" s="146" t="s">
        <v>935</v>
      </c>
      <c r="B430" s="146" t="s">
        <v>114</v>
      </c>
      <c r="C430" s="146">
        <v>70</v>
      </c>
      <c r="D430" s="146" t="s">
        <v>936</v>
      </c>
      <c r="E430" s="146" t="s">
        <v>165</v>
      </c>
      <c r="F430" s="146" t="s">
        <v>109</v>
      </c>
      <c r="G430" s="146" t="s">
        <v>140</v>
      </c>
    </row>
    <row r="431" spans="1:7" x14ac:dyDescent="0.25">
      <c r="A431" s="146" t="s">
        <v>937</v>
      </c>
      <c r="B431" s="146" t="s">
        <v>114</v>
      </c>
      <c r="C431" s="146">
        <v>108.8</v>
      </c>
      <c r="D431" s="146" t="s">
        <v>936</v>
      </c>
      <c r="E431" s="146" t="s">
        <v>165</v>
      </c>
      <c r="F431" s="146" t="s">
        <v>109</v>
      </c>
      <c r="G431" s="146" t="s">
        <v>140</v>
      </c>
    </row>
    <row r="432" spans="1:7" x14ac:dyDescent="0.25">
      <c r="A432" s="146" t="s">
        <v>938</v>
      </c>
      <c r="B432" s="146" t="s">
        <v>114</v>
      </c>
      <c r="C432" s="146">
        <v>146.5</v>
      </c>
      <c r="D432" s="146" t="s">
        <v>936</v>
      </c>
      <c r="E432" s="146" t="s">
        <v>165</v>
      </c>
      <c r="F432" s="146" t="s">
        <v>109</v>
      </c>
      <c r="G432" s="146" t="s">
        <v>140</v>
      </c>
    </row>
    <row r="433" spans="1:7" x14ac:dyDescent="0.25">
      <c r="A433" s="146" t="s">
        <v>939</v>
      </c>
      <c r="B433" s="146" t="s">
        <v>940</v>
      </c>
      <c r="C433" s="146">
        <v>298</v>
      </c>
      <c r="D433" s="146" t="s">
        <v>191</v>
      </c>
      <c r="E433" s="146" t="s">
        <v>253</v>
      </c>
      <c r="F433" s="146" t="s">
        <v>131</v>
      </c>
      <c r="G433" s="146" t="s">
        <v>320</v>
      </c>
    </row>
    <row r="434" spans="1:7" x14ac:dyDescent="0.25">
      <c r="A434" s="146" t="s">
        <v>941</v>
      </c>
      <c r="B434" s="146" t="s">
        <v>114</v>
      </c>
      <c r="C434" s="146">
        <v>3</v>
      </c>
      <c r="D434" s="146" t="s">
        <v>150</v>
      </c>
      <c r="E434" s="146" t="s">
        <v>108</v>
      </c>
      <c r="F434" s="146" t="s">
        <v>109</v>
      </c>
      <c r="G434" s="146" t="s">
        <v>151</v>
      </c>
    </row>
    <row r="435" spans="1:7" x14ac:dyDescent="0.25">
      <c r="A435" s="146" t="s">
        <v>942</v>
      </c>
      <c r="B435" s="146" t="s">
        <v>114</v>
      </c>
      <c r="C435" s="146">
        <v>1</v>
      </c>
      <c r="D435" s="146" t="s">
        <v>150</v>
      </c>
      <c r="E435" s="146" t="s">
        <v>108</v>
      </c>
      <c r="F435" s="146" t="s">
        <v>109</v>
      </c>
      <c r="G435" s="146" t="s">
        <v>151</v>
      </c>
    </row>
    <row r="436" spans="1:7" x14ac:dyDescent="0.25">
      <c r="A436" s="146" t="s">
        <v>943</v>
      </c>
      <c r="B436" s="146" t="s">
        <v>944</v>
      </c>
      <c r="C436" s="146">
        <v>7.5</v>
      </c>
      <c r="D436" s="146" t="s">
        <v>150</v>
      </c>
      <c r="E436" s="146" t="s">
        <v>108</v>
      </c>
      <c r="F436" s="146" t="s">
        <v>109</v>
      </c>
      <c r="G436" s="146" t="s">
        <v>151</v>
      </c>
    </row>
    <row r="437" spans="1:7" x14ac:dyDescent="0.25">
      <c r="A437" s="146" t="s">
        <v>945</v>
      </c>
      <c r="B437" s="146" t="s">
        <v>946</v>
      </c>
      <c r="C437" s="146">
        <v>48.1</v>
      </c>
      <c r="D437" s="146" t="s">
        <v>182</v>
      </c>
      <c r="E437" s="146" t="s">
        <v>108</v>
      </c>
      <c r="F437" s="146" t="s">
        <v>109</v>
      </c>
      <c r="G437" s="146" t="s">
        <v>136</v>
      </c>
    </row>
    <row r="438" spans="1:7" x14ac:dyDescent="0.25">
      <c r="A438" s="146" t="s">
        <v>947</v>
      </c>
      <c r="B438" s="146" t="s">
        <v>948</v>
      </c>
      <c r="C438" s="146">
        <v>45.42</v>
      </c>
      <c r="D438" s="146" t="s">
        <v>135</v>
      </c>
      <c r="E438" s="146" t="s">
        <v>108</v>
      </c>
      <c r="F438" s="146" t="s">
        <v>109</v>
      </c>
      <c r="G438" s="146" t="s">
        <v>136</v>
      </c>
    </row>
    <row r="439" spans="1:7" x14ac:dyDescent="0.25">
      <c r="A439" s="146" t="s">
        <v>949</v>
      </c>
      <c r="B439" s="146" t="s">
        <v>950</v>
      </c>
      <c r="C439" s="146">
        <v>1.5</v>
      </c>
      <c r="D439" s="146" t="s">
        <v>107</v>
      </c>
      <c r="E439" s="146" t="s">
        <v>108</v>
      </c>
      <c r="F439" s="146" t="s">
        <v>109</v>
      </c>
      <c r="G439" s="146" t="s">
        <v>110</v>
      </c>
    </row>
    <row r="440" spans="1:7" x14ac:dyDescent="0.25">
      <c r="A440" s="146" t="s">
        <v>951</v>
      </c>
      <c r="B440" s="146" t="s">
        <v>952</v>
      </c>
      <c r="C440" s="146">
        <v>11</v>
      </c>
      <c r="D440" s="146" t="s">
        <v>129</v>
      </c>
      <c r="E440" s="146" t="s">
        <v>108</v>
      </c>
      <c r="F440" s="146" t="s">
        <v>109</v>
      </c>
      <c r="G440" s="146" t="s">
        <v>132</v>
      </c>
    </row>
    <row r="441" spans="1:7" x14ac:dyDescent="0.25">
      <c r="A441" s="146" t="s">
        <v>953</v>
      </c>
      <c r="B441" s="146" t="s">
        <v>954</v>
      </c>
      <c r="C441" s="146">
        <v>11</v>
      </c>
      <c r="D441" s="146" t="s">
        <v>129</v>
      </c>
      <c r="E441" s="146" t="s">
        <v>108</v>
      </c>
      <c r="F441" s="146" t="s">
        <v>109</v>
      </c>
      <c r="G441" s="146" t="s">
        <v>132</v>
      </c>
    </row>
    <row r="442" spans="1:7" x14ac:dyDescent="0.25">
      <c r="A442" s="146" t="s">
        <v>955</v>
      </c>
      <c r="B442" s="146" t="s">
        <v>956</v>
      </c>
      <c r="C442" s="146">
        <v>93</v>
      </c>
      <c r="D442" s="146" t="s">
        <v>129</v>
      </c>
      <c r="E442" s="146" t="s">
        <v>108</v>
      </c>
      <c r="F442" s="146" t="s">
        <v>109</v>
      </c>
      <c r="G442" s="146" t="s">
        <v>132</v>
      </c>
    </row>
    <row r="443" spans="1:7" x14ac:dyDescent="0.25">
      <c r="A443" s="146" t="s">
        <v>957</v>
      </c>
      <c r="B443" s="146" t="s">
        <v>114</v>
      </c>
      <c r="C443" s="146">
        <v>50.9</v>
      </c>
      <c r="D443" s="146" t="s">
        <v>690</v>
      </c>
      <c r="E443" s="146" t="s">
        <v>506</v>
      </c>
      <c r="F443" s="146" t="s">
        <v>109</v>
      </c>
      <c r="G443" s="146" t="s">
        <v>110</v>
      </c>
    </row>
    <row r="444" spans="1:7" x14ac:dyDescent="0.25">
      <c r="A444" s="146" t="s">
        <v>958</v>
      </c>
      <c r="B444" s="146" t="s">
        <v>114</v>
      </c>
      <c r="C444" s="146">
        <v>37.9</v>
      </c>
      <c r="D444" s="146" t="s">
        <v>690</v>
      </c>
      <c r="E444" s="146" t="s">
        <v>506</v>
      </c>
      <c r="F444" s="146" t="s">
        <v>109</v>
      </c>
      <c r="G444" s="146" t="s">
        <v>110</v>
      </c>
    </row>
    <row r="445" spans="1:7" x14ac:dyDescent="0.25">
      <c r="A445" s="146" t="s">
        <v>959</v>
      </c>
      <c r="B445" s="146" t="s">
        <v>960</v>
      </c>
      <c r="C445" s="146">
        <v>4.9000000000000004</v>
      </c>
      <c r="D445" s="146" t="s">
        <v>168</v>
      </c>
      <c r="E445" s="146" t="s">
        <v>108</v>
      </c>
      <c r="F445" s="146" t="s">
        <v>109</v>
      </c>
      <c r="G445" s="146" t="s">
        <v>169</v>
      </c>
    </row>
    <row r="446" spans="1:7" x14ac:dyDescent="0.25">
      <c r="A446" s="146" t="s">
        <v>961</v>
      </c>
      <c r="B446" s="146" t="s">
        <v>962</v>
      </c>
      <c r="C446" s="146">
        <v>551.70000000000005</v>
      </c>
      <c r="D446" s="146" t="s">
        <v>147</v>
      </c>
      <c r="E446" s="146" t="s">
        <v>108</v>
      </c>
      <c r="F446" s="146" t="s">
        <v>109</v>
      </c>
      <c r="G446" s="146" t="s">
        <v>140</v>
      </c>
    </row>
    <row r="447" spans="1:7" x14ac:dyDescent="0.25">
      <c r="A447" s="146" t="s">
        <v>963</v>
      </c>
      <c r="B447" s="146" t="s">
        <v>964</v>
      </c>
      <c r="C447" s="146">
        <v>182.5</v>
      </c>
      <c r="D447" s="146" t="s">
        <v>150</v>
      </c>
      <c r="E447" s="146" t="s">
        <v>108</v>
      </c>
      <c r="F447" s="146" t="s">
        <v>109</v>
      </c>
      <c r="G447" s="146" t="s">
        <v>151</v>
      </c>
    </row>
    <row r="448" spans="1:7" x14ac:dyDescent="0.25">
      <c r="A448" s="146" t="s">
        <v>965</v>
      </c>
      <c r="B448" s="146" t="s">
        <v>966</v>
      </c>
      <c r="C448" s="146">
        <v>12</v>
      </c>
      <c r="D448" s="146" t="s">
        <v>135</v>
      </c>
      <c r="E448" s="146" t="s">
        <v>108</v>
      </c>
      <c r="F448" s="146" t="s">
        <v>109</v>
      </c>
      <c r="G448" s="146" t="s">
        <v>136</v>
      </c>
    </row>
    <row r="449" spans="1:7" x14ac:dyDescent="0.25">
      <c r="A449" s="146" t="s">
        <v>967</v>
      </c>
      <c r="B449" s="146" t="s">
        <v>968</v>
      </c>
      <c r="C449" s="146">
        <v>10.5</v>
      </c>
      <c r="D449" s="146" t="s">
        <v>370</v>
      </c>
      <c r="E449" s="146" t="s">
        <v>108</v>
      </c>
      <c r="F449" s="146" t="s">
        <v>109</v>
      </c>
      <c r="G449" s="146" t="s">
        <v>371</v>
      </c>
    </row>
    <row r="450" spans="1:7" x14ac:dyDescent="0.25">
      <c r="A450" s="146" t="s">
        <v>969</v>
      </c>
      <c r="B450" s="146" t="s">
        <v>970</v>
      </c>
      <c r="C450" s="146">
        <v>263</v>
      </c>
      <c r="D450" s="146" t="s">
        <v>139</v>
      </c>
      <c r="E450" s="146" t="s">
        <v>108</v>
      </c>
      <c r="F450" s="146" t="s">
        <v>109</v>
      </c>
      <c r="G450" s="146" t="s">
        <v>140</v>
      </c>
    </row>
    <row r="451" spans="1:7" x14ac:dyDescent="0.25">
      <c r="A451" s="146" t="s">
        <v>971</v>
      </c>
      <c r="B451" s="146" t="s">
        <v>972</v>
      </c>
      <c r="C451" s="146">
        <v>263.68</v>
      </c>
      <c r="D451" s="146" t="s">
        <v>147</v>
      </c>
      <c r="E451" s="146" t="s">
        <v>108</v>
      </c>
      <c r="F451" s="146" t="s">
        <v>109</v>
      </c>
      <c r="G451" s="146" t="s">
        <v>140</v>
      </c>
    </row>
    <row r="452" spans="1:7" x14ac:dyDescent="0.25">
      <c r="A452" s="146" t="s">
        <v>973</v>
      </c>
      <c r="B452" s="146" t="s">
        <v>114</v>
      </c>
      <c r="C452" s="146">
        <v>10</v>
      </c>
      <c r="D452" s="146" t="s">
        <v>150</v>
      </c>
      <c r="E452" s="146" t="s">
        <v>108</v>
      </c>
      <c r="F452" s="146" t="s">
        <v>109</v>
      </c>
      <c r="G452" s="146" t="s">
        <v>151</v>
      </c>
    </row>
    <row r="453" spans="1:7" x14ac:dyDescent="0.25">
      <c r="A453" s="146" t="s">
        <v>974</v>
      </c>
      <c r="B453" s="146" t="s">
        <v>114</v>
      </c>
      <c r="C453" s="146">
        <v>4.8</v>
      </c>
      <c r="D453" s="146" t="s">
        <v>107</v>
      </c>
      <c r="E453" s="146" t="s">
        <v>108</v>
      </c>
      <c r="F453" s="146" t="s">
        <v>109</v>
      </c>
      <c r="G453" s="146" t="s">
        <v>110</v>
      </c>
    </row>
    <row r="454" spans="1:7" x14ac:dyDescent="0.25">
      <c r="A454" s="146" t="s">
        <v>975</v>
      </c>
      <c r="B454" s="146" t="s">
        <v>976</v>
      </c>
      <c r="C454" s="146">
        <v>155.1</v>
      </c>
      <c r="D454" s="146" t="s">
        <v>191</v>
      </c>
      <c r="E454" s="146" t="s">
        <v>108</v>
      </c>
      <c r="F454" s="146" t="s">
        <v>109</v>
      </c>
      <c r="G454" s="146" t="s">
        <v>192</v>
      </c>
    </row>
    <row r="455" spans="1:7" x14ac:dyDescent="0.25">
      <c r="A455" s="146" t="s">
        <v>977</v>
      </c>
      <c r="B455" s="146" t="s">
        <v>978</v>
      </c>
      <c r="C455" s="146">
        <v>105</v>
      </c>
      <c r="D455" s="146" t="s">
        <v>191</v>
      </c>
      <c r="E455" s="146" t="s">
        <v>108</v>
      </c>
      <c r="F455" s="146" t="s">
        <v>109</v>
      </c>
      <c r="G455" s="146" t="s">
        <v>192</v>
      </c>
    </row>
    <row r="456" spans="1:7" x14ac:dyDescent="0.25">
      <c r="A456" s="146" t="s">
        <v>979</v>
      </c>
      <c r="B456" s="146" t="s">
        <v>980</v>
      </c>
      <c r="C456" s="146">
        <v>47.1</v>
      </c>
      <c r="D456" s="146" t="s">
        <v>191</v>
      </c>
      <c r="E456" s="146" t="s">
        <v>108</v>
      </c>
      <c r="F456" s="146" t="s">
        <v>109</v>
      </c>
      <c r="G456" s="146" t="s">
        <v>192</v>
      </c>
    </row>
    <row r="457" spans="1:7" x14ac:dyDescent="0.25">
      <c r="A457" s="146" t="s">
        <v>981</v>
      </c>
      <c r="B457" s="146" t="s">
        <v>982</v>
      </c>
      <c r="C457" s="146">
        <v>38.24</v>
      </c>
      <c r="D457" s="146" t="s">
        <v>191</v>
      </c>
      <c r="E457" s="146" t="s">
        <v>108</v>
      </c>
      <c r="F457" s="146" t="s">
        <v>109</v>
      </c>
      <c r="G457" s="146" t="s">
        <v>192</v>
      </c>
    </row>
    <row r="458" spans="1:7" x14ac:dyDescent="0.25">
      <c r="A458" s="146" t="s">
        <v>983</v>
      </c>
      <c r="B458" s="146" t="s">
        <v>984</v>
      </c>
      <c r="C458" s="146">
        <v>10</v>
      </c>
      <c r="D458" s="146" t="s">
        <v>150</v>
      </c>
      <c r="E458" s="146" t="s">
        <v>108</v>
      </c>
      <c r="F458" s="146" t="s">
        <v>109</v>
      </c>
      <c r="G458" s="146" t="s">
        <v>151</v>
      </c>
    </row>
    <row r="459" spans="1:7" x14ac:dyDescent="0.25">
      <c r="A459" s="146" t="s">
        <v>985</v>
      </c>
      <c r="B459" s="146" t="s">
        <v>986</v>
      </c>
      <c r="C459" s="146">
        <v>10</v>
      </c>
      <c r="D459" s="146" t="s">
        <v>150</v>
      </c>
      <c r="E459" s="146" t="s">
        <v>108</v>
      </c>
      <c r="F459" s="146" t="s">
        <v>109</v>
      </c>
      <c r="G459" s="146" t="s">
        <v>151</v>
      </c>
    </row>
    <row r="460" spans="1:7" x14ac:dyDescent="0.25">
      <c r="A460" s="146" t="s">
        <v>987</v>
      </c>
      <c r="B460" s="146" t="s">
        <v>988</v>
      </c>
      <c r="C460" s="146">
        <v>10</v>
      </c>
      <c r="D460" s="146" t="s">
        <v>150</v>
      </c>
      <c r="E460" s="146" t="s">
        <v>108</v>
      </c>
      <c r="F460" s="146" t="s">
        <v>109</v>
      </c>
      <c r="G460" s="146" t="s">
        <v>151</v>
      </c>
    </row>
    <row r="461" spans="1:7" x14ac:dyDescent="0.25">
      <c r="A461" s="146" t="s">
        <v>989</v>
      </c>
      <c r="B461" s="146" t="s">
        <v>990</v>
      </c>
      <c r="C461" s="146">
        <v>48.71</v>
      </c>
      <c r="D461" s="146" t="s">
        <v>182</v>
      </c>
      <c r="E461" s="146" t="s">
        <v>108</v>
      </c>
      <c r="F461" s="146" t="s">
        <v>109</v>
      </c>
      <c r="G461" s="146" t="s">
        <v>136</v>
      </c>
    </row>
    <row r="462" spans="1:7" x14ac:dyDescent="0.25">
      <c r="A462" s="146" t="s">
        <v>991</v>
      </c>
      <c r="B462" s="146" t="s">
        <v>992</v>
      </c>
      <c r="C462" s="146">
        <v>48.04</v>
      </c>
      <c r="D462" s="146" t="s">
        <v>182</v>
      </c>
      <c r="E462" s="146" t="s">
        <v>108</v>
      </c>
      <c r="F462" s="146" t="s">
        <v>109</v>
      </c>
      <c r="G462" s="146" t="s">
        <v>136</v>
      </c>
    </row>
    <row r="463" spans="1:7" x14ac:dyDescent="0.25">
      <c r="A463" s="146" t="s">
        <v>993</v>
      </c>
      <c r="B463" s="146" t="s">
        <v>994</v>
      </c>
      <c r="C463" s="146">
        <v>49.9</v>
      </c>
      <c r="D463" s="146" t="s">
        <v>246</v>
      </c>
      <c r="E463" s="146" t="s">
        <v>108</v>
      </c>
      <c r="F463" s="146" t="s">
        <v>109</v>
      </c>
      <c r="G463" s="146" t="s">
        <v>247</v>
      </c>
    </row>
    <row r="464" spans="1:7" x14ac:dyDescent="0.25">
      <c r="A464" s="148" t="s">
        <v>995</v>
      </c>
      <c r="B464" s="148" t="s">
        <v>996</v>
      </c>
      <c r="C464" s="148">
        <v>3</v>
      </c>
      <c r="D464" s="146" t="s">
        <v>150</v>
      </c>
      <c r="E464" s="149" t="s">
        <v>108</v>
      </c>
      <c r="F464" s="148" t="s">
        <v>109</v>
      </c>
      <c r="G464" s="146" t="s">
        <v>151</v>
      </c>
    </row>
    <row r="465" spans="1:7" x14ac:dyDescent="0.25">
      <c r="A465" s="146" t="s">
        <v>997</v>
      </c>
      <c r="B465" s="146" t="s">
        <v>998</v>
      </c>
      <c r="C465" s="146">
        <v>2.1</v>
      </c>
      <c r="D465" s="146" t="s">
        <v>370</v>
      </c>
      <c r="E465" s="146" t="s">
        <v>108</v>
      </c>
      <c r="F465" s="146" t="s">
        <v>109</v>
      </c>
      <c r="G465" s="146" t="s">
        <v>371</v>
      </c>
    </row>
    <row r="466" spans="1:7" x14ac:dyDescent="0.25">
      <c r="A466" s="148" t="s">
        <v>999</v>
      </c>
      <c r="B466" s="148" t="s">
        <v>1000</v>
      </c>
      <c r="C466" s="148">
        <v>57.14</v>
      </c>
      <c r="D466" s="146" t="s">
        <v>191</v>
      </c>
      <c r="E466" s="149" t="s">
        <v>108</v>
      </c>
      <c r="F466" s="148" t="s">
        <v>109</v>
      </c>
      <c r="G466" s="146" t="s">
        <v>192</v>
      </c>
    </row>
    <row r="467" spans="1:7" x14ac:dyDescent="0.25">
      <c r="A467" s="146" t="s">
        <v>1001</v>
      </c>
      <c r="B467" s="146" t="s">
        <v>1002</v>
      </c>
      <c r="C467" s="146">
        <v>1</v>
      </c>
      <c r="D467" s="146" t="s">
        <v>107</v>
      </c>
      <c r="E467" s="146" t="s">
        <v>108</v>
      </c>
      <c r="F467" s="146" t="s">
        <v>109</v>
      </c>
      <c r="G467" s="146" t="s">
        <v>110</v>
      </c>
    </row>
    <row r="468" spans="1:7" x14ac:dyDescent="0.25">
      <c r="A468" s="146" t="s">
        <v>1003</v>
      </c>
      <c r="B468" s="146" t="s">
        <v>1004</v>
      </c>
      <c r="C468" s="146">
        <v>2.56</v>
      </c>
      <c r="D468" s="146" t="s">
        <v>168</v>
      </c>
      <c r="E468" s="146" t="s">
        <v>108</v>
      </c>
      <c r="F468" s="146" t="s">
        <v>109</v>
      </c>
      <c r="G468" s="146" t="s">
        <v>169</v>
      </c>
    </row>
    <row r="469" spans="1:7" x14ac:dyDescent="0.25">
      <c r="A469" s="146" t="s">
        <v>1005</v>
      </c>
      <c r="B469" s="146" t="s">
        <v>1006</v>
      </c>
      <c r="C469" s="146">
        <v>1.5</v>
      </c>
      <c r="D469" s="146" t="s">
        <v>107</v>
      </c>
      <c r="E469" s="146" t="s">
        <v>108</v>
      </c>
      <c r="F469" s="146" t="s">
        <v>109</v>
      </c>
      <c r="G469" s="146" t="s">
        <v>110</v>
      </c>
    </row>
    <row r="470" spans="1:7" x14ac:dyDescent="0.25">
      <c r="A470" s="146" t="s">
        <v>1007</v>
      </c>
      <c r="B470" s="146" t="s">
        <v>1008</v>
      </c>
      <c r="C470" s="146">
        <v>3</v>
      </c>
      <c r="D470" s="146" t="s">
        <v>107</v>
      </c>
      <c r="E470" s="146" t="s">
        <v>108</v>
      </c>
      <c r="F470" s="146" t="s">
        <v>109</v>
      </c>
      <c r="G470" s="146" t="s">
        <v>110</v>
      </c>
    </row>
    <row r="471" spans="1:7" x14ac:dyDescent="0.25">
      <c r="A471" s="146" t="s">
        <v>1009</v>
      </c>
      <c r="B471" s="146" t="s">
        <v>1010</v>
      </c>
      <c r="C471" s="146">
        <v>3.5</v>
      </c>
      <c r="D471" s="146" t="s">
        <v>107</v>
      </c>
      <c r="E471" s="146" t="s">
        <v>108</v>
      </c>
      <c r="F471" s="146" t="s">
        <v>109</v>
      </c>
      <c r="G471" s="146" t="s">
        <v>110</v>
      </c>
    </row>
    <row r="472" spans="1:7" x14ac:dyDescent="0.25">
      <c r="A472" s="146" t="s">
        <v>1011</v>
      </c>
      <c r="B472" s="146" t="s">
        <v>1012</v>
      </c>
      <c r="C472" s="146">
        <v>1.5</v>
      </c>
      <c r="D472" s="146" t="s">
        <v>107</v>
      </c>
      <c r="E472" s="146" t="s">
        <v>108</v>
      </c>
      <c r="F472" s="146" t="s">
        <v>109</v>
      </c>
      <c r="G472" s="146" t="s">
        <v>110</v>
      </c>
    </row>
    <row r="473" spans="1:7" x14ac:dyDescent="0.25">
      <c r="A473" s="146" t="s">
        <v>1013</v>
      </c>
      <c r="B473" s="146" t="s">
        <v>1014</v>
      </c>
      <c r="C473" s="146">
        <v>2.5</v>
      </c>
      <c r="D473" s="146" t="s">
        <v>107</v>
      </c>
      <c r="E473" s="146" t="s">
        <v>108</v>
      </c>
      <c r="F473" s="146" t="s">
        <v>109</v>
      </c>
      <c r="G473" s="146" t="s">
        <v>110</v>
      </c>
    </row>
    <row r="474" spans="1:7" x14ac:dyDescent="0.25">
      <c r="A474" s="146" t="s">
        <v>1015</v>
      </c>
      <c r="B474" s="146" t="s">
        <v>1016</v>
      </c>
      <c r="C474" s="146">
        <v>6</v>
      </c>
      <c r="D474" s="146" t="s">
        <v>107</v>
      </c>
      <c r="E474" s="146" t="s">
        <v>108</v>
      </c>
      <c r="F474" s="146" t="s">
        <v>109</v>
      </c>
      <c r="G474" s="146" t="s">
        <v>110</v>
      </c>
    </row>
    <row r="475" spans="1:7" x14ac:dyDescent="0.25">
      <c r="A475" s="146" t="s">
        <v>1017</v>
      </c>
      <c r="B475" s="146" t="s">
        <v>1018</v>
      </c>
      <c r="C475" s="146">
        <v>2</v>
      </c>
      <c r="D475" s="146" t="s">
        <v>107</v>
      </c>
      <c r="E475" s="146" t="s">
        <v>108</v>
      </c>
      <c r="F475" s="146" t="s">
        <v>109</v>
      </c>
      <c r="G475" s="146" t="s">
        <v>110</v>
      </c>
    </row>
    <row r="476" spans="1:7" x14ac:dyDescent="0.25">
      <c r="A476" s="146" t="s">
        <v>1019</v>
      </c>
      <c r="B476" s="146" t="s">
        <v>1020</v>
      </c>
      <c r="C476" s="146">
        <v>1</v>
      </c>
      <c r="D476" s="146" t="s">
        <v>107</v>
      </c>
      <c r="E476" s="146" t="s">
        <v>108</v>
      </c>
      <c r="F476" s="146" t="s">
        <v>109</v>
      </c>
      <c r="G476" s="146" t="s">
        <v>110</v>
      </c>
    </row>
    <row r="477" spans="1:7" x14ac:dyDescent="0.25">
      <c r="A477" s="146" t="s">
        <v>1021</v>
      </c>
      <c r="B477" s="146" t="s">
        <v>1022</v>
      </c>
      <c r="C477" s="146">
        <v>1</v>
      </c>
      <c r="D477" s="146" t="s">
        <v>107</v>
      </c>
      <c r="E477" s="146" t="s">
        <v>108</v>
      </c>
      <c r="F477" s="146" t="s">
        <v>109</v>
      </c>
      <c r="G477" s="146" t="s">
        <v>110</v>
      </c>
    </row>
    <row r="478" spans="1:7" x14ac:dyDescent="0.25">
      <c r="A478" s="146" t="s">
        <v>1023</v>
      </c>
      <c r="B478" s="146" t="s">
        <v>1024</v>
      </c>
      <c r="C478" s="146">
        <v>2</v>
      </c>
      <c r="D478" s="146" t="s">
        <v>107</v>
      </c>
      <c r="E478" s="146" t="s">
        <v>108</v>
      </c>
      <c r="F478" s="146" t="s">
        <v>109</v>
      </c>
      <c r="G478" s="146" t="s">
        <v>110</v>
      </c>
    </row>
    <row r="479" spans="1:7" x14ac:dyDescent="0.25">
      <c r="A479" s="146" t="s">
        <v>1025</v>
      </c>
      <c r="B479" s="146" t="s">
        <v>1025</v>
      </c>
      <c r="C479" s="146">
        <v>33.6</v>
      </c>
      <c r="D479" s="146" t="s">
        <v>246</v>
      </c>
      <c r="E479" s="146" t="s">
        <v>108</v>
      </c>
      <c r="F479" s="146" t="s">
        <v>109</v>
      </c>
      <c r="G479" s="146" t="s">
        <v>247</v>
      </c>
    </row>
    <row r="480" spans="1:7" x14ac:dyDescent="0.25">
      <c r="A480" s="146" t="s">
        <v>1026</v>
      </c>
      <c r="B480" s="146" t="s">
        <v>1027</v>
      </c>
      <c r="C480" s="146">
        <v>47.39</v>
      </c>
      <c r="D480" s="146" t="s">
        <v>135</v>
      </c>
      <c r="E480" s="146" t="s">
        <v>108</v>
      </c>
      <c r="F480" s="146" t="s">
        <v>109</v>
      </c>
      <c r="G480" s="146" t="s">
        <v>136</v>
      </c>
    </row>
    <row r="481" spans="1:7" x14ac:dyDescent="0.25">
      <c r="A481" s="146" t="s">
        <v>1028</v>
      </c>
      <c r="B481" s="146" t="s">
        <v>1029</v>
      </c>
      <c r="C481" s="146">
        <v>24</v>
      </c>
      <c r="D481" s="146" t="s">
        <v>168</v>
      </c>
      <c r="E481" s="146" t="s">
        <v>108</v>
      </c>
      <c r="F481" s="146" t="s">
        <v>109</v>
      </c>
      <c r="G481" s="146" t="s">
        <v>169</v>
      </c>
    </row>
    <row r="482" spans="1:7" x14ac:dyDescent="0.25">
      <c r="A482" s="146" t="s">
        <v>1030</v>
      </c>
      <c r="B482" s="146" t="s">
        <v>1031</v>
      </c>
      <c r="C482" s="146">
        <v>94.5</v>
      </c>
      <c r="D482" s="146" t="s">
        <v>129</v>
      </c>
      <c r="E482" s="146" t="s">
        <v>108</v>
      </c>
      <c r="F482" s="146" t="s">
        <v>109</v>
      </c>
      <c r="G482" s="146" t="s">
        <v>132</v>
      </c>
    </row>
    <row r="483" spans="1:7" x14ac:dyDescent="0.25">
      <c r="A483" s="146" t="s">
        <v>1032</v>
      </c>
      <c r="B483" s="146" t="s">
        <v>1033</v>
      </c>
      <c r="C483" s="146">
        <v>60</v>
      </c>
      <c r="D483" s="146" t="s">
        <v>107</v>
      </c>
      <c r="E483" s="146" t="s">
        <v>108</v>
      </c>
      <c r="F483" s="146" t="s">
        <v>109</v>
      </c>
      <c r="G483" s="146" t="s">
        <v>110</v>
      </c>
    </row>
    <row r="484" spans="1:7" x14ac:dyDescent="0.25">
      <c r="A484" s="146" t="s">
        <v>1034</v>
      </c>
      <c r="B484" s="146" t="s">
        <v>114</v>
      </c>
      <c r="C484" s="146">
        <v>18.75</v>
      </c>
      <c r="D484" s="146" t="s">
        <v>370</v>
      </c>
      <c r="E484" s="146" t="s">
        <v>108</v>
      </c>
      <c r="F484" s="146" t="s">
        <v>109</v>
      </c>
      <c r="G484" s="146" t="s">
        <v>371</v>
      </c>
    </row>
    <row r="485" spans="1:7" x14ac:dyDescent="0.25">
      <c r="A485" s="146" t="s">
        <v>1035</v>
      </c>
      <c r="B485" s="146" t="s">
        <v>114</v>
      </c>
      <c r="C485" s="146">
        <v>40</v>
      </c>
      <c r="D485" s="146" t="s">
        <v>150</v>
      </c>
      <c r="E485" s="146" t="s">
        <v>108</v>
      </c>
      <c r="F485" s="146" t="s">
        <v>109</v>
      </c>
      <c r="G485" s="146" t="s">
        <v>151</v>
      </c>
    </row>
    <row r="486" spans="1:7" x14ac:dyDescent="0.25">
      <c r="A486" s="146" t="s">
        <v>1036</v>
      </c>
      <c r="B486" s="146" t="s">
        <v>1037</v>
      </c>
      <c r="C486" s="146">
        <v>6.2</v>
      </c>
      <c r="D486" s="146" t="s">
        <v>246</v>
      </c>
      <c r="E486" s="146" t="s">
        <v>108</v>
      </c>
      <c r="F486" s="146" t="s">
        <v>109</v>
      </c>
      <c r="G486" s="146" t="s">
        <v>247</v>
      </c>
    </row>
    <row r="487" spans="1:7" x14ac:dyDescent="0.25">
      <c r="A487" s="146" t="s">
        <v>1038</v>
      </c>
      <c r="B487" s="146" t="s">
        <v>1039</v>
      </c>
      <c r="C487" s="146">
        <v>27.39</v>
      </c>
      <c r="D487" s="146" t="s">
        <v>191</v>
      </c>
      <c r="E487" s="146" t="s">
        <v>108</v>
      </c>
      <c r="F487" s="146" t="s">
        <v>109</v>
      </c>
      <c r="G487" s="146" t="s">
        <v>192</v>
      </c>
    </row>
    <row r="488" spans="1:7" x14ac:dyDescent="0.25">
      <c r="A488" s="146" t="s">
        <v>1040</v>
      </c>
      <c r="B488" s="146" t="s">
        <v>1041</v>
      </c>
      <c r="C488" s="146">
        <v>11.9</v>
      </c>
      <c r="D488" s="146" t="s">
        <v>191</v>
      </c>
      <c r="E488" s="146" t="s">
        <v>108</v>
      </c>
      <c r="F488" s="146" t="s">
        <v>109</v>
      </c>
      <c r="G488" s="146" t="s">
        <v>192</v>
      </c>
    </row>
    <row r="489" spans="1:7" x14ac:dyDescent="0.25">
      <c r="A489" s="146" t="s">
        <v>1042</v>
      </c>
      <c r="B489" s="146" t="s">
        <v>1043</v>
      </c>
      <c r="C489" s="146">
        <v>18</v>
      </c>
      <c r="D489" s="146" t="s">
        <v>191</v>
      </c>
      <c r="E489" s="146" t="s">
        <v>108</v>
      </c>
      <c r="F489" s="146" t="s">
        <v>109</v>
      </c>
      <c r="G489" s="146" t="s">
        <v>422</v>
      </c>
    </row>
    <row r="490" spans="1:7" x14ac:dyDescent="0.25">
      <c r="A490" s="146" t="s">
        <v>1044</v>
      </c>
      <c r="B490" s="146" t="s">
        <v>1044</v>
      </c>
      <c r="C490" s="146">
        <v>0.6</v>
      </c>
      <c r="D490" s="146" t="s">
        <v>129</v>
      </c>
      <c r="E490" s="146" t="s">
        <v>108</v>
      </c>
      <c r="F490" s="146" t="s">
        <v>109</v>
      </c>
      <c r="G490" s="146" t="s">
        <v>132</v>
      </c>
    </row>
    <row r="491" spans="1:7" x14ac:dyDescent="0.25">
      <c r="A491" s="146" t="s">
        <v>1045</v>
      </c>
      <c r="B491" s="146" t="s">
        <v>1046</v>
      </c>
      <c r="C491" s="146">
        <v>16</v>
      </c>
      <c r="D491" s="146" t="s">
        <v>168</v>
      </c>
      <c r="E491" s="146" t="s">
        <v>108</v>
      </c>
      <c r="F491" s="146" t="s">
        <v>109</v>
      </c>
      <c r="G491" s="146" t="s">
        <v>169</v>
      </c>
    </row>
    <row r="492" spans="1:7" x14ac:dyDescent="0.25">
      <c r="A492" s="146" t="s">
        <v>1047</v>
      </c>
      <c r="B492" s="146" t="s">
        <v>1048</v>
      </c>
      <c r="C492" s="146">
        <v>37.5</v>
      </c>
      <c r="D492" s="146" t="s">
        <v>129</v>
      </c>
      <c r="E492" s="146" t="s">
        <v>108</v>
      </c>
      <c r="F492" s="146" t="s">
        <v>109</v>
      </c>
      <c r="G492" s="146" t="s">
        <v>132</v>
      </c>
    </row>
    <row r="493" spans="1:7" x14ac:dyDescent="0.25">
      <c r="A493" s="146" t="s">
        <v>1049</v>
      </c>
      <c r="B493" s="146" t="s">
        <v>1050</v>
      </c>
      <c r="C493" s="146">
        <v>14.3</v>
      </c>
      <c r="D493" s="146" t="s">
        <v>129</v>
      </c>
      <c r="E493" s="146" t="s">
        <v>108</v>
      </c>
      <c r="F493" s="146" t="s">
        <v>109</v>
      </c>
      <c r="G493" s="146" t="s">
        <v>132</v>
      </c>
    </row>
    <row r="494" spans="1:7" x14ac:dyDescent="0.25">
      <c r="A494" s="146" t="s">
        <v>1051</v>
      </c>
      <c r="B494" s="146" t="s">
        <v>1052</v>
      </c>
      <c r="C494" s="146">
        <v>20</v>
      </c>
      <c r="D494" s="146" t="s">
        <v>107</v>
      </c>
      <c r="E494" s="146" t="s">
        <v>108</v>
      </c>
      <c r="F494" s="146" t="s">
        <v>109</v>
      </c>
      <c r="G494" s="146" t="s">
        <v>110</v>
      </c>
    </row>
    <row r="495" spans="1:7" x14ac:dyDescent="0.25">
      <c r="A495" s="146" t="s">
        <v>1053</v>
      </c>
      <c r="B495" s="146" t="s">
        <v>114</v>
      </c>
      <c r="C495" s="146">
        <v>100</v>
      </c>
      <c r="D495" s="146" t="s">
        <v>107</v>
      </c>
      <c r="E495" s="146" t="s">
        <v>108</v>
      </c>
      <c r="F495" s="146" t="s">
        <v>109</v>
      </c>
      <c r="G495" s="146" t="s">
        <v>110</v>
      </c>
    </row>
    <row r="496" spans="1:7" x14ac:dyDescent="0.25">
      <c r="A496" s="146" t="s">
        <v>1054</v>
      </c>
      <c r="B496" s="146" t="s">
        <v>114</v>
      </c>
      <c r="C496" s="146">
        <v>10</v>
      </c>
      <c r="D496" s="146" t="s">
        <v>150</v>
      </c>
      <c r="E496" s="146" t="s">
        <v>108</v>
      </c>
      <c r="F496" s="146" t="s">
        <v>109</v>
      </c>
      <c r="G496" s="146" t="s">
        <v>151</v>
      </c>
    </row>
    <row r="497" spans="1:7" x14ac:dyDescent="0.25">
      <c r="A497" s="146" t="s">
        <v>1055</v>
      </c>
      <c r="B497" s="146" t="s">
        <v>1056</v>
      </c>
      <c r="C497" s="146">
        <v>25</v>
      </c>
      <c r="D497" s="146" t="s">
        <v>168</v>
      </c>
      <c r="E497" s="146" t="s">
        <v>108</v>
      </c>
      <c r="F497" s="146" t="s">
        <v>109</v>
      </c>
      <c r="G497" s="146" t="s">
        <v>169</v>
      </c>
    </row>
    <row r="498" spans="1:7" x14ac:dyDescent="0.25">
      <c r="A498" s="146" t="s">
        <v>1057</v>
      </c>
      <c r="B498" s="146" t="s">
        <v>1058</v>
      </c>
      <c r="C498" s="146">
        <v>6</v>
      </c>
      <c r="D498" s="146" t="s">
        <v>246</v>
      </c>
      <c r="E498" s="146" t="s">
        <v>108</v>
      </c>
      <c r="F498" s="146" t="s">
        <v>109</v>
      </c>
      <c r="G498" s="146" t="s">
        <v>247</v>
      </c>
    </row>
    <row r="499" spans="1:7" x14ac:dyDescent="0.25">
      <c r="A499" s="146" t="s">
        <v>1059</v>
      </c>
      <c r="B499" s="146" t="s">
        <v>1060</v>
      </c>
      <c r="C499" s="146">
        <v>20</v>
      </c>
      <c r="D499" s="146" t="s">
        <v>107</v>
      </c>
      <c r="E499" s="146" t="s">
        <v>108</v>
      </c>
      <c r="F499" s="146" t="s">
        <v>109</v>
      </c>
      <c r="G499" s="146" t="s">
        <v>110</v>
      </c>
    </row>
    <row r="500" spans="1:7" x14ac:dyDescent="0.25">
      <c r="A500" s="146" t="s">
        <v>1061</v>
      </c>
      <c r="B500" s="146" t="s">
        <v>1062</v>
      </c>
      <c r="C500" s="146">
        <v>1.4</v>
      </c>
      <c r="D500" s="146" t="s">
        <v>129</v>
      </c>
      <c r="E500" s="146" t="s">
        <v>108</v>
      </c>
      <c r="F500" s="146" t="s">
        <v>109</v>
      </c>
      <c r="G500" s="146" t="s">
        <v>132</v>
      </c>
    </row>
    <row r="501" spans="1:7" x14ac:dyDescent="0.25">
      <c r="A501" s="146" t="s">
        <v>1063</v>
      </c>
      <c r="B501" s="146" t="s">
        <v>1064</v>
      </c>
      <c r="C501" s="146">
        <v>3.6</v>
      </c>
      <c r="D501" s="146" t="s">
        <v>129</v>
      </c>
      <c r="E501" s="146" t="s">
        <v>108</v>
      </c>
      <c r="F501" s="146" t="s">
        <v>109</v>
      </c>
      <c r="G501" s="146" t="s">
        <v>132</v>
      </c>
    </row>
    <row r="502" spans="1:7" x14ac:dyDescent="0.25">
      <c r="A502" s="146" t="s">
        <v>1065</v>
      </c>
      <c r="B502" s="146" t="s">
        <v>1066</v>
      </c>
      <c r="C502" s="146">
        <v>1.63</v>
      </c>
      <c r="D502" s="146" t="s">
        <v>168</v>
      </c>
      <c r="E502" s="146" t="s">
        <v>108</v>
      </c>
      <c r="F502" s="146" t="s">
        <v>109</v>
      </c>
      <c r="G502" s="146" t="s">
        <v>169</v>
      </c>
    </row>
    <row r="503" spans="1:7" x14ac:dyDescent="0.25">
      <c r="A503" s="146" t="s">
        <v>1067</v>
      </c>
      <c r="B503" s="146" t="s">
        <v>1067</v>
      </c>
      <c r="C503" s="146">
        <v>1.6</v>
      </c>
      <c r="D503" s="146" t="s">
        <v>168</v>
      </c>
      <c r="E503" s="146" t="s">
        <v>108</v>
      </c>
      <c r="F503" s="146" t="s">
        <v>109</v>
      </c>
      <c r="G503" s="146" t="s">
        <v>169</v>
      </c>
    </row>
    <row r="504" spans="1:7" x14ac:dyDescent="0.25">
      <c r="A504" s="146" t="s">
        <v>1068</v>
      </c>
      <c r="B504" s="146" t="s">
        <v>1069</v>
      </c>
      <c r="C504" s="146">
        <v>1</v>
      </c>
      <c r="D504" s="146" t="s">
        <v>168</v>
      </c>
      <c r="E504" s="146" t="s">
        <v>108</v>
      </c>
      <c r="F504" s="146" t="s">
        <v>109</v>
      </c>
      <c r="G504" s="146" t="s">
        <v>169</v>
      </c>
    </row>
    <row r="505" spans="1:7" x14ac:dyDescent="0.25">
      <c r="A505" s="146" t="s">
        <v>1070</v>
      </c>
      <c r="B505" s="146" t="s">
        <v>1071</v>
      </c>
      <c r="C505" s="146">
        <v>13.8</v>
      </c>
      <c r="D505" s="146" t="s">
        <v>107</v>
      </c>
      <c r="E505" s="146" t="s">
        <v>108</v>
      </c>
      <c r="F505" s="146" t="s">
        <v>109</v>
      </c>
      <c r="G505" s="146" t="s">
        <v>110</v>
      </c>
    </row>
    <row r="506" spans="1:7" x14ac:dyDescent="0.25">
      <c r="A506" s="146" t="s">
        <v>1072</v>
      </c>
      <c r="B506" s="146" t="s">
        <v>1073</v>
      </c>
      <c r="C506" s="146">
        <v>1</v>
      </c>
      <c r="D506" s="146" t="s">
        <v>769</v>
      </c>
      <c r="E506" s="146" t="s">
        <v>108</v>
      </c>
      <c r="F506" s="146" t="s">
        <v>109</v>
      </c>
      <c r="G506" s="146" t="s">
        <v>770</v>
      </c>
    </row>
    <row r="507" spans="1:7" x14ac:dyDescent="0.25">
      <c r="A507" s="146" t="s">
        <v>1074</v>
      </c>
      <c r="B507" s="146" t="s">
        <v>1075</v>
      </c>
      <c r="C507" s="146">
        <v>88</v>
      </c>
      <c r="D507" s="146" t="s">
        <v>150</v>
      </c>
      <c r="E507" s="146" t="s">
        <v>108</v>
      </c>
      <c r="F507" s="146" t="s">
        <v>109</v>
      </c>
      <c r="G507" s="146" t="s">
        <v>151</v>
      </c>
    </row>
    <row r="508" spans="1:7" x14ac:dyDescent="0.25">
      <c r="A508" s="146" t="s">
        <v>1076</v>
      </c>
      <c r="B508" s="146" t="s">
        <v>1077</v>
      </c>
      <c r="C508" s="146">
        <v>180</v>
      </c>
      <c r="D508" s="146" t="s">
        <v>107</v>
      </c>
      <c r="E508" s="146" t="s">
        <v>108</v>
      </c>
      <c r="F508" s="146" t="s">
        <v>109</v>
      </c>
      <c r="G508" s="146" t="s">
        <v>110</v>
      </c>
    </row>
    <row r="509" spans="1:7" x14ac:dyDescent="0.25">
      <c r="A509" s="146" t="s">
        <v>1078</v>
      </c>
      <c r="B509" s="146" t="s">
        <v>1079</v>
      </c>
      <c r="C509" s="146">
        <v>20</v>
      </c>
      <c r="D509" s="146" t="s">
        <v>107</v>
      </c>
      <c r="E509" s="146" t="s">
        <v>108</v>
      </c>
      <c r="F509" s="146" t="s">
        <v>109</v>
      </c>
      <c r="G509" s="146" t="s">
        <v>110</v>
      </c>
    </row>
    <row r="510" spans="1:7" x14ac:dyDescent="0.25">
      <c r="A510" s="146" t="s">
        <v>1080</v>
      </c>
      <c r="B510" s="146" t="s">
        <v>1081</v>
      </c>
      <c r="C510" s="146">
        <v>4</v>
      </c>
      <c r="D510" s="146" t="s">
        <v>107</v>
      </c>
      <c r="E510" s="146" t="s">
        <v>108</v>
      </c>
      <c r="F510" s="146" t="s">
        <v>109</v>
      </c>
      <c r="G510" s="146" t="s">
        <v>110</v>
      </c>
    </row>
    <row r="511" spans="1:7" x14ac:dyDescent="0.25">
      <c r="A511" s="146" t="s">
        <v>1082</v>
      </c>
      <c r="B511" s="146" t="s">
        <v>1083</v>
      </c>
      <c r="C511" s="146">
        <v>4</v>
      </c>
      <c r="D511" s="146" t="s">
        <v>107</v>
      </c>
      <c r="E511" s="146" t="s">
        <v>108</v>
      </c>
      <c r="F511" s="146" t="s">
        <v>109</v>
      </c>
      <c r="G511" s="146" t="s">
        <v>110</v>
      </c>
    </row>
    <row r="512" spans="1:7" x14ac:dyDescent="0.25">
      <c r="A512" s="146" t="s">
        <v>1084</v>
      </c>
      <c r="B512" s="146" t="s">
        <v>1085</v>
      </c>
      <c r="C512" s="146">
        <v>16.5</v>
      </c>
      <c r="D512" s="146" t="s">
        <v>191</v>
      </c>
      <c r="E512" s="146" t="s">
        <v>108</v>
      </c>
      <c r="F512" s="146" t="s">
        <v>109</v>
      </c>
      <c r="G512" s="146" t="s">
        <v>192</v>
      </c>
    </row>
    <row r="513" spans="1:7" x14ac:dyDescent="0.25">
      <c r="A513" s="146" t="s">
        <v>1086</v>
      </c>
      <c r="B513" s="146" t="s">
        <v>1087</v>
      </c>
      <c r="C513" s="146">
        <v>6.5</v>
      </c>
      <c r="D513" s="146" t="s">
        <v>191</v>
      </c>
      <c r="E513" s="146" t="s">
        <v>108</v>
      </c>
      <c r="F513" s="146" t="s">
        <v>109</v>
      </c>
      <c r="G513" s="146" t="s">
        <v>192</v>
      </c>
    </row>
    <row r="514" spans="1:7" x14ac:dyDescent="0.25">
      <c r="A514" s="146" t="s">
        <v>1088</v>
      </c>
      <c r="B514" s="146" t="s">
        <v>1089</v>
      </c>
      <c r="C514" s="146">
        <v>22.5</v>
      </c>
      <c r="D514" s="146" t="s">
        <v>191</v>
      </c>
      <c r="E514" s="146" t="s">
        <v>108</v>
      </c>
      <c r="F514" s="146" t="s">
        <v>109</v>
      </c>
      <c r="G514" s="146" t="s">
        <v>192</v>
      </c>
    </row>
    <row r="515" spans="1:7" x14ac:dyDescent="0.25">
      <c r="A515" s="146" t="s">
        <v>1090</v>
      </c>
      <c r="B515" s="146" t="s">
        <v>1091</v>
      </c>
      <c r="C515" s="146">
        <v>6</v>
      </c>
      <c r="D515" s="146" t="s">
        <v>191</v>
      </c>
      <c r="E515" s="146" t="s">
        <v>108</v>
      </c>
      <c r="F515" s="146" t="s">
        <v>109</v>
      </c>
      <c r="G515" s="146" t="s">
        <v>192</v>
      </c>
    </row>
    <row r="516" spans="1:7" x14ac:dyDescent="0.25">
      <c r="A516" s="146" t="s">
        <v>1092</v>
      </c>
      <c r="B516" s="146" t="s">
        <v>1093</v>
      </c>
      <c r="C516" s="146">
        <v>10.8</v>
      </c>
      <c r="D516" s="146" t="s">
        <v>191</v>
      </c>
      <c r="E516" s="146" t="s">
        <v>108</v>
      </c>
      <c r="F516" s="146" t="s">
        <v>109</v>
      </c>
      <c r="G516" s="146" t="s">
        <v>192</v>
      </c>
    </row>
    <row r="517" spans="1:7" x14ac:dyDescent="0.25">
      <c r="A517" s="146" t="s">
        <v>1094</v>
      </c>
      <c r="B517" s="146" t="s">
        <v>114</v>
      </c>
      <c r="C517" s="146">
        <v>7.88</v>
      </c>
      <c r="D517" s="146" t="s">
        <v>191</v>
      </c>
      <c r="E517" s="146" t="s">
        <v>108</v>
      </c>
      <c r="F517" s="146" t="s">
        <v>109</v>
      </c>
      <c r="G517" s="146" t="s">
        <v>192</v>
      </c>
    </row>
    <row r="518" spans="1:7" x14ac:dyDescent="0.25">
      <c r="A518" s="146" t="s">
        <v>1095</v>
      </c>
      <c r="B518" s="146" t="s">
        <v>1096</v>
      </c>
      <c r="C518" s="146">
        <v>1</v>
      </c>
      <c r="D518" s="146" t="s">
        <v>168</v>
      </c>
      <c r="E518" s="146" t="s">
        <v>108</v>
      </c>
      <c r="F518" s="146" t="s">
        <v>109</v>
      </c>
      <c r="G518" s="146" t="s">
        <v>169</v>
      </c>
    </row>
    <row r="519" spans="1:7" x14ac:dyDescent="0.25">
      <c r="A519" s="146" t="s">
        <v>1097</v>
      </c>
      <c r="B519" s="146" t="s">
        <v>1098</v>
      </c>
      <c r="C519" s="146">
        <v>11.2</v>
      </c>
      <c r="D519" s="146" t="s">
        <v>191</v>
      </c>
      <c r="E519" s="146" t="s">
        <v>108</v>
      </c>
      <c r="F519" s="146" t="s">
        <v>109</v>
      </c>
      <c r="G519" s="146" t="s">
        <v>192</v>
      </c>
    </row>
    <row r="520" spans="1:7" x14ac:dyDescent="0.25">
      <c r="A520" s="146" t="s">
        <v>1099</v>
      </c>
      <c r="B520" s="146" t="s">
        <v>1100</v>
      </c>
      <c r="C520" s="146">
        <v>11.7</v>
      </c>
      <c r="D520" s="146" t="s">
        <v>191</v>
      </c>
      <c r="E520" s="146" t="s">
        <v>108</v>
      </c>
      <c r="F520" s="146" t="s">
        <v>109</v>
      </c>
      <c r="G520" s="146" t="s">
        <v>192</v>
      </c>
    </row>
    <row r="521" spans="1:7" x14ac:dyDescent="0.25">
      <c r="A521" s="146" t="s">
        <v>1101</v>
      </c>
      <c r="B521" s="146" t="s">
        <v>1102</v>
      </c>
      <c r="C521" s="146">
        <v>12.6</v>
      </c>
      <c r="D521" s="146" t="s">
        <v>191</v>
      </c>
      <c r="E521" s="146" t="s">
        <v>108</v>
      </c>
      <c r="F521" s="146" t="s">
        <v>109</v>
      </c>
      <c r="G521" s="146" t="s">
        <v>192</v>
      </c>
    </row>
    <row r="522" spans="1:7" x14ac:dyDescent="0.25">
      <c r="A522" s="146" t="s">
        <v>1103</v>
      </c>
      <c r="B522" s="146" t="s">
        <v>1104</v>
      </c>
      <c r="C522" s="146">
        <v>9.8000000000000007</v>
      </c>
      <c r="D522" s="146" t="s">
        <v>191</v>
      </c>
      <c r="E522" s="146" t="s">
        <v>108</v>
      </c>
      <c r="F522" s="146" t="s">
        <v>109</v>
      </c>
      <c r="G522" s="146" t="s">
        <v>192</v>
      </c>
    </row>
    <row r="523" spans="1:7" x14ac:dyDescent="0.25">
      <c r="A523" s="146" t="s">
        <v>1105</v>
      </c>
      <c r="B523" s="146" t="s">
        <v>1106</v>
      </c>
      <c r="C523" s="146">
        <v>3</v>
      </c>
      <c r="D523" s="146" t="s">
        <v>191</v>
      </c>
      <c r="E523" s="146" t="s">
        <v>108</v>
      </c>
      <c r="F523" s="146" t="s">
        <v>109</v>
      </c>
      <c r="G523" s="146" t="s">
        <v>192</v>
      </c>
    </row>
    <row r="524" spans="1:7" x14ac:dyDescent="0.25">
      <c r="A524" s="146" t="s">
        <v>1107</v>
      </c>
      <c r="B524" s="146" t="s">
        <v>1108</v>
      </c>
      <c r="C524" s="146">
        <v>5.93</v>
      </c>
      <c r="D524" s="146" t="s">
        <v>191</v>
      </c>
      <c r="E524" s="146" t="s">
        <v>108</v>
      </c>
      <c r="F524" s="146" t="s">
        <v>109</v>
      </c>
      <c r="G524" s="146" t="s">
        <v>192</v>
      </c>
    </row>
    <row r="525" spans="1:7" x14ac:dyDescent="0.25">
      <c r="A525" s="146" t="s">
        <v>1109</v>
      </c>
      <c r="B525" s="146" t="s">
        <v>1110</v>
      </c>
      <c r="C525" s="146">
        <v>20</v>
      </c>
      <c r="D525" s="146" t="s">
        <v>107</v>
      </c>
      <c r="E525" s="146" t="s">
        <v>108</v>
      </c>
      <c r="F525" s="146" t="s">
        <v>109</v>
      </c>
      <c r="G525" s="146" t="s">
        <v>110</v>
      </c>
    </row>
    <row r="526" spans="1:7" x14ac:dyDescent="0.25">
      <c r="A526" s="146" t="s">
        <v>1111</v>
      </c>
      <c r="B526" s="146" t="s">
        <v>1112</v>
      </c>
      <c r="C526" s="146">
        <v>20</v>
      </c>
      <c r="D526" s="146" t="s">
        <v>107</v>
      </c>
      <c r="E526" s="146" t="s">
        <v>108</v>
      </c>
      <c r="F526" s="146" t="s">
        <v>109</v>
      </c>
      <c r="G526" s="146" t="s">
        <v>110</v>
      </c>
    </row>
    <row r="527" spans="1:7" x14ac:dyDescent="0.25">
      <c r="A527" s="146" t="s">
        <v>1113</v>
      </c>
      <c r="B527" s="146" t="s">
        <v>1114</v>
      </c>
      <c r="C527" s="146">
        <v>10</v>
      </c>
      <c r="D527" s="146" t="s">
        <v>107</v>
      </c>
      <c r="E527" s="146" t="s">
        <v>108</v>
      </c>
      <c r="F527" s="146" t="s">
        <v>109</v>
      </c>
      <c r="G527" s="146" t="s">
        <v>110</v>
      </c>
    </row>
    <row r="528" spans="1:7" x14ac:dyDescent="0.25">
      <c r="A528" s="146" t="s">
        <v>1115</v>
      </c>
      <c r="B528" s="146" t="s">
        <v>1116</v>
      </c>
      <c r="C528" s="146">
        <v>250</v>
      </c>
      <c r="D528" s="146" t="s">
        <v>150</v>
      </c>
      <c r="E528" s="146" t="s">
        <v>108</v>
      </c>
      <c r="F528" s="146" t="s">
        <v>109</v>
      </c>
      <c r="G528" s="146" t="s">
        <v>151</v>
      </c>
    </row>
    <row r="529" spans="1:7" x14ac:dyDescent="0.25">
      <c r="A529" s="146" t="s">
        <v>1117</v>
      </c>
      <c r="B529" s="146" t="s">
        <v>1118</v>
      </c>
      <c r="C529" s="146">
        <v>585</v>
      </c>
      <c r="D529" s="146" t="s">
        <v>147</v>
      </c>
      <c r="E529" s="146" t="s">
        <v>108</v>
      </c>
      <c r="F529" s="146" t="s">
        <v>109</v>
      </c>
      <c r="G529" s="146" t="s">
        <v>140</v>
      </c>
    </row>
    <row r="530" spans="1:7" x14ac:dyDescent="0.25">
      <c r="A530" s="146" t="s">
        <v>1119</v>
      </c>
      <c r="B530" s="146" t="s">
        <v>1120</v>
      </c>
      <c r="C530" s="146">
        <v>250</v>
      </c>
      <c r="D530" s="146" t="s">
        <v>107</v>
      </c>
      <c r="E530" s="146" t="s">
        <v>108</v>
      </c>
      <c r="F530" s="146" t="s">
        <v>109</v>
      </c>
      <c r="G530" s="146" t="s">
        <v>110</v>
      </c>
    </row>
    <row r="531" spans="1:7" x14ac:dyDescent="0.25">
      <c r="A531" s="146" t="s">
        <v>1121</v>
      </c>
      <c r="B531" s="146" t="s">
        <v>114</v>
      </c>
      <c r="C531" s="146">
        <v>22</v>
      </c>
      <c r="D531" s="146" t="s">
        <v>787</v>
      </c>
      <c r="E531" s="146" t="s">
        <v>165</v>
      </c>
      <c r="F531" s="146" t="s">
        <v>109</v>
      </c>
      <c r="G531" s="146" t="s">
        <v>122</v>
      </c>
    </row>
    <row r="532" spans="1:7" x14ac:dyDescent="0.25">
      <c r="A532" s="146" t="s">
        <v>1122</v>
      </c>
      <c r="B532" s="146" t="s">
        <v>114</v>
      </c>
      <c r="C532" s="146">
        <v>22</v>
      </c>
      <c r="D532" s="146" t="s">
        <v>787</v>
      </c>
      <c r="E532" s="146" t="s">
        <v>165</v>
      </c>
      <c r="F532" s="146" t="s">
        <v>109</v>
      </c>
      <c r="G532" s="146" t="s">
        <v>122</v>
      </c>
    </row>
    <row r="533" spans="1:7" x14ac:dyDescent="0.25">
      <c r="A533" s="146" t="s">
        <v>1123</v>
      </c>
      <c r="B533" s="146" t="s">
        <v>114</v>
      </c>
      <c r="C533" s="146">
        <v>10</v>
      </c>
      <c r="D533" s="146" t="s">
        <v>787</v>
      </c>
      <c r="E533" s="146" t="s">
        <v>165</v>
      </c>
      <c r="F533" s="146" t="s">
        <v>109</v>
      </c>
      <c r="G533" s="146" t="s">
        <v>122</v>
      </c>
    </row>
    <row r="534" spans="1:7" x14ac:dyDescent="0.25">
      <c r="A534" s="146" t="s">
        <v>1124</v>
      </c>
      <c r="B534" s="146" t="s">
        <v>1125</v>
      </c>
      <c r="C534" s="146">
        <v>86.8</v>
      </c>
      <c r="D534" s="146" t="s">
        <v>121</v>
      </c>
      <c r="E534" s="146" t="s">
        <v>108</v>
      </c>
      <c r="F534" s="146" t="s">
        <v>109</v>
      </c>
      <c r="G534" s="146" t="s">
        <v>122</v>
      </c>
    </row>
    <row r="535" spans="1:7" x14ac:dyDescent="0.25">
      <c r="A535" s="146" t="s">
        <v>1126</v>
      </c>
      <c r="B535" s="146" t="s">
        <v>1127</v>
      </c>
      <c r="C535" s="146">
        <v>57</v>
      </c>
      <c r="D535" s="146" t="s">
        <v>121</v>
      </c>
      <c r="E535" s="146" t="s">
        <v>108</v>
      </c>
      <c r="F535" s="146" t="s">
        <v>109</v>
      </c>
      <c r="G535" s="146" t="s">
        <v>122</v>
      </c>
    </row>
    <row r="536" spans="1:7" x14ac:dyDescent="0.25">
      <c r="A536" s="146" t="s">
        <v>1128</v>
      </c>
      <c r="B536" s="146" t="s">
        <v>1129</v>
      </c>
      <c r="C536" s="146">
        <v>73</v>
      </c>
      <c r="D536" s="146" t="s">
        <v>121</v>
      </c>
      <c r="E536" s="146" t="s">
        <v>108</v>
      </c>
      <c r="F536" s="146" t="s">
        <v>109</v>
      </c>
      <c r="G536" s="146" t="s">
        <v>122</v>
      </c>
    </row>
    <row r="537" spans="1:7" x14ac:dyDescent="0.25">
      <c r="A537" s="146" t="s">
        <v>1130</v>
      </c>
      <c r="B537" s="146" t="s">
        <v>1131</v>
      </c>
      <c r="C537" s="146">
        <v>70</v>
      </c>
      <c r="D537" s="146" t="s">
        <v>121</v>
      </c>
      <c r="E537" s="146" t="s">
        <v>108</v>
      </c>
      <c r="F537" s="146" t="s">
        <v>109</v>
      </c>
      <c r="G537" s="146" t="s">
        <v>122</v>
      </c>
    </row>
    <row r="538" spans="1:7" x14ac:dyDescent="0.25">
      <c r="A538" s="146" t="s">
        <v>1132</v>
      </c>
      <c r="B538" s="146" t="s">
        <v>1133</v>
      </c>
      <c r="C538" s="146">
        <v>63</v>
      </c>
      <c r="D538" s="146" t="s">
        <v>121</v>
      </c>
      <c r="E538" s="146" t="s">
        <v>108</v>
      </c>
      <c r="F538" s="146" t="s">
        <v>109</v>
      </c>
      <c r="G538" s="146" t="s">
        <v>122</v>
      </c>
    </row>
    <row r="539" spans="1:7" x14ac:dyDescent="0.25">
      <c r="A539" s="146" t="s">
        <v>1134</v>
      </c>
      <c r="B539" s="146" t="s">
        <v>114</v>
      </c>
      <c r="C539" s="147">
        <v>10.01</v>
      </c>
      <c r="D539" s="146" t="s">
        <v>121</v>
      </c>
      <c r="E539" s="146" t="s">
        <v>108</v>
      </c>
      <c r="F539" s="146" t="s">
        <v>109</v>
      </c>
      <c r="G539" s="146" t="s">
        <v>122</v>
      </c>
    </row>
    <row r="540" spans="1:7" x14ac:dyDescent="0.25">
      <c r="A540" s="146" t="s">
        <v>1135</v>
      </c>
      <c r="B540" s="146" t="s">
        <v>1136</v>
      </c>
      <c r="C540" s="146">
        <v>75.5</v>
      </c>
      <c r="D540" s="146" t="s">
        <v>121</v>
      </c>
      <c r="E540" s="146" t="s">
        <v>108</v>
      </c>
      <c r="F540" s="146" t="s">
        <v>109</v>
      </c>
      <c r="G540" s="146" t="s">
        <v>122</v>
      </c>
    </row>
    <row r="541" spans="1:7" x14ac:dyDescent="0.25">
      <c r="A541" s="146" t="s">
        <v>1137</v>
      </c>
      <c r="B541" s="146" t="s">
        <v>1138</v>
      </c>
      <c r="C541" s="146">
        <v>72</v>
      </c>
      <c r="D541" s="146" t="s">
        <v>121</v>
      </c>
      <c r="E541" s="146" t="s">
        <v>108</v>
      </c>
      <c r="F541" s="146" t="s">
        <v>109</v>
      </c>
      <c r="G541" s="146" t="s">
        <v>122</v>
      </c>
    </row>
    <row r="542" spans="1:7" x14ac:dyDescent="0.25">
      <c r="A542" s="146" t="s">
        <v>1139</v>
      </c>
      <c r="B542" s="146" t="s">
        <v>1140</v>
      </c>
      <c r="C542" s="146">
        <v>50</v>
      </c>
      <c r="D542" s="146" t="s">
        <v>121</v>
      </c>
      <c r="E542" s="146" t="s">
        <v>108</v>
      </c>
      <c r="F542" s="146" t="s">
        <v>109</v>
      </c>
      <c r="G542" s="146" t="s">
        <v>122</v>
      </c>
    </row>
    <row r="543" spans="1:7" x14ac:dyDescent="0.25">
      <c r="A543" s="146" t="s">
        <v>1141</v>
      </c>
      <c r="B543" s="146" t="s">
        <v>1142</v>
      </c>
      <c r="C543" s="146">
        <v>20</v>
      </c>
      <c r="D543" s="146" t="s">
        <v>107</v>
      </c>
      <c r="E543" s="146" t="s">
        <v>108</v>
      </c>
      <c r="F543" s="146" t="s">
        <v>109</v>
      </c>
      <c r="G543" s="146" t="s">
        <v>110</v>
      </c>
    </row>
    <row r="544" spans="1:7" x14ac:dyDescent="0.25">
      <c r="A544" s="146" t="s">
        <v>1143</v>
      </c>
      <c r="B544" s="146" t="s">
        <v>1144</v>
      </c>
      <c r="C544" s="146">
        <v>10</v>
      </c>
      <c r="D544" s="146" t="s">
        <v>107</v>
      </c>
      <c r="E544" s="146" t="s">
        <v>108</v>
      </c>
      <c r="F544" s="146" t="s">
        <v>109</v>
      </c>
      <c r="G544" s="146" t="s">
        <v>110</v>
      </c>
    </row>
    <row r="545" spans="1:7" x14ac:dyDescent="0.25">
      <c r="A545" s="146" t="s">
        <v>1145</v>
      </c>
      <c r="B545" s="146" t="s">
        <v>1146</v>
      </c>
      <c r="C545" s="146">
        <v>9</v>
      </c>
      <c r="D545" s="146" t="s">
        <v>107</v>
      </c>
      <c r="E545" s="146" t="s">
        <v>108</v>
      </c>
      <c r="F545" s="146" t="s">
        <v>109</v>
      </c>
      <c r="G545" s="146" t="s">
        <v>110</v>
      </c>
    </row>
    <row r="546" spans="1:7" x14ac:dyDescent="0.25">
      <c r="A546" s="146" t="s">
        <v>1147</v>
      </c>
      <c r="B546" s="146" t="s">
        <v>1148</v>
      </c>
      <c r="C546" s="146">
        <v>120</v>
      </c>
      <c r="D546" s="146" t="s">
        <v>147</v>
      </c>
      <c r="E546" s="146" t="s">
        <v>108</v>
      </c>
      <c r="F546" s="146" t="s">
        <v>109</v>
      </c>
      <c r="G546" s="146" t="s">
        <v>136</v>
      </c>
    </row>
    <row r="547" spans="1:7" x14ac:dyDescent="0.25">
      <c r="A547" s="146" t="s">
        <v>1149</v>
      </c>
      <c r="B547" s="146" t="s">
        <v>1150</v>
      </c>
      <c r="C547" s="146">
        <v>95.2</v>
      </c>
      <c r="D547" s="146" t="s">
        <v>182</v>
      </c>
      <c r="E547" s="146" t="s">
        <v>108</v>
      </c>
      <c r="F547" s="146" t="s">
        <v>109</v>
      </c>
      <c r="G547" s="146" t="s">
        <v>136</v>
      </c>
    </row>
    <row r="548" spans="1:7" x14ac:dyDescent="0.25">
      <c r="A548" s="146" t="s">
        <v>1151</v>
      </c>
      <c r="B548" s="146" t="s">
        <v>1152</v>
      </c>
      <c r="C548" s="146">
        <v>46.2</v>
      </c>
      <c r="D548" s="146" t="s">
        <v>182</v>
      </c>
      <c r="E548" s="146" t="s">
        <v>108</v>
      </c>
      <c r="F548" s="146" t="s">
        <v>109</v>
      </c>
      <c r="G548" s="146" t="s">
        <v>136</v>
      </c>
    </row>
    <row r="549" spans="1:7" x14ac:dyDescent="0.25">
      <c r="A549" s="146" t="s">
        <v>1153</v>
      </c>
      <c r="B549" s="146" t="s">
        <v>1154</v>
      </c>
      <c r="C549" s="146">
        <v>20</v>
      </c>
      <c r="D549" s="146" t="s">
        <v>107</v>
      </c>
      <c r="E549" s="146" t="s">
        <v>108</v>
      </c>
      <c r="F549" s="146" t="s">
        <v>109</v>
      </c>
      <c r="G549" s="146" t="s">
        <v>110</v>
      </c>
    </row>
    <row r="550" spans="1:7" x14ac:dyDescent="0.25">
      <c r="A550" s="146" t="s">
        <v>1155</v>
      </c>
      <c r="B550" s="146" t="s">
        <v>1156</v>
      </c>
      <c r="C550" s="146">
        <v>11.4</v>
      </c>
      <c r="D550" s="146" t="s">
        <v>107</v>
      </c>
      <c r="E550" s="146" t="s">
        <v>108</v>
      </c>
      <c r="F550" s="146" t="s">
        <v>109</v>
      </c>
      <c r="G550" s="146" t="s">
        <v>110</v>
      </c>
    </row>
    <row r="551" spans="1:7" x14ac:dyDescent="0.25">
      <c r="A551" s="146" t="s">
        <v>1157</v>
      </c>
      <c r="B551" s="146" t="s">
        <v>1158</v>
      </c>
      <c r="C551" s="146">
        <v>10</v>
      </c>
      <c r="D551" s="146" t="s">
        <v>107</v>
      </c>
      <c r="E551" s="146" t="s">
        <v>108</v>
      </c>
      <c r="F551" s="146" t="s">
        <v>109</v>
      </c>
      <c r="G551" s="146" t="s">
        <v>110</v>
      </c>
    </row>
    <row r="552" spans="1:7" x14ac:dyDescent="0.25">
      <c r="A552" s="146" t="s">
        <v>1159</v>
      </c>
      <c r="B552" s="146" t="s">
        <v>1160</v>
      </c>
      <c r="C552" s="146">
        <v>5</v>
      </c>
      <c r="D552" s="146" t="s">
        <v>107</v>
      </c>
      <c r="E552" s="146" t="s">
        <v>108</v>
      </c>
      <c r="F552" s="146" t="s">
        <v>109</v>
      </c>
      <c r="G552" s="146" t="s">
        <v>110</v>
      </c>
    </row>
    <row r="553" spans="1:7" x14ac:dyDescent="0.25">
      <c r="A553" s="146" t="s">
        <v>1161</v>
      </c>
      <c r="B553" s="146" t="s">
        <v>1162</v>
      </c>
      <c r="C553" s="146">
        <v>65.81</v>
      </c>
      <c r="D553" s="146" t="s">
        <v>182</v>
      </c>
      <c r="E553" s="146" t="s">
        <v>108</v>
      </c>
      <c r="F553" s="146" t="s">
        <v>109</v>
      </c>
      <c r="G553" s="146" t="s">
        <v>140</v>
      </c>
    </row>
    <row r="554" spans="1:7" x14ac:dyDescent="0.25">
      <c r="A554" s="146" t="s">
        <v>1163</v>
      </c>
      <c r="B554" s="146" t="s">
        <v>1164</v>
      </c>
      <c r="C554" s="146">
        <v>22.07</v>
      </c>
      <c r="D554" s="146" t="s">
        <v>182</v>
      </c>
      <c r="E554" s="146" t="s">
        <v>108</v>
      </c>
      <c r="F554" s="146" t="s">
        <v>109</v>
      </c>
      <c r="G554" s="146" t="s">
        <v>136</v>
      </c>
    </row>
    <row r="555" spans="1:7" x14ac:dyDescent="0.25">
      <c r="A555" s="146" t="s">
        <v>1165</v>
      </c>
      <c r="B555" s="146" t="s">
        <v>1166</v>
      </c>
      <c r="C555" s="146">
        <v>22.3</v>
      </c>
      <c r="D555" s="146" t="s">
        <v>182</v>
      </c>
      <c r="E555" s="146" t="s">
        <v>108</v>
      </c>
      <c r="F555" s="146" t="s">
        <v>109</v>
      </c>
      <c r="G555" s="146" t="s">
        <v>136</v>
      </c>
    </row>
    <row r="556" spans="1:7" x14ac:dyDescent="0.25">
      <c r="A556" s="146" t="s">
        <v>1167</v>
      </c>
      <c r="B556" s="146" t="s">
        <v>1168</v>
      </c>
      <c r="C556" s="146">
        <v>44.83</v>
      </c>
      <c r="D556" s="146" t="s">
        <v>135</v>
      </c>
      <c r="E556" s="146" t="s">
        <v>108</v>
      </c>
      <c r="F556" s="146" t="s">
        <v>109</v>
      </c>
      <c r="G556" s="146" t="s">
        <v>136</v>
      </c>
    </row>
    <row r="557" spans="1:7" x14ac:dyDescent="0.25">
      <c r="A557" s="146" t="s">
        <v>1169</v>
      </c>
      <c r="B557" s="146" t="s">
        <v>1170</v>
      </c>
      <c r="C557" s="146">
        <v>42.42</v>
      </c>
      <c r="D557" s="146" t="s">
        <v>135</v>
      </c>
      <c r="E557" s="146" t="s">
        <v>108</v>
      </c>
      <c r="F557" s="146" t="s">
        <v>109</v>
      </c>
      <c r="G557" s="146" t="s">
        <v>136</v>
      </c>
    </row>
    <row r="558" spans="1:7" x14ac:dyDescent="0.25">
      <c r="A558" s="146" t="s">
        <v>1171</v>
      </c>
      <c r="B558" s="146" t="s">
        <v>1172</v>
      </c>
      <c r="C558" s="146">
        <v>20</v>
      </c>
      <c r="D558" s="146" t="s">
        <v>107</v>
      </c>
      <c r="E558" s="146" t="s">
        <v>108</v>
      </c>
      <c r="F558" s="146" t="s">
        <v>109</v>
      </c>
      <c r="G558" s="146" t="s">
        <v>110</v>
      </c>
    </row>
    <row r="559" spans="1:7" x14ac:dyDescent="0.25">
      <c r="A559" s="146" t="s">
        <v>1173</v>
      </c>
      <c r="B559" s="146" t="s">
        <v>1174</v>
      </c>
      <c r="C559" s="146">
        <v>0.25</v>
      </c>
      <c r="D559" s="146" t="s">
        <v>168</v>
      </c>
      <c r="E559" s="146" t="s">
        <v>108</v>
      </c>
      <c r="F559" s="146" t="s">
        <v>109</v>
      </c>
      <c r="G559" s="146" t="s">
        <v>169</v>
      </c>
    </row>
    <row r="560" spans="1:7" x14ac:dyDescent="0.25">
      <c r="A560" s="146" t="s">
        <v>1175</v>
      </c>
      <c r="B560" s="146" t="s">
        <v>1176</v>
      </c>
      <c r="C560" s="146">
        <v>10</v>
      </c>
      <c r="D560" s="146" t="s">
        <v>150</v>
      </c>
      <c r="E560" s="146" t="s">
        <v>108</v>
      </c>
      <c r="F560" s="146" t="s">
        <v>109</v>
      </c>
      <c r="G560" s="146" t="s">
        <v>151</v>
      </c>
    </row>
    <row r="561" spans="1:7" x14ac:dyDescent="0.25">
      <c r="A561" s="146" t="s">
        <v>1177</v>
      </c>
      <c r="B561" s="146" t="s">
        <v>1178</v>
      </c>
      <c r="C561" s="146">
        <v>54</v>
      </c>
      <c r="D561" s="146" t="s">
        <v>182</v>
      </c>
      <c r="E561" s="146" t="s">
        <v>108</v>
      </c>
      <c r="F561" s="146" t="s">
        <v>109</v>
      </c>
      <c r="G561" s="146" t="s">
        <v>136</v>
      </c>
    </row>
    <row r="562" spans="1:7" x14ac:dyDescent="0.25">
      <c r="A562" s="146" t="s">
        <v>1179</v>
      </c>
      <c r="B562" s="146" t="s">
        <v>1180</v>
      </c>
      <c r="C562" s="146">
        <v>48.2</v>
      </c>
      <c r="D562" s="146" t="s">
        <v>246</v>
      </c>
      <c r="E562" s="146" t="s">
        <v>108</v>
      </c>
      <c r="F562" s="146" t="s">
        <v>109</v>
      </c>
      <c r="G562" s="146" t="s">
        <v>247</v>
      </c>
    </row>
    <row r="563" spans="1:7" x14ac:dyDescent="0.25">
      <c r="A563" s="146" t="s">
        <v>1181</v>
      </c>
      <c r="B563" s="146" t="s">
        <v>114</v>
      </c>
      <c r="C563" s="147">
        <v>9.9</v>
      </c>
      <c r="D563" s="146" t="s">
        <v>246</v>
      </c>
      <c r="E563" s="146" t="s">
        <v>108</v>
      </c>
      <c r="F563" s="146" t="s">
        <v>109</v>
      </c>
      <c r="G563" s="146" t="s">
        <v>247</v>
      </c>
    </row>
    <row r="564" spans="1:7" x14ac:dyDescent="0.25">
      <c r="A564" s="146" t="s">
        <v>1182</v>
      </c>
      <c r="B564" s="146" t="s">
        <v>114</v>
      </c>
      <c r="C564" s="146">
        <v>2.84</v>
      </c>
      <c r="D564" s="146" t="s">
        <v>769</v>
      </c>
      <c r="E564" s="146" t="s">
        <v>108</v>
      </c>
      <c r="F564" s="146" t="s">
        <v>109</v>
      </c>
      <c r="G564" s="146" t="s">
        <v>770</v>
      </c>
    </row>
    <row r="565" spans="1:7" x14ac:dyDescent="0.25">
      <c r="A565" s="148" t="s">
        <v>1183</v>
      </c>
      <c r="B565" s="148" t="s">
        <v>1184</v>
      </c>
      <c r="C565" s="148">
        <v>1.99</v>
      </c>
      <c r="D565" s="146" t="s">
        <v>370</v>
      </c>
      <c r="E565" s="149" t="s">
        <v>108</v>
      </c>
      <c r="F565" s="148" t="s">
        <v>109</v>
      </c>
      <c r="G565" s="146" t="s">
        <v>770</v>
      </c>
    </row>
    <row r="566" spans="1:7" x14ac:dyDescent="0.25">
      <c r="A566" s="146" t="s">
        <v>1185</v>
      </c>
      <c r="B566" s="146" t="s">
        <v>1186</v>
      </c>
      <c r="C566" s="146">
        <v>1.42</v>
      </c>
      <c r="D566" s="146" t="s">
        <v>370</v>
      </c>
      <c r="E566" s="146" t="s">
        <v>108</v>
      </c>
      <c r="F566" s="146" t="s">
        <v>109</v>
      </c>
      <c r="G566" s="146" t="s">
        <v>371</v>
      </c>
    </row>
    <row r="567" spans="1:7" x14ac:dyDescent="0.25">
      <c r="A567" s="146" t="s">
        <v>1187</v>
      </c>
      <c r="B567" s="146" t="s">
        <v>1188</v>
      </c>
      <c r="C567" s="146">
        <v>12</v>
      </c>
      <c r="D567" s="146" t="s">
        <v>107</v>
      </c>
      <c r="E567" s="146" t="s">
        <v>108</v>
      </c>
      <c r="F567" s="146" t="s">
        <v>109</v>
      </c>
      <c r="G567" s="146" t="s">
        <v>110</v>
      </c>
    </row>
    <row r="568" spans="1:7" x14ac:dyDescent="0.25">
      <c r="A568" s="146" t="s">
        <v>1189</v>
      </c>
      <c r="B568" s="146" t="s">
        <v>1190</v>
      </c>
      <c r="C568" s="146">
        <v>200</v>
      </c>
      <c r="D568" s="146" t="s">
        <v>191</v>
      </c>
      <c r="E568" s="146" t="s">
        <v>253</v>
      </c>
      <c r="F568" s="146" t="s">
        <v>131</v>
      </c>
      <c r="G568" s="146" t="s">
        <v>320</v>
      </c>
    </row>
    <row r="569" spans="1:7" x14ac:dyDescent="0.25">
      <c r="A569" s="146" t="s">
        <v>1191</v>
      </c>
      <c r="B569" s="146" t="s">
        <v>114</v>
      </c>
      <c r="C569" s="146">
        <v>18</v>
      </c>
      <c r="D569" s="146" t="s">
        <v>1192</v>
      </c>
      <c r="E569" s="146" t="s">
        <v>116</v>
      </c>
      <c r="F569" s="146" t="s">
        <v>109</v>
      </c>
      <c r="G569" s="146" t="s">
        <v>155</v>
      </c>
    </row>
    <row r="570" spans="1:7" x14ac:dyDescent="0.25">
      <c r="A570" s="146" t="s">
        <v>1193</v>
      </c>
      <c r="B570" s="146" t="s">
        <v>114</v>
      </c>
      <c r="C570" s="146">
        <v>40</v>
      </c>
      <c r="D570" s="146" t="s">
        <v>1192</v>
      </c>
      <c r="E570" s="146" t="s">
        <v>116</v>
      </c>
      <c r="F570" s="146" t="s">
        <v>109</v>
      </c>
      <c r="G570" s="146" t="s">
        <v>155</v>
      </c>
    </row>
    <row r="571" spans="1:7" x14ac:dyDescent="0.25">
      <c r="A571" s="146" t="s">
        <v>1194</v>
      </c>
      <c r="B571" s="146" t="s">
        <v>114</v>
      </c>
      <c r="C571" s="146">
        <v>40</v>
      </c>
      <c r="D571" s="146" t="s">
        <v>1192</v>
      </c>
      <c r="E571" s="146" t="s">
        <v>116</v>
      </c>
      <c r="F571" s="146" t="s">
        <v>109</v>
      </c>
      <c r="G571" s="146" t="s">
        <v>155</v>
      </c>
    </row>
    <row r="572" spans="1:7" x14ac:dyDescent="0.25">
      <c r="A572" s="146" t="s">
        <v>1195</v>
      </c>
      <c r="B572" s="146" t="s">
        <v>114</v>
      </c>
      <c r="C572" s="146">
        <v>48</v>
      </c>
      <c r="D572" s="146" t="s">
        <v>1196</v>
      </c>
      <c r="E572" s="146" t="s">
        <v>116</v>
      </c>
      <c r="F572" s="146" t="s">
        <v>109</v>
      </c>
      <c r="G572" s="146" t="s">
        <v>136</v>
      </c>
    </row>
    <row r="573" spans="1:7" x14ac:dyDescent="0.25">
      <c r="A573" s="146" t="s">
        <v>1197</v>
      </c>
      <c r="B573" s="146" t="s">
        <v>114</v>
      </c>
      <c r="C573" s="146">
        <v>102</v>
      </c>
      <c r="D573" s="146" t="s">
        <v>233</v>
      </c>
      <c r="E573" s="146" t="s">
        <v>116</v>
      </c>
      <c r="F573" s="146" t="s">
        <v>109</v>
      </c>
      <c r="G573" s="146" t="s">
        <v>140</v>
      </c>
    </row>
    <row r="574" spans="1:7" x14ac:dyDescent="0.25">
      <c r="A574" s="146" t="s">
        <v>1198</v>
      </c>
      <c r="B574" s="146" t="s">
        <v>1199</v>
      </c>
      <c r="C574" s="146">
        <v>2.5</v>
      </c>
      <c r="D574" s="146" t="s">
        <v>107</v>
      </c>
      <c r="E574" s="146" t="s">
        <v>108</v>
      </c>
      <c r="F574" s="146" t="s">
        <v>109</v>
      </c>
      <c r="G574" s="146" t="s">
        <v>110</v>
      </c>
    </row>
    <row r="575" spans="1:7" x14ac:dyDescent="0.25">
      <c r="A575" s="146" t="s">
        <v>1200</v>
      </c>
      <c r="B575" s="146" t="s">
        <v>1201</v>
      </c>
      <c r="C575" s="146">
        <v>570</v>
      </c>
      <c r="D575" s="146" t="s">
        <v>1202</v>
      </c>
      <c r="E575" s="146" t="s">
        <v>130</v>
      </c>
      <c r="F575" s="146" t="s">
        <v>131</v>
      </c>
      <c r="G575" s="146" t="s">
        <v>140</v>
      </c>
    </row>
    <row r="576" spans="1:7" x14ac:dyDescent="0.25">
      <c r="A576" s="146" t="s">
        <v>1203</v>
      </c>
      <c r="B576" s="146" t="s">
        <v>1204</v>
      </c>
      <c r="C576" s="146">
        <v>20</v>
      </c>
      <c r="D576" s="146" t="s">
        <v>129</v>
      </c>
      <c r="E576" s="146" t="s">
        <v>108</v>
      </c>
      <c r="F576" s="146" t="s">
        <v>109</v>
      </c>
      <c r="G576" s="146" t="s">
        <v>132</v>
      </c>
    </row>
    <row r="577" spans="1:7" x14ac:dyDescent="0.25">
      <c r="A577" s="148" t="s">
        <v>1205</v>
      </c>
      <c r="B577" s="148" t="s">
        <v>1206</v>
      </c>
      <c r="C577" s="148">
        <v>3</v>
      </c>
      <c r="D577" s="146" t="s">
        <v>150</v>
      </c>
      <c r="E577" s="149" t="s">
        <v>108</v>
      </c>
      <c r="F577" s="148" t="s">
        <v>109</v>
      </c>
      <c r="G577" s="146" t="s">
        <v>151</v>
      </c>
    </row>
    <row r="578" spans="1:7" x14ac:dyDescent="0.25">
      <c r="A578" s="148" t="s">
        <v>1207</v>
      </c>
      <c r="B578" s="148" t="s">
        <v>1208</v>
      </c>
      <c r="C578" s="148">
        <v>60</v>
      </c>
      <c r="D578" s="148" t="s">
        <v>182</v>
      </c>
      <c r="E578" s="149" t="s">
        <v>108</v>
      </c>
      <c r="F578" s="148" t="s">
        <v>109</v>
      </c>
      <c r="G578" s="148" t="s">
        <v>136</v>
      </c>
    </row>
    <row r="579" spans="1:7" x14ac:dyDescent="0.25">
      <c r="A579" s="146" t="s">
        <v>1209</v>
      </c>
      <c r="B579" s="146" t="s">
        <v>114</v>
      </c>
      <c r="C579" s="147">
        <v>49.2</v>
      </c>
      <c r="D579" s="146" t="s">
        <v>135</v>
      </c>
      <c r="E579" s="146" t="s">
        <v>108</v>
      </c>
      <c r="F579" s="146" t="s">
        <v>109</v>
      </c>
      <c r="G579" s="146" t="s">
        <v>136</v>
      </c>
    </row>
    <row r="580" spans="1:7" x14ac:dyDescent="0.25">
      <c r="A580" s="146" t="s">
        <v>1210</v>
      </c>
      <c r="B580" s="146" t="s">
        <v>1211</v>
      </c>
      <c r="C580" s="146">
        <v>49.2</v>
      </c>
      <c r="D580" s="146" t="s">
        <v>246</v>
      </c>
      <c r="E580" s="146" t="s">
        <v>108</v>
      </c>
      <c r="F580" s="146" t="s">
        <v>109</v>
      </c>
      <c r="G580" s="146" t="s">
        <v>247</v>
      </c>
    </row>
    <row r="581" spans="1:7" x14ac:dyDescent="0.25">
      <c r="A581" s="146" t="s">
        <v>1212</v>
      </c>
      <c r="B581" s="146" t="s">
        <v>1213</v>
      </c>
      <c r="C581" s="146">
        <v>3.04</v>
      </c>
      <c r="D581" s="146" t="s">
        <v>370</v>
      </c>
      <c r="E581" s="146" t="s">
        <v>108</v>
      </c>
      <c r="F581" s="146" t="s">
        <v>109</v>
      </c>
      <c r="G581" s="146" t="s">
        <v>371</v>
      </c>
    </row>
    <row r="582" spans="1:7" x14ac:dyDescent="0.25">
      <c r="A582" s="146" t="s">
        <v>1214</v>
      </c>
      <c r="B582" s="146" t="s">
        <v>1215</v>
      </c>
      <c r="C582" s="146">
        <v>5</v>
      </c>
      <c r="D582" s="146" t="s">
        <v>168</v>
      </c>
      <c r="E582" s="146" t="s">
        <v>108</v>
      </c>
      <c r="F582" s="146" t="s">
        <v>109</v>
      </c>
      <c r="G582" s="146" t="s">
        <v>169</v>
      </c>
    </row>
    <row r="583" spans="1:7" x14ac:dyDescent="0.25">
      <c r="A583" s="146" t="s">
        <v>1216</v>
      </c>
      <c r="B583" s="146" t="s">
        <v>1217</v>
      </c>
      <c r="C583" s="146">
        <v>26.35</v>
      </c>
      <c r="D583" s="146" t="s">
        <v>246</v>
      </c>
      <c r="E583" s="146" t="s">
        <v>108</v>
      </c>
      <c r="F583" s="146" t="s">
        <v>109</v>
      </c>
      <c r="G583" s="146" t="s">
        <v>247</v>
      </c>
    </row>
    <row r="584" spans="1:7" x14ac:dyDescent="0.25">
      <c r="A584" s="146" t="s">
        <v>1218</v>
      </c>
      <c r="B584" s="146" t="s">
        <v>1219</v>
      </c>
      <c r="C584" s="146">
        <v>1</v>
      </c>
      <c r="D584" s="146" t="s">
        <v>769</v>
      </c>
      <c r="E584" s="146" t="s">
        <v>108</v>
      </c>
      <c r="F584" s="146" t="s">
        <v>109</v>
      </c>
      <c r="G584" s="146" t="s">
        <v>770</v>
      </c>
    </row>
    <row r="585" spans="1:7" x14ac:dyDescent="0.25">
      <c r="A585" s="146" t="s">
        <v>1220</v>
      </c>
      <c r="B585" s="146" t="s">
        <v>1221</v>
      </c>
      <c r="C585" s="146">
        <v>20</v>
      </c>
      <c r="D585" s="146" t="s">
        <v>107</v>
      </c>
      <c r="E585" s="146" t="s">
        <v>108</v>
      </c>
      <c r="F585" s="146" t="s">
        <v>109</v>
      </c>
      <c r="G585" s="146" t="s">
        <v>110</v>
      </c>
    </row>
    <row r="586" spans="1:7" x14ac:dyDescent="0.25">
      <c r="A586" s="146" t="s">
        <v>1222</v>
      </c>
      <c r="B586" s="146" t="s">
        <v>1223</v>
      </c>
      <c r="C586" s="146">
        <v>1</v>
      </c>
      <c r="D586" s="146" t="s">
        <v>769</v>
      </c>
      <c r="E586" s="146" t="s">
        <v>108</v>
      </c>
      <c r="F586" s="146" t="s">
        <v>109</v>
      </c>
      <c r="G586" s="146" t="s">
        <v>770</v>
      </c>
    </row>
    <row r="587" spans="1:7" x14ac:dyDescent="0.25">
      <c r="A587" s="146" t="s">
        <v>1224</v>
      </c>
      <c r="B587" s="146" t="s">
        <v>1225</v>
      </c>
      <c r="C587" s="146">
        <v>98.46</v>
      </c>
      <c r="D587" s="146" t="s">
        <v>182</v>
      </c>
      <c r="E587" s="146" t="s">
        <v>108</v>
      </c>
      <c r="F587" s="146" t="s">
        <v>109</v>
      </c>
      <c r="G587" s="146" t="s">
        <v>136</v>
      </c>
    </row>
    <row r="588" spans="1:7" x14ac:dyDescent="0.25">
      <c r="A588" s="146" t="s">
        <v>1226</v>
      </c>
      <c r="B588" s="146" t="s">
        <v>1227</v>
      </c>
      <c r="C588" s="146">
        <v>98.43</v>
      </c>
      <c r="D588" s="146" t="s">
        <v>121</v>
      </c>
      <c r="E588" s="146" t="s">
        <v>108</v>
      </c>
      <c r="F588" s="146" t="s">
        <v>109</v>
      </c>
      <c r="G588" s="146" t="s">
        <v>122</v>
      </c>
    </row>
    <row r="589" spans="1:7" x14ac:dyDescent="0.25">
      <c r="A589" s="146" t="s">
        <v>1228</v>
      </c>
      <c r="B589" s="146" t="s">
        <v>1229</v>
      </c>
      <c r="C589" s="146">
        <v>95.8</v>
      </c>
      <c r="D589" s="146" t="s">
        <v>121</v>
      </c>
      <c r="E589" s="146" t="s">
        <v>108</v>
      </c>
      <c r="F589" s="146" t="s">
        <v>109</v>
      </c>
      <c r="G589" s="146" t="s">
        <v>122</v>
      </c>
    </row>
    <row r="590" spans="1:7" x14ac:dyDescent="0.25">
      <c r="A590" s="146" t="s">
        <v>1230</v>
      </c>
      <c r="B590" s="146" t="s">
        <v>1231</v>
      </c>
      <c r="C590" s="146">
        <v>3.75</v>
      </c>
      <c r="D590" s="146" t="s">
        <v>168</v>
      </c>
      <c r="E590" s="146" t="s">
        <v>108</v>
      </c>
      <c r="F590" s="146" t="s">
        <v>109</v>
      </c>
      <c r="G590" s="146" t="s">
        <v>169</v>
      </c>
    </row>
    <row r="591" spans="1:7" x14ac:dyDescent="0.25">
      <c r="A591" s="146" t="s">
        <v>1232</v>
      </c>
      <c r="B591" s="146" t="s">
        <v>1233</v>
      </c>
      <c r="C591" s="146">
        <v>144</v>
      </c>
      <c r="D591" s="146" t="s">
        <v>129</v>
      </c>
      <c r="E591" s="146" t="s">
        <v>108</v>
      </c>
      <c r="F591" s="146" t="s">
        <v>109</v>
      </c>
      <c r="G591" s="146" t="s">
        <v>132</v>
      </c>
    </row>
    <row r="592" spans="1:7" x14ac:dyDescent="0.25">
      <c r="A592" s="146" t="s">
        <v>1234</v>
      </c>
      <c r="B592" s="146" t="s">
        <v>1235</v>
      </c>
      <c r="C592" s="146">
        <v>13.5</v>
      </c>
      <c r="D592" s="146" t="s">
        <v>168</v>
      </c>
      <c r="E592" s="146" t="s">
        <v>108</v>
      </c>
      <c r="F592" s="146" t="s">
        <v>109</v>
      </c>
      <c r="G592" s="146" t="s">
        <v>169</v>
      </c>
    </row>
    <row r="593" spans="1:7" x14ac:dyDescent="0.25">
      <c r="A593" s="146" t="s">
        <v>1236</v>
      </c>
      <c r="B593" s="146" t="s">
        <v>1237</v>
      </c>
      <c r="C593" s="146">
        <v>109.01</v>
      </c>
      <c r="D593" s="146" t="s">
        <v>139</v>
      </c>
      <c r="E593" s="146" t="s">
        <v>108</v>
      </c>
      <c r="F593" s="146" t="s">
        <v>109</v>
      </c>
      <c r="G593" s="146" t="s">
        <v>140</v>
      </c>
    </row>
    <row r="594" spans="1:7" x14ac:dyDescent="0.25">
      <c r="A594" s="146" t="s">
        <v>1238</v>
      </c>
      <c r="B594" s="146" t="s">
        <v>114</v>
      </c>
      <c r="C594" s="146">
        <v>231</v>
      </c>
      <c r="D594" s="146" t="s">
        <v>233</v>
      </c>
      <c r="E594" s="146" t="s">
        <v>116</v>
      </c>
      <c r="F594" s="146" t="s">
        <v>109</v>
      </c>
      <c r="G594" s="146" t="s">
        <v>140</v>
      </c>
    </row>
    <row r="595" spans="1:7" x14ac:dyDescent="0.25">
      <c r="A595" s="146" t="s">
        <v>1239</v>
      </c>
      <c r="B595" s="146" t="s">
        <v>114</v>
      </c>
      <c r="C595" s="146">
        <v>49</v>
      </c>
      <c r="D595" s="146" t="s">
        <v>1196</v>
      </c>
      <c r="E595" s="146" t="s">
        <v>116</v>
      </c>
      <c r="F595" s="146" t="s">
        <v>109</v>
      </c>
      <c r="G595" s="146" t="s">
        <v>136</v>
      </c>
    </row>
    <row r="596" spans="1:7" x14ac:dyDescent="0.25">
      <c r="A596" s="146" t="s">
        <v>1240</v>
      </c>
      <c r="B596" s="146" t="s">
        <v>114</v>
      </c>
      <c r="C596" s="146">
        <v>49</v>
      </c>
      <c r="D596" s="146" t="s">
        <v>1196</v>
      </c>
      <c r="E596" s="146" t="s">
        <v>116</v>
      </c>
      <c r="F596" s="146" t="s">
        <v>109</v>
      </c>
      <c r="G596" s="146" t="s">
        <v>136</v>
      </c>
    </row>
    <row r="597" spans="1:7" x14ac:dyDescent="0.25">
      <c r="A597" s="146" t="s">
        <v>1241</v>
      </c>
      <c r="B597" s="146" t="s">
        <v>114</v>
      </c>
      <c r="C597" s="146">
        <v>49</v>
      </c>
      <c r="D597" s="146" t="s">
        <v>1196</v>
      </c>
      <c r="E597" s="146" t="s">
        <v>116</v>
      </c>
      <c r="F597" s="146" t="s">
        <v>109</v>
      </c>
      <c r="G597" s="146" t="s">
        <v>136</v>
      </c>
    </row>
    <row r="598" spans="1:7" x14ac:dyDescent="0.25">
      <c r="A598" s="146" t="s">
        <v>1242</v>
      </c>
      <c r="B598" s="146" t="s">
        <v>114</v>
      </c>
      <c r="C598" s="146">
        <v>49</v>
      </c>
      <c r="D598" s="146" t="s">
        <v>1196</v>
      </c>
      <c r="E598" s="146" t="s">
        <v>116</v>
      </c>
      <c r="F598" s="146" t="s">
        <v>109</v>
      </c>
      <c r="G598" s="146" t="s">
        <v>136</v>
      </c>
    </row>
    <row r="599" spans="1:7" x14ac:dyDescent="0.25">
      <c r="A599" s="146" t="s">
        <v>1243</v>
      </c>
      <c r="B599" s="146" t="s">
        <v>114</v>
      </c>
      <c r="C599" s="146">
        <v>49</v>
      </c>
      <c r="D599" s="146" t="s">
        <v>1196</v>
      </c>
      <c r="E599" s="146" t="s">
        <v>116</v>
      </c>
      <c r="F599" s="146" t="s">
        <v>109</v>
      </c>
      <c r="G599" s="146" t="s">
        <v>136</v>
      </c>
    </row>
    <row r="600" spans="1:7" x14ac:dyDescent="0.25">
      <c r="A600" s="146" t="s">
        <v>1244</v>
      </c>
      <c r="B600" s="146" t="s">
        <v>1245</v>
      </c>
      <c r="C600" s="146">
        <v>1</v>
      </c>
      <c r="D600" s="146" t="s">
        <v>769</v>
      </c>
      <c r="E600" s="146" t="s">
        <v>108</v>
      </c>
      <c r="F600" s="146" t="s">
        <v>109</v>
      </c>
      <c r="G600" s="146" t="s">
        <v>770</v>
      </c>
    </row>
    <row r="601" spans="1:7" x14ac:dyDescent="0.25">
      <c r="A601" s="146" t="s">
        <v>1246</v>
      </c>
      <c r="B601" s="146" t="s">
        <v>114</v>
      </c>
      <c r="C601" s="146">
        <v>2.88</v>
      </c>
      <c r="D601" s="146" t="s">
        <v>370</v>
      </c>
      <c r="E601" s="146" t="s">
        <v>108</v>
      </c>
      <c r="F601" s="146" t="s">
        <v>109</v>
      </c>
      <c r="G601" s="146" t="s">
        <v>371</v>
      </c>
    </row>
    <row r="602" spans="1:7" x14ac:dyDescent="0.25">
      <c r="A602" s="146" t="s">
        <v>1247</v>
      </c>
      <c r="B602" s="146" t="s">
        <v>1248</v>
      </c>
      <c r="C602" s="146">
        <v>8.5</v>
      </c>
      <c r="D602" s="146" t="s">
        <v>168</v>
      </c>
      <c r="E602" s="146" t="s">
        <v>108</v>
      </c>
      <c r="F602" s="146" t="s">
        <v>109</v>
      </c>
      <c r="G602" s="146" t="s">
        <v>169</v>
      </c>
    </row>
    <row r="603" spans="1:7" x14ac:dyDescent="0.25">
      <c r="A603" s="146" t="s">
        <v>1249</v>
      </c>
      <c r="B603" s="146" t="s">
        <v>1250</v>
      </c>
      <c r="C603" s="146">
        <v>8.5</v>
      </c>
      <c r="D603" s="146" t="s">
        <v>168</v>
      </c>
      <c r="E603" s="146" t="s">
        <v>108</v>
      </c>
      <c r="F603" s="146" t="s">
        <v>109</v>
      </c>
      <c r="G603" s="146" t="s">
        <v>169</v>
      </c>
    </row>
    <row r="604" spans="1:7" x14ac:dyDescent="0.25">
      <c r="A604" s="146" t="s">
        <v>1251</v>
      </c>
      <c r="B604" s="146" t="s">
        <v>1252</v>
      </c>
      <c r="C604" s="146">
        <v>2</v>
      </c>
      <c r="D604" s="146" t="s">
        <v>129</v>
      </c>
      <c r="E604" s="146" t="s">
        <v>108</v>
      </c>
      <c r="F604" s="146" t="s">
        <v>109</v>
      </c>
      <c r="G604" s="146" t="s">
        <v>132</v>
      </c>
    </row>
    <row r="605" spans="1:7" x14ac:dyDescent="0.25">
      <c r="A605" s="146" t="s">
        <v>1253</v>
      </c>
      <c r="B605" s="146" t="s">
        <v>1254</v>
      </c>
      <c r="C605" s="146">
        <v>1.7</v>
      </c>
      <c r="D605" s="146" t="s">
        <v>168</v>
      </c>
      <c r="E605" s="146" t="s">
        <v>108</v>
      </c>
      <c r="F605" s="146" t="s">
        <v>109</v>
      </c>
      <c r="G605" s="146" t="s">
        <v>169</v>
      </c>
    </row>
    <row r="606" spans="1:7" x14ac:dyDescent="0.25">
      <c r="A606" s="146" t="s">
        <v>1255</v>
      </c>
      <c r="B606" s="146" t="s">
        <v>1256</v>
      </c>
      <c r="C606" s="146">
        <v>102</v>
      </c>
      <c r="D606" s="146" t="s">
        <v>191</v>
      </c>
      <c r="E606" s="146" t="s">
        <v>108</v>
      </c>
      <c r="F606" s="146" t="s">
        <v>109</v>
      </c>
      <c r="G606" s="146" t="s">
        <v>422</v>
      </c>
    </row>
    <row r="607" spans="1:7" x14ac:dyDescent="0.25">
      <c r="A607" s="146" t="s">
        <v>1257</v>
      </c>
      <c r="B607" s="146" t="s">
        <v>114</v>
      </c>
      <c r="C607" s="146">
        <v>222</v>
      </c>
      <c r="D607" s="146" t="s">
        <v>1192</v>
      </c>
      <c r="E607" s="146" t="s">
        <v>116</v>
      </c>
      <c r="F607" s="146" t="s">
        <v>109</v>
      </c>
      <c r="G607" s="146" t="s">
        <v>155</v>
      </c>
    </row>
    <row r="608" spans="1:7" x14ac:dyDescent="0.25">
      <c r="A608" s="146" t="s">
        <v>1258</v>
      </c>
      <c r="B608" s="146" t="s">
        <v>114</v>
      </c>
      <c r="C608" s="146">
        <v>96</v>
      </c>
      <c r="D608" s="146" t="s">
        <v>1196</v>
      </c>
      <c r="E608" s="146" t="s">
        <v>116</v>
      </c>
      <c r="F608" s="146" t="s">
        <v>109</v>
      </c>
      <c r="G608" s="146" t="s">
        <v>136</v>
      </c>
    </row>
    <row r="609" spans="1:7" x14ac:dyDescent="0.25">
      <c r="A609" s="146" t="s">
        <v>1259</v>
      </c>
      <c r="B609" s="146" t="s">
        <v>114</v>
      </c>
      <c r="C609" s="146">
        <v>96</v>
      </c>
      <c r="D609" s="146" t="s">
        <v>1196</v>
      </c>
      <c r="E609" s="146" t="s">
        <v>116</v>
      </c>
      <c r="F609" s="146" t="s">
        <v>109</v>
      </c>
      <c r="G609" s="146" t="s">
        <v>136</v>
      </c>
    </row>
    <row r="610" spans="1:7" x14ac:dyDescent="0.25">
      <c r="A610" s="146" t="s">
        <v>1260</v>
      </c>
      <c r="B610" s="146" t="s">
        <v>114</v>
      </c>
      <c r="C610" s="146">
        <v>96</v>
      </c>
      <c r="D610" s="146" t="s">
        <v>1196</v>
      </c>
      <c r="E610" s="146" t="s">
        <v>116</v>
      </c>
      <c r="F610" s="146" t="s">
        <v>109</v>
      </c>
      <c r="G610" s="146" t="s">
        <v>136</v>
      </c>
    </row>
    <row r="611" spans="1:7" x14ac:dyDescent="0.25">
      <c r="A611" s="146" t="s">
        <v>1261</v>
      </c>
      <c r="B611" s="146" t="s">
        <v>114</v>
      </c>
      <c r="C611" s="146">
        <v>96</v>
      </c>
      <c r="D611" s="146" t="s">
        <v>1196</v>
      </c>
      <c r="E611" s="146" t="s">
        <v>116</v>
      </c>
      <c r="F611" s="146" t="s">
        <v>109</v>
      </c>
      <c r="G611" s="146" t="s">
        <v>136</v>
      </c>
    </row>
    <row r="612" spans="1:7" x14ac:dyDescent="0.25">
      <c r="A612" s="146" t="s">
        <v>1262</v>
      </c>
      <c r="B612" s="146" t="s">
        <v>114</v>
      </c>
      <c r="C612" s="146">
        <v>96</v>
      </c>
      <c r="D612" s="146" t="s">
        <v>1196</v>
      </c>
      <c r="E612" s="146" t="s">
        <v>116</v>
      </c>
      <c r="F612" s="146" t="s">
        <v>109</v>
      </c>
      <c r="G612" s="146" t="s">
        <v>136</v>
      </c>
    </row>
    <row r="613" spans="1:7" x14ac:dyDescent="0.25">
      <c r="A613" s="146" t="s">
        <v>1263</v>
      </c>
      <c r="B613" s="146" t="s">
        <v>114</v>
      </c>
      <c r="C613" s="146">
        <v>96</v>
      </c>
      <c r="D613" s="146" t="s">
        <v>1196</v>
      </c>
      <c r="E613" s="146" t="s">
        <v>116</v>
      </c>
      <c r="F613" s="146" t="s">
        <v>109</v>
      </c>
      <c r="G613" s="146" t="s">
        <v>136</v>
      </c>
    </row>
    <row r="614" spans="1:7" x14ac:dyDescent="0.25">
      <c r="A614" s="146" t="s">
        <v>1264</v>
      </c>
      <c r="B614" s="146" t="s">
        <v>114</v>
      </c>
      <c r="C614" s="146">
        <v>222</v>
      </c>
      <c r="D614" s="146" t="s">
        <v>1192</v>
      </c>
      <c r="E614" s="146" t="s">
        <v>116</v>
      </c>
      <c r="F614" s="146" t="s">
        <v>109</v>
      </c>
      <c r="G614" s="146" t="s">
        <v>155</v>
      </c>
    </row>
    <row r="615" spans="1:7" x14ac:dyDescent="0.25">
      <c r="A615" s="146" t="s">
        <v>1265</v>
      </c>
      <c r="B615" s="146" t="s">
        <v>114</v>
      </c>
      <c r="C615" s="146">
        <v>590</v>
      </c>
      <c r="D615" s="146" t="s">
        <v>233</v>
      </c>
      <c r="E615" s="146" t="s">
        <v>116</v>
      </c>
      <c r="F615" s="146" t="s">
        <v>109</v>
      </c>
      <c r="G615" s="146" t="s">
        <v>140</v>
      </c>
    </row>
    <row r="616" spans="1:7" x14ac:dyDescent="0.25">
      <c r="A616" s="146" t="s">
        <v>1266</v>
      </c>
      <c r="B616" s="146" t="s">
        <v>1267</v>
      </c>
      <c r="C616" s="146">
        <v>5.8</v>
      </c>
      <c r="D616" s="146" t="s">
        <v>168</v>
      </c>
      <c r="E616" s="146" t="s">
        <v>108</v>
      </c>
      <c r="F616" s="146" t="s">
        <v>109</v>
      </c>
      <c r="G616" s="146" t="s">
        <v>169</v>
      </c>
    </row>
    <row r="617" spans="1:7" x14ac:dyDescent="0.25">
      <c r="A617" s="146" t="s">
        <v>1268</v>
      </c>
      <c r="B617" s="146" t="s">
        <v>1269</v>
      </c>
      <c r="C617" s="146">
        <v>6.7</v>
      </c>
      <c r="D617" s="146" t="s">
        <v>168</v>
      </c>
      <c r="E617" s="146" t="s">
        <v>108</v>
      </c>
      <c r="F617" s="146" t="s">
        <v>109</v>
      </c>
      <c r="G617" s="146" t="s">
        <v>169</v>
      </c>
    </row>
    <row r="618" spans="1:7" x14ac:dyDescent="0.25">
      <c r="A618" s="146" t="s">
        <v>1270</v>
      </c>
      <c r="B618" s="146" t="s">
        <v>114</v>
      </c>
      <c r="C618" s="146">
        <v>8.75</v>
      </c>
      <c r="D618" s="146" t="s">
        <v>787</v>
      </c>
      <c r="E618" s="146" t="s">
        <v>165</v>
      </c>
      <c r="F618" s="146" t="s">
        <v>109</v>
      </c>
      <c r="G618" s="146" t="s">
        <v>122</v>
      </c>
    </row>
    <row r="619" spans="1:7" x14ac:dyDescent="0.25">
      <c r="A619" s="146" t="s">
        <v>1271</v>
      </c>
      <c r="B619" s="146" t="s">
        <v>114</v>
      </c>
      <c r="C619" s="146">
        <v>4.37</v>
      </c>
      <c r="D619" s="146" t="s">
        <v>787</v>
      </c>
      <c r="E619" s="146" t="s">
        <v>165</v>
      </c>
      <c r="F619" s="146" t="s">
        <v>109</v>
      </c>
      <c r="G619" s="146" t="s">
        <v>122</v>
      </c>
    </row>
    <row r="620" spans="1:7" x14ac:dyDescent="0.25">
      <c r="A620" s="146" t="s">
        <v>1272</v>
      </c>
      <c r="B620" s="146" t="s">
        <v>114</v>
      </c>
      <c r="C620" s="146">
        <v>52</v>
      </c>
      <c r="D620" s="146" t="s">
        <v>787</v>
      </c>
      <c r="E620" s="146" t="s">
        <v>165</v>
      </c>
      <c r="F620" s="146" t="s">
        <v>109</v>
      </c>
      <c r="G620" s="146" t="s">
        <v>122</v>
      </c>
    </row>
    <row r="621" spans="1:7" x14ac:dyDescent="0.25">
      <c r="A621" s="146" t="s">
        <v>1273</v>
      </c>
      <c r="B621" s="146" t="s">
        <v>114</v>
      </c>
      <c r="C621" s="146">
        <v>16</v>
      </c>
      <c r="D621" s="146" t="s">
        <v>787</v>
      </c>
      <c r="E621" s="146" t="s">
        <v>165</v>
      </c>
      <c r="F621" s="146" t="s">
        <v>109</v>
      </c>
      <c r="G621" s="146" t="s">
        <v>122</v>
      </c>
    </row>
    <row r="622" spans="1:7" x14ac:dyDescent="0.25">
      <c r="A622" s="146" t="s">
        <v>1274</v>
      </c>
      <c r="B622" s="146" t="s">
        <v>114</v>
      </c>
      <c r="C622" s="146">
        <v>10</v>
      </c>
      <c r="D622" s="146" t="s">
        <v>164</v>
      </c>
      <c r="E622" s="146" t="s">
        <v>165</v>
      </c>
      <c r="F622" s="146" t="s">
        <v>109</v>
      </c>
      <c r="G622" s="146" t="s">
        <v>110</v>
      </c>
    </row>
    <row r="623" spans="1:7" x14ac:dyDescent="0.25">
      <c r="A623" s="146" t="s">
        <v>1275</v>
      </c>
      <c r="B623" s="146" t="s">
        <v>114</v>
      </c>
      <c r="C623" s="146">
        <v>1.5</v>
      </c>
      <c r="D623" s="146" t="s">
        <v>690</v>
      </c>
      <c r="E623" s="146" t="s">
        <v>506</v>
      </c>
      <c r="F623" s="146" t="s">
        <v>109</v>
      </c>
      <c r="G623" s="146" t="s">
        <v>110</v>
      </c>
    </row>
    <row r="624" spans="1:7" x14ac:dyDescent="0.25">
      <c r="A624" s="146" t="s">
        <v>1276</v>
      </c>
      <c r="B624" s="146" t="s">
        <v>1277</v>
      </c>
      <c r="C624" s="146">
        <v>407</v>
      </c>
      <c r="D624" s="146" t="s">
        <v>302</v>
      </c>
      <c r="E624" s="146" t="s">
        <v>108</v>
      </c>
      <c r="F624" s="146" t="s">
        <v>109</v>
      </c>
      <c r="G624" s="146" t="s">
        <v>3149</v>
      </c>
    </row>
    <row r="625" spans="1:7" x14ac:dyDescent="0.25">
      <c r="A625" s="146" t="s">
        <v>1278</v>
      </c>
      <c r="B625" s="146" t="s">
        <v>1279</v>
      </c>
      <c r="C625" s="146">
        <v>407</v>
      </c>
      <c r="D625" s="146" t="s">
        <v>302</v>
      </c>
      <c r="E625" s="146" t="s">
        <v>108</v>
      </c>
      <c r="F625" s="146" t="s">
        <v>109</v>
      </c>
      <c r="G625" s="146" t="s">
        <v>3149</v>
      </c>
    </row>
    <row r="626" spans="1:7" x14ac:dyDescent="0.25">
      <c r="A626" s="146" t="s">
        <v>1280</v>
      </c>
      <c r="B626" s="146" t="s">
        <v>1281</v>
      </c>
      <c r="C626" s="146">
        <v>404</v>
      </c>
      <c r="D626" s="146" t="s">
        <v>302</v>
      </c>
      <c r="E626" s="146" t="s">
        <v>108</v>
      </c>
      <c r="F626" s="146" t="s">
        <v>109</v>
      </c>
      <c r="G626" s="146" t="s">
        <v>3149</v>
      </c>
    </row>
    <row r="627" spans="1:7" x14ac:dyDescent="0.25">
      <c r="A627" s="146" t="s">
        <v>1282</v>
      </c>
      <c r="B627" s="146" t="s">
        <v>1283</v>
      </c>
      <c r="C627" s="146">
        <v>10</v>
      </c>
      <c r="D627" s="146" t="s">
        <v>150</v>
      </c>
      <c r="E627" s="146" t="s">
        <v>108</v>
      </c>
      <c r="F627" s="146" t="s">
        <v>109</v>
      </c>
      <c r="G627" s="146" t="s">
        <v>151</v>
      </c>
    </row>
    <row r="628" spans="1:7" x14ac:dyDescent="0.25">
      <c r="A628" s="146" t="s">
        <v>1284</v>
      </c>
      <c r="B628" s="146" t="s">
        <v>1285</v>
      </c>
      <c r="C628" s="146">
        <v>1.5</v>
      </c>
      <c r="D628" s="146" t="s">
        <v>107</v>
      </c>
      <c r="E628" s="146" t="s">
        <v>108</v>
      </c>
      <c r="F628" s="146" t="s">
        <v>109</v>
      </c>
      <c r="G628" s="146" t="s">
        <v>110</v>
      </c>
    </row>
    <row r="629" spans="1:7" x14ac:dyDescent="0.25">
      <c r="A629" s="146" t="s">
        <v>1286</v>
      </c>
      <c r="B629" s="146" t="s">
        <v>1287</v>
      </c>
      <c r="C629" s="146">
        <v>2</v>
      </c>
      <c r="D629" s="146" t="s">
        <v>107</v>
      </c>
      <c r="E629" s="146" t="s">
        <v>108</v>
      </c>
      <c r="F629" s="146" t="s">
        <v>109</v>
      </c>
      <c r="G629" s="146" t="s">
        <v>110</v>
      </c>
    </row>
    <row r="630" spans="1:7" x14ac:dyDescent="0.25">
      <c r="A630" s="146" t="s">
        <v>1288</v>
      </c>
      <c r="B630" s="146" t="s">
        <v>1289</v>
      </c>
      <c r="C630" s="146">
        <v>49.98</v>
      </c>
      <c r="D630" s="146" t="s">
        <v>182</v>
      </c>
      <c r="E630" s="146" t="s">
        <v>108</v>
      </c>
      <c r="F630" s="146" t="s">
        <v>109</v>
      </c>
      <c r="G630" s="146" t="s">
        <v>136</v>
      </c>
    </row>
    <row r="631" spans="1:7" x14ac:dyDescent="0.25">
      <c r="A631" s="146" t="s">
        <v>1290</v>
      </c>
      <c r="B631" s="146" t="s">
        <v>1291</v>
      </c>
      <c r="C631" s="146">
        <v>49.42</v>
      </c>
      <c r="D631" s="146" t="s">
        <v>182</v>
      </c>
      <c r="E631" s="146" t="s">
        <v>108</v>
      </c>
      <c r="F631" s="146" t="s">
        <v>109</v>
      </c>
      <c r="G631" s="146" t="s">
        <v>136</v>
      </c>
    </row>
    <row r="632" spans="1:7" x14ac:dyDescent="0.25">
      <c r="A632" s="146" t="s">
        <v>1292</v>
      </c>
      <c r="B632" s="146" t="s">
        <v>1293</v>
      </c>
      <c r="C632" s="146">
        <v>100</v>
      </c>
      <c r="D632" s="146" t="s">
        <v>107</v>
      </c>
      <c r="E632" s="146" t="s">
        <v>108</v>
      </c>
      <c r="F632" s="146" t="s">
        <v>109</v>
      </c>
      <c r="G632" s="146" t="s">
        <v>110</v>
      </c>
    </row>
    <row r="633" spans="1:7" x14ac:dyDescent="0.25">
      <c r="A633" s="148" t="s">
        <v>1294</v>
      </c>
      <c r="B633" s="148" t="s">
        <v>1295</v>
      </c>
      <c r="C633" s="148">
        <v>5</v>
      </c>
      <c r="D633" s="146" t="s">
        <v>107</v>
      </c>
      <c r="E633" s="149" t="s">
        <v>108</v>
      </c>
      <c r="F633" s="148" t="s">
        <v>109</v>
      </c>
      <c r="G633" s="146" t="s">
        <v>110</v>
      </c>
    </row>
    <row r="634" spans="1:7" x14ac:dyDescent="0.25">
      <c r="A634" s="146" t="s">
        <v>1296</v>
      </c>
      <c r="B634" s="146" t="s">
        <v>1297</v>
      </c>
      <c r="C634" s="146">
        <v>830</v>
      </c>
      <c r="D634" s="146" t="s">
        <v>147</v>
      </c>
      <c r="E634" s="146" t="s">
        <v>108</v>
      </c>
      <c r="F634" s="146" t="s">
        <v>109</v>
      </c>
      <c r="G634" s="146" t="s">
        <v>140</v>
      </c>
    </row>
    <row r="635" spans="1:7" x14ac:dyDescent="0.25">
      <c r="A635" s="146" t="s">
        <v>1298</v>
      </c>
      <c r="B635" s="146" t="s">
        <v>1299</v>
      </c>
      <c r="C635" s="146">
        <v>1.5</v>
      </c>
      <c r="D635" s="146" t="s">
        <v>168</v>
      </c>
      <c r="E635" s="146" t="s">
        <v>108</v>
      </c>
      <c r="F635" s="146" t="s">
        <v>109</v>
      </c>
      <c r="G635" s="146" t="s">
        <v>169</v>
      </c>
    </row>
    <row r="636" spans="1:7" x14ac:dyDescent="0.25">
      <c r="A636" s="146" t="s">
        <v>1300</v>
      </c>
      <c r="B636" s="146" t="s">
        <v>1300</v>
      </c>
      <c r="C636" s="146">
        <v>0.5</v>
      </c>
      <c r="D636" s="146" t="s">
        <v>129</v>
      </c>
      <c r="E636" s="146" t="s">
        <v>108</v>
      </c>
      <c r="F636" s="146" t="s">
        <v>109</v>
      </c>
      <c r="G636" s="146" t="s">
        <v>132</v>
      </c>
    </row>
    <row r="637" spans="1:7" x14ac:dyDescent="0.25">
      <c r="A637" s="146" t="s">
        <v>1301</v>
      </c>
      <c r="B637" s="146" t="s">
        <v>1302</v>
      </c>
      <c r="C637" s="146">
        <v>50</v>
      </c>
      <c r="D637" s="146" t="s">
        <v>150</v>
      </c>
      <c r="E637" s="146" t="s">
        <v>108</v>
      </c>
      <c r="F637" s="146" t="s">
        <v>109</v>
      </c>
      <c r="G637" s="146" t="s">
        <v>151</v>
      </c>
    </row>
    <row r="638" spans="1:7" x14ac:dyDescent="0.25">
      <c r="A638" s="146" t="s">
        <v>1303</v>
      </c>
      <c r="B638" s="146" t="s">
        <v>1304</v>
      </c>
      <c r="C638" s="146">
        <v>100</v>
      </c>
      <c r="D638" s="146" t="s">
        <v>107</v>
      </c>
      <c r="E638" s="146" t="s">
        <v>108</v>
      </c>
      <c r="F638" s="146" t="s">
        <v>109</v>
      </c>
      <c r="G638" s="146" t="s">
        <v>110</v>
      </c>
    </row>
    <row r="639" spans="1:7" x14ac:dyDescent="0.25">
      <c r="A639" s="146" t="s">
        <v>1305</v>
      </c>
      <c r="B639" s="146" t="s">
        <v>1306</v>
      </c>
      <c r="C639" s="146">
        <v>3.75</v>
      </c>
      <c r="D639" s="146" t="s">
        <v>129</v>
      </c>
      <c r="E639" s="146" t="s">
        <v>108</v>
      </c>
      <c r="F639" s="146" t="s">
        <v>109</v>
      </c>
      <c r="G639" s="146" t="s">
        <v>132</v>
      </c>
    </row>
    <row r="640" spans="1:7" x14ac:dyDescent="0.25">
      <c r="A640" s="146" t="s">
        <v>1307</v>
      </c>
      <c r="B640" s="146" t="s">
        <v>1308</v>
      </c>
      <c r="C640" s="146">
        <v>30</v>
      </c>
      <c r="D640" s="146" t="s">
        <v>246</v>
      </c>
      <c r="E640" s="146" t="s">
        <v>108</v>
      </c>
      <c r="F640" s="146" t="s">
        <v>109</v>
      </c>
      <c r="G640" s="146" t="s">
        <v>247</v>
      </c>
    </row>
    <row r="641" spans="1:7" x14ac:dyDescent="0.25">
      <c r="A641" s="146" t="s">
        <v>1309</v>
      </c>
      <c r="B641" s="146" t="s">
        <v>1310</v>
      </c>
      <c r="C641" s="146">
        <v>63</v>
      </c>
      <c r="D641" s="146" t="s">
        <v>182</v>
      </c>
      <c r="E641" s="146" t="s">
        <v>108</v>
      </c>
      <c r="F641" s="146" t="s">
        <v>109</v>
      </c>
      <c r="G641" s="146" t="s">
        <v>136</v>
      </c>
    </row>
    <row r="642" spans="1:7" x14ac:dyDescent="0.25">
      <c r="A642" s="146" t="s">
        <v>1311</v>
      </c>
      <c r="B642" s="146" t="s">
        <v>1312</v>
      </c>
      <c r="C642" s="146">
        <v>63</v>
      </c>
      <c r="D642" s="146" t="s">
        <v>182</v>
      </c>
      <c r="E642" s="146" t="s">
        <v>108</v>
      </c>
      <c r="F642" s="146" t="s">
        <v>109</v>
      </c>
      <c r="G642" s="146" t="s">
        <v>136</v>
      </c>
    </row>
    <row r="643" spans="1:7" x14ac:dyDescent="0.25">
      <c r="A643" s="146" t="s">
        <v>1313</v>
      </c>
      <c r="B643" s="146" t="s">
        <v>1314</v>
      </c>
      <c r="C643" s="146">
        <v>63</v>
      </c>
      <c r="D643" s="146" t="s">
        <v>182</v>
      </c>
      <c r="E643" s="146" t="s">
        <v>108</v>
      </c>
      <c r="F643" s="146" t="s">
        <v>109</v>
      </c>
      <c r="G643" s="146" t="s">
        <v>136</v>
      </c>
    </row>
    <row r="644" spans="1:7" x14ac:dyDescent="0.25">
      <c r="A644" s="146" t="s">
        <v>1315</v>
      </c>
      <c r="B644" s="146" t="s">
        <v>1316</v>
      </c>
      <c r="C644" s="146">
        <v>63</v>
      </c>
      <c r="D644" s="146" t="s">
        <v>182</v>
      </c>
      <c r="E644" s="146" t="s">
        <v>108</v>
      </c>
      <c r="F644" s="146" t="s">
        <v>109</v>
      </c>
      <c r="G644" s="146" t="s">
        <v>136</v>
      </c>
    </row>
    <row r="645" spans="1:7" x14ac:dyDescent="0.25">
      <c r="A645" s="146" t="s">
        <v>1317</v>
      </c>
      <c r="B645" s="146" t="s">
        <v>1318</v>
      </c>
      <c r="C645" s="146">
        <v>34</v>
      </c>
      <c r="D645" s="146" t="s">
        <v>246</v>
      </c>
      <c r="E645" s="146" t="s">
        <v>108</v>
      </c>
      <c r="F645" s="146" t="s">
        <v>109</v>
      </c>
      <c r="G645" s="146" t="s">
        <v>247</v>
      </c>
    </row>
    <row r="646" spans="1:7" x14ac:dyDescent="0.25">
      <c r="A646" s="146" t="s">
        <v>1319</v>
      </c>
      <c r="B646" s="146" t="s">
        <v>1320</v>
      </c>
      <c r="C646" s="146">
        <v>4.9000000000000004</v>
      </c>
      <c r="D646" s="146" t="s">
        <v>168</v>
      </c>
      <c r="E646" s="146" t="s">
        <v>108</v>
      </c>
      <c r="F646" s="146" t="s">
        <v>109</v>
      </c>
      <c r="G646" s="146" t="s">
        <v>169</v>
      </c>
    </row>
    <row r="647" spans="1:7" x14ac:dyDescent="0.25">
      <c r="A647" s="146" t="s">
        <v>1321</v>
      </c>
      <c r="B647" s="146" t="s">
        <v>1322</v>
      </c>
      <c r="C647" s="146">
        <v>673.8</v>
      </c>
      <c r="D647" s="146" t="s">
        <v>147</v>
      </c>
      <c r="E647" s="146" t="s">
        <v>108</v>
      </c>
      <c r="F647" s="146" t="s">
        <v>109</v>
      </c>
      <c r="G647" s="146" t="s">
        <v>140</v>
      </c>
    </row>
    <row r="648" spans="1:7" x14ac:dyDescent="0.25">
      <c r="A648" s="146" t="s">
        <v>1323</v>
      </c>
      <c r="B648" s="146" t="s">
        <v>1324</v>
      </c>
      <c r="C648" s="146">
        <v>226.84</v>
      </c>
      <c r="D648" s="146" t="s">
        <v>154</v>
      </c>
      <c r="E648" s="146" t="s">
        <v>108</v>
      </c>
      <c r="F648" s="146" t="s">
        <v>109</v>
      </c>
      <c r="G648" s="146" t="s">
        <v>155</v>
      </c>
    </row>
    <row r="649" spans="1:7" x14ac:dyDescent="0.25">
      <c r="A649" s="146" t="s">
        <v>1325</v>
      </c>
      <c r="B649" s="146" t="s">
        <v>1326</v>
      </c>
      <c r="C649" s="146">
        <v>48.2</v>
      </c>
      <c r="D649" s="146" t="s">
        <v>246</v>
      </c>
      <c r="E649" s="146" t="s">
        <v>108</v>
      </c>
      <c r="F649" s="146" t="s">
        <v>109</v>
      </c>
      <c r="G649" s="146" t="s">
        <v>247</v>
      </c>
    </row>
    <row r="650" spans="1:7" x14ac:dyDescent="0.25">
      <c r="A650" s="146" t="s">
        <v>1327</v>
      </c>
      <c r="B650" s="146" t="s">
        <v>1328</v>
      </c>
      <c r="C650" s="146">
        <v>1.5</v>
      </c>
      <c r="D650" s="146" t="s">
        <v>107</v>
      </c>
      <c r="E650" s="146" t="s">
        <v>108</v>
      </c>
      <c r="F650" s="146" t="s">
        <v>109</v>
      </c>
      <c r="G650" s="146" t="s">
        <v>110</v>
      </c>
    </row>
    <row r="651" spans="1:7" x14ac:dyDescent="0.25">
      <c r="A651" s="146" t="s">
        <v>1329</v>
      </c>
      <c r="B651" s="146" t="s">
        <v>1330</v>
      </c>
      <c r="C651" s="146">
        <v>1.5</v>
      </c>
      <c r="D651" s="146" t="s">
        <v>107</v>
      </c>
      <c r="E651" s="146" t="s">
        <v>108</v>
      </c>
      <c r="F651" s="146" t="s">
        <v>109</v>
      </c>
      <c r="G651" s="146" t="s">
        <v>110</v>
      </c>
    </row>
    <row r="652" spans="1:7" x14ac:dyDescent="0.25">
      <c r="A652" s="146" t="s">
        <v>1331</v>
      </c>
      <c r="B652" s="146" t="s">
        <v>114</v>
      </c>
      <c r="C652" s="146">
        <v>0.2</v>
      </c>
      <c r="D652" s="146" t="s">
        <v>370</v>
      </c>
      <c r="E652" s="146" t="s">
        <v>108</v>
      </c>
      <c r="F652" s="146" t="s">
        <v>109</v>
      </c>
      <c r="G652" s="146" t="s">
        <v>371</v>
      </c>
    </row>
    <row r="653" spans="1:7" x14ac:dyDescent="0.25">
      <c r="A653" s="146" t="s">
        <v>1332</v>
      </c>
      <c r="B653" s="146" t="s">
        <v>114</v>
      </c>
      <c r="C653" s="146">
        <v>0.2</v>
      </c>
      <c r="D653" s="146" t="s">
        <v>370</v>
      </c>
      <c r="E653" s="146" t="s">
        <v>108</v>
      </c>
      <c r="F653" s="146" t="s">
        <v>109</v>
      </c>
      <c r="G653" s="146" t="s">
        <v>371</v>
      </c>
    </row>
    <row r="654" spans="1:7" x14ac:dyDescent="0.25">
      <c r="A654" s="146" t="s">
        <v>1333</v>
      </c>
      <c r="B654" s="146" t="s">
        <v>1334</v>
      </c>
      <c r="C654" s="146">
        <v>249</v>
      </c>
      <c r="D654" s="146" t="s">
        <v>129</v>
      </c>
      <c r="E654" s="146" t="s">
        <v>130</v>
      </c>
      <c r="F654" s="146" t="s">
        <v>131</v>
      </c>
      <c r="G654" s="146" t="s">
        <v>132</v>
      </c>
    </row>
    <row r="655" spans="1:7" x14ac:dyDescent="0.25">
      <c r="A655" s="146" t="s">
        <v>1335</v>
      </c>
      <c r="B655" s="146" t="s">
        <v>1334</v>
      </c>
      <c r="C655" s="146">
        <v>16</v>
      </c>
      <c r="D655" s="146" t="s">
        <v>129</v>
      </c>
      <c r="E655" s="146" t="s">
        <v>130</v>
      </c>
      <c r="F655" s="146" t="s">
        <v>131</v>
      </c>
      <c r="G655" s="146" t="s">
        <v>132</v>
      </c>
    </row>
    <row r="656" spans="1:7" x14ac:dyDescent="0.25">
      <c r="A656" s="146" t="s">
        <v>1336</v>
      </c>
      <c r="B656" s="146" t="s">
        <v>114</v>
      </c>
      <c r="C656" s="146">
        <v>64.8</v>
      </c>
      <c r="D656" s="146" t="s">
        <v>787</v>
      </c>
      <c r="E656" s="146" t="s">
        <v>165</v>
      </c>
      <c r="F656" s="146" t="s">
        <v>109</v>
      </c>
      <c r="G656" s="146" t="s">
        <v>122</v>
      </c>
    </row>
    <row r="657" spans="1:7" x14ac:dyDescent="0.25">
      <c r="A657" s="146" t="s">
        <v>1337</v>
      </c>
      <c r="B657" s="146" t="s">
        <v>1338</v>
      </c>
      <c r="C657" s="146">
        <v>65.08</v>
      </c>
      <c r="D657" s="146" t="s">
        <v>595</v>
      </c>
      <c r="E657" s="146" t="s">
        <v>108</v>
      </c>
      <c r="F657" s="146" t="s">
        <v>109</v>
      </c>
      <c r="G657" s="146" t="s">
        <v>596</v>
      </c>
    </row>
    <row r="658" spans="1:7" x14ac:dyDescent="0.25">
      <c r="A658" s="146" t="s">
        <v>1339</v>
      </c>
      <c r="B658" s="146" t="s">
        <v>1340</v>
      </c>
      <c r="C658" s="146">
        <v>97.62</v>
      </c>
      <c r="D658" s="146" t="s">
        <v>595</v>
      </c>
      <c r="E658" s="146" t="s">
        <v>108</v>
      </c>
      <c r="F658" s="146" t="s">
        <v>109</v>
      </c>
      <c r="G658" s="146" t="s">
        <v>596</v>
      </c>
    </row>
    <row r="659" spans="1:7" x14ac:dyDescent="0.25">
      <c r="A659" s="146" t="s">
        <v>1341</v>
      </c>
      <c r="B659" s="146" t="s">
        <v>1342</v>
      </c>
      <c r="C659" s="146">
        <v>1.25</v>
      </c>
      <c r="D659" s="146" t="s">
        <v>129</v>
      </c>
      <c r="E659" s="146" t="s">
        <v>108</v>
      </c>
      <c r="F659" s="146" t="s">
        <v>109</v>
      </c>
      <c r="G659" s="146" t="s">
        <v>132</v>
      </c>
    </row>
    <row r="660" spans="1:7" x14ac:dyDescent="0.25">
      <c r="A660" s="146" t="s">
        <v>1343</v>
      </c>
      <c r="B660" s="146" t="s">
        <v>114</v>
      </c>
      <c r="C660" s="146">
        <v>75</v>
      </c>
      <c r="D660" s="146" t="s">
        <v>150</v>
      </c>
      <c r="E660" s="146" t="s">
        <v>108</v>
      </c>
      <c r="F660" s="146" t="s">
        <v>109</v>
      </c>
      <c r="G660" s="146" t="s">
        <v>151</v>
      </c>
    </row>
    <row r="661" spans="1:7" x14ac:dyDescent="0.25">
      <c r="A661" s="146" t="s">
        <v>1344</v>
      </c>
      <c r="B661" s="146" t="s">
        <v>1345</v>
      </c>
      <c r="C661" s="146">
        <v>20</v>
      </c>
      <c r="D661" s="146" t="s">
        <v>107</v>
      </c>
      <c r="E661" s="146" t="s">
        <v>108</v>
      </c>
      <c r="F661" s="146" t="s">
        <v>109</v>
      </c>
      <c r="G661" s="146" t="s">
        <v>110</v>
      </c>
    </row>
    <row r="662" spans="1:7" x14ac:dyDescent="0.25">
      <c r="A662" s="146" t="s">
        <v>1346</v>
      </c>
      <c r="B662" s="146" t="s">
        <v>1347</v>
      </c>
      <c r="C662" s="146">
        <v>933.1</v>
      </c>
      <c r="D662" s="146" t="s">
        <v>129</v>
      </c>
      <c r="E662" s="146" t="s">
        <v>108</v>
      </c>
      <c r="F662" s="146" t="s">
        <v>109</v>
      </c>
      <c r="G662" s="146" t="s">
        <v>132</v>
      </c>
    </row>
    <row r="663" spans="1:7" x14ac:dyDescent="0.25">
      <c r="A663" s="146" t="s">
        <v>1348</v>
      </c>
      <c r="B663" s="146" t="s">
        <v>1349</v>
      </c>
      <c r="C663" s="146">
        <v>0.5</v>
      </c>
      <c r="D663" s="146" t="s">
        <v>246</v>
      </c>
      <c r="E663" s="146" t="s">
        <v>108</v>
      </c>
      <c r="F663" s="146" t="s">
        <v>109</v>
      </c>
      <c r="G663" s="146" t="s">
        <v>247</v>
      </c>
    </row>
    <row r="664" spans="1:7" x14ac:dyDescent="0.25">
      <c r="A664" s="146" t="s">
        <v>1350</v>
      </c>
      <c r="B664" s="146" t="s">
        <v>114</v>
      </c>
      <c r="C664" s="146">
        <v>20</v>
      </c>
      <c r="D664" s="146" t="s">
        <v>164</v>
      </c>
      <c r="E664" s="146" t="s">
        <v>165</v>
      </c>
      <c r="F664" s="146" t="s">
        <v>109</v>
      </c>
      <c r="G664" s="146" t="s">
        <v>110</v>
      </c>
    </row>
    <row r="665" spans="1:7" x14ac:dyDescent="0.25">
      <c r="A665" s="146" t="s">
        <v>1351</v>
      </c>
      <c r="B665" s="146" t="s">
        <v>1352</v>
      </c>
      <c r="C665" s="146">
        <v>45</v>
      </c>
      <c r="D665" s="146" t="s">
        <v>182</v>
      </c>
      <c r="E665" s="146" t="s">
        <v>108</v>
      </c>
      <c r="F665" s="146" t="s">
        <v>109</v>
      </c>
      <c r="G665" s="146" t="s">
        <v>136</v>
      </c>
    </row>
    <row r="666" spans="1:7" x14ac:dyDescent="0.25">
      <c r="A666" s="146" t="s">
        <v>1353</v>
      </c>
      <c r="B666" s="146" t="s">
        <v>1354</v>
      </c>
      <c r="C666" s="146">
        <v>45</v>
      </c>
      <c r="D666" s="146" t="s">
        <v>182</v>
      </c>
      <c r="E666" s="146" t="s">
        <v>108</v>
      </c>
      <c r="F666" s="146" t="s">
        <v>109</v>
      </c>
      <c r="G666" s="146" t="s">
        <v>136</v>
      </c>
    </row>
    <row r="667" spans="1:7" x14ac:dyDescent="0.25">
      <c r="A667" s="146" t="s">
        <v>1355</v>
      </c>
      <c r="B667" s="146" t="s">
        <v>1356</v>
      </c>
      <c r="C667" s="146">
        <v>45</v>
      </c>
      <c r="D667" s="146" t="s">
        <v>182</v>
      </c>
      <c r="E667" s="146" t="s">
        <v>108</v>
      </c>
      <c r="F667" s="146" t="s">
        <v>109</v>
      </c>
      <c r="G667" s="146" t="s">
        <v>136</v>
      </c>
    </row>
    <row r="668" spans="1:7" x14ac:dyDescent="0.25">
      <c r="A668" s="146" t="s">
        <v>1357</v>
      </c>
      <c r="B668" s="146" t="s">
        <v>1358</v>
      </c>
      <c r="C668" s="146">
        <v>3.01</v>
      </c>
      <c r="D668" s="146" t="s">
        <v>168</v>
      </c>
      <c r="E668" s="146" t="s">
        <v>108</v>
      </c>
      <c r="F668" s="146" t="s">
        <v>109</v>
      </c>
      <c r="G668" s="146" t="s">
        <v>169</v>
      </c>
    </row>
    <row r="669" spans="1:7" x14ac:dyDescent="0.25">
      <c r="A669" s="146" t="s">
        <v>1359</v>
      </c>
      <c r="B669" s="146" t="s">
        <v>1360</v>
      </c>
      <c r="C669" s="146">
        <v>8</v>
      </c>
      <c r="D669" s="146" t="s">
        <v>129</v>
      </c>
      <c r="E669" s="146" t="s">
        <v>108</v>
      </c>
      <c r="F669" s="146" t="s">
        <v>109</v>
      </c>
      <c r="G669" s="146" t="s">
        <v>132</v>
      </c>
    </row>
    <row r="670" spans="1:7" x14ac:dyDescent="0.25">
      <c r="A670" s="146" t="s">
        <v>1361</v>
      </c>
      <c r="B670" s="146" t="s">
        <v>114</v>
      </c>
      <c r="C670" s="146">
        <v>849.97</v>
      </c>
      <c r="D670" s="146" t="s">
        <v>1362</v>
      </c>
      <c r="E670" s="146" t="s">
        <v>116</v>
      </c>
      <c r="F670" s="146" t="s">
        <v>109</v>
      </c>
      <c r="G670" s="146" t="s">
        <v>1363</v>
      </c>
    </row>
    <row r="671" spans="1:7" x14ac:dyDescent="0.25">
      <c r="A671" s="146" t="s">
        <v>1364</v>
      </c>
      <c r="B671" s="146" t="s">
        <v>114</v>
      </c>
      <c r="C671" s="146">
        <v>849.97</v>
      </c>
      <c r="D671" s="146" t="s">
        <v>1362</v>
      </c>
      <c r="E671" s="146" t="s">
        <v>116</v>
      </c>
      <c r="F671" s="146" t="s">
        <v>109</v>
      </c>
      <c r="G671" s="146" t="s">
        <v>1363</v>
      </c>
    </row>
    <row r="672" spans="1:7" x14ac:dyDescent="0.25">
      <c r="A672" s="146" t="s">
        <v>1365</v>
      </c>
      <c r="B672" s="146" t="s">
        <v>1366</v>
      </c>
      <c r="C672" s="146">
        <v>405</v>
      </c>
      <c r="D672" s="146" t="s">
        <v>129</v>
      </c>
      <c r="E672" s="146" t="s">
        <v>108</v>
      </c>
      <c r="F672" s="146" t="s">
        <v>109</v>
      </c>
      <c r="G672" s="146" t="s">
        <v>132</v>
      </c>
    </row>
    <row r="673" spans="1:7" x14ac:dyDescent="0.25">
      <c r="A673" s="146" t="s">
        <v>1367</v>
      </c>
      <c r="B673" s="146" t="s">
        <v>1368</v>
      </c>
      <c r="C673" s="146">
        <v>236</v>
      </c>
      <c r="D673" s="146" t="s">
        <v>1362</v>
      </c>
      <c r="E673" s="146" t="s">
        <v>116</v>
      </c>
      <c r="F673" s="146" t="s">
        <v>131</v>
      </c>
      <c r="G673" s="146" t="s">
        <v>1363</v>
      </c>
    </row>
    <row r="674" spans="1:7" x14ac:dyDescent="0.25">
      <c r="A674" s="146" t="s">
        <v>1369</v>
      </c>
      <c r="B674" s="146" t="s">
        <v>1368</v>
      </c>
      <c r="C674" s="146">
        <v>107</v>
      </c>
      <c r="D674" s="146" t="s">
        <v>1362</v>
      </c>
      <c r="E674" s="146" t="s">
        <v>116</v>
      </c>
      <c r="F674" s="146" t="s">
        <v>131</v>
      </c>
      <c r="G674" s="146" t="s">
        <v>1363</v>
      </c>
    </row>
    <row r="675" spans="1:7" x14ac:dyDescent="0.25">
      <c r="A675" s="146" t="s">
        <v>1370</v>
      </c>
      <c r="B675" s="146" t="s">
        <v>1371</v>
      </c>
      <c r="C675" s="146">
        <v>136</v>
      </c>
      <c r="D675" s="146" t="s">
        <v>1362</v>
      </c>
      <c r="E675" s="146" t="s">
        <v>116</v>
      </c>
      <c r="F675" s="146" t="s">
        <v>131</v>
      </c>
      <c r="G675" s="146" t="s">
        <v>1363</v>
      </c>
    </row>
    <row r="676" spans="1:7" x14ac:dyDescent="0.25">
      <c r="A676" s="146" t="s">
        <v>1372</v>
      </c>
      <c r="B676" s="146" t="s">
        <v>1373</v>
      </c>
      <c r="C676" s="146">
        <v>18.399999999999999</v>
      </c>
      <c r="D676" s="146" t="s">
        <v>191</v>
      </c>
      <c r="E676" s="146" t="s">
        <v>108</v>
      </c>
      <c r="F676" s="146" t="s">
        <v>109</v>
      </c>
      <c r="G676" s="146" t="s">
        <v>422</v>
      </c>
    </row>
    <row r="677" spans="1:7" x14ac:dyDescent="0.25">
      <c r="A677" s="146" t="s">
        <v>1374</v>
      </c>
      <c r="B677" s="146" t="s">
        <v>1375</v>
      </c>
      <c r="C677" s="146">
        <v>126</v>
      </c>
      <c r="D677" s="146" t="s">
        <v>107</v>
      </c>
      <c r="E677" s="146" t="s">
        <v>108</v>
      </c>
      <c r="F677" s="146" t="s">
        <v>109</v>
      </c>
      <c r="G677" s="146" t="s">
        <v>110</v>
      </c>
    </row>
    <row r="678" spans="1:7" x14ac:dyDescent="0.25">
      <c r="A678" s="146" t="s">
        <v>1376</v>
      </c>
      <c r="B678" s="146" t="s">
        <v>1377</v>
      </c>
      <c r="C678" s="146">
        <v>133</v>
      </c>
      <c r="D678" s="146" t="s">
        <v>107</v>
      </c>
      <c r="E678" s="146" t="s">
        <v>108</v>
      </c>
      <c r="F678" s="146" t="s">
        <v>109</v>
      </c>
      <c r="G678" s="146" t="s">
        <v>110</v>
      </c>
    </row>
    <row r="679" spans="1:7" x14ac:dyDescent="0.25">
      <c r="A679" s="146" t="s">
        <v>1378</v>
      </c>
      <c r="B679" s="146" t="s">
        <v>1379</v>
      </c>
      <c r="C679" s="146">
        <v>133</v>
      </c>
      <c r="D679" s="146" t="s">
        <v>107</v>
      </c>
      <c r="E679" s="146" t="s">
        <v>108</v>
      </c>
      <c r="F679" s="146" t="s">
        <v>109</v>
      </c>
      <c r="G679" s="146" t="s">
        <v>110</v>
      </c>
    </row>
    <row r="680" spans="1:7" x14ac:dyDescent="0.25">
      <c r="A680" s="146" t="s">
        <v>1380</v>
      </c>
      <c r="B680" s="146" t="s">
        <v>1381</v>
      </c>
      <c r="C680" s="146">
        <v>150</v>
      </c>
      <c r="D680" s="146" t="s">
        <v>107</v>
      </c>
      <c r="E680" s="146" t="s">
        <v>108</v>
      </c>
      <c r="F680" s="146" t="s">
        <v>109</v>
      </c>
      <c r="G680" s="146" t="s">
        <v>110</v>
      </c>
    </row>
    <row r="681" spans="1:7" x14ac:dyDescent="0.25">
      <c r="A681" s="146" t="s">
        <v>1382</v>
      </c>
      <c r="B681" s="146" t="s">
        <v>1383</v>
      </c>
      <c r="C681" s="146">
        <v>200</v>
      </c>
      <c r="D681" s="146" t="s">
        <v>107</v>
      </c>
      <c r="E681" s="146" t="s">
        <v>108</v>
      </c>
      <c r="F681" s="146" t="s">
        <v>109</v>
      </c>
      <c r="G681" s="146" t="s">
        <v>110</v>
      </c>
    </row>
    <row r="682" spans="1:7" x14ac:dyDescent="0.25">
      <c r="A682" s="146" t="s">
        <v>1384</v>
      </c>
      <c r="B682" s="146" t="s">
        <v>1385</v>
      </c>
      <c r="C682" s="146">
        <v>150</v>
      </c>
      <c r="D682" s="146" t="s">
        <v>107</v>
      </c>
      <c r="E682" s="146" t="s">
        <v>108</v>
      </c>
      <c r="F682" s="146" t="s">
        <v>109</v>
      </c>
      <c r="G682" s="146" t="s">
        <v>110</v>
      </c>
    </row>
    <row r="683" spans="1:7" x14ac:dyDescent="0.25">
      <c r="A683" s="146" t="s">
        <v>1386</v>
      </c>
      <c r="B683" s="146" t="s">
        <v>1387</v>
      </c>
      <c r="C683" s="146">
        <v>20</v>
      </c>
      <c r="D683" s="146" t="s">
        <v>107</v>
      </c>
      <c r="E683" s="146" t="s">
        <v>108</v>
      </c>
      <c r="F683" s="146" t="s">
        <v>109</v>
      </c>
      <c r="G683" s="146" t="s">
        <v>110</v>
      </c>
    </row>
    <row r="684" spans="1:7" x14ac:dyDescent="0.25">
      <c r="A684" s="148" t="s">
        <v>1388</v>
      </c>
      <c r="B684" s="148" t="s">
        <v>1389</v>
      </c>
      <c r="C684" s="146">
        <v>1.75</v>
      </c>
      <c r="D684" s="146" t="s">
        <v>150</v>
      </c>
      <c r="E684" s="149" t="s">
        <v>108</v>
      </c>
      <c r="F684" s="148" t="s">
        <v>109</v>
      </c>
      <c r="G684" s="146" t="s">
        <v>151</v>
      </c>
    </row>
    <row r="685" spans="1:7" x14ac:dyDescent="0.25">
      <c r="A685" s="146" t="s">
        <v>1390</v>
      </c>
      <c r="B685" s="146" t="s">
        <v>114</v>
      </c>
      <c r="C685" s="146">
        <v>13.5</v>
      </c>
      <c r="D685" s="146" t="s">
        <v>107</v>
      </c>
      <c r="E685" s="146" t="s">
        <v>108</v>
      </c>
      <c r="F685" s="146" t="s">
        <v>109</v>
      </c>
      <c r="G685" s="146" t="s">
        <v>110</v>
      </c>
    </row>
    <row r="686" spans="1:7" x14ac:dyDescent="0.25">
      <c r="A686" s="146" t="s">
        <v>1391</v>
      </c>
      <c r="B686" s="146" t="s">
        <v>1392</v>
      </c>
      <c r="C686" s="146">
        <v>160</v>
      </c>
      <c r="D686" s="146" t="s">
        <v>191</v>
      </c>
      <c r="E686" s="146" t="s">
        <v>108</v>
      </c>
      <c r="F686" s="146" t="s">
        <v>109</v>
      </c>
      <c r="G686" s="146" t="s">
        <v>192</v>
      </c>
    </row>
    <row r="687" spans="1:7" x14ac:dyDescent="0.25">
      <c r="A687" s="146" t="s">
        <v>1393</v>
      </c>
      <c r="B687" s="146" t="s">
        <v>114</v>
      </c>
      <c r="C687" s="146">
        <v>77</v>
      </c>
      <c r="D687" s="146" t="s">
        <v>191</v>
      </c>
      <c r="E687" s="146" t="s">
        <v>108</v>
      </c>
      <c r="F687" s="146" t="s">
        <v>109</v>
      </c>
      <c r="G687" s="146" t="s">
        <v>192</v>
      </c>
    </row>
    <row r="688" spans="1:7" x14ac:dyDescent="0.25">
      <c r="A688" s="148" t="s">
        <v>1394</v>
      </c>
      <c r="B688" s="148" t="s">
        <v>1395</v>
      </c>
      <c r="C688" s="148">
        <v>30.2</v>
      </c>
      <c r="D688" s="146" t="s">
        <v>191</v>
      </c>
      <c r="E688" s="149" t="s">
        <v>108</v>
      </c>
      <c r="F688" s="148" t="s">
        <v>109</v>
      </c>
      <c r="G688" s="146" t="s">
        <v>192</v>
      </c>
    </row>
    <row r="689" spans="1:7" x14ac:dyDescent="0.25">
      <c r="A689" s="146" t="s">
        <v>1396</v>
      </c>
      <c r="B689" s="146" t="s">
        <v>1397</v>
      </c>
      <c r="C689" s="146">
        <v>18</v>
      </c>
      <c r="D689" s="146" t="s">
        <v>107</v>
      </c>
      <c r="E689" s="146" t="s">
        <v>108</v>
      </c>
      <c r="F689" s="146" t="s">
        <v>109</v>
      </c>
      <c r="G689" s="146" t="s">
        <v>110</v>
      </c>
    </row>
    <row r="690" spans="1:7" x14ac:dyDescent="0.25">
      <c r="A690" s="146" t="s">
        <v>1398</v>
      </c>
      <c r="B690" s="146" t="s">
        <v>114</v>
      </c>
      <c r="C690" s="146">
        <v>42</v>
      </c>
      <c r="D690" s="146" t="s">
        <v>787</v>
      </c>
      <c r="E690" s="146" t="s">
        <v>165</v>
      </c>
      <c r="F690" s="146" t="s">
        <v>109</v>
      </c>
      <c r="G690" s="146" t="s">
        <v>122</v>
      </c>
    </row>
    <row r="691" spans="1:7" x14ac:dyDescent="0.25">
      <c r="A691" s="146" t="s">
        <v>1399</v>
      </c>
      <c r="B691" s="146" t="s">
        <v>1400</v>
      </c>
      <c r="C691" s="146">
        <v>20</v>
      </c>
      <c r="D691" s="146" t="s">
        <v>150</v>
      </c>
      <c r="E691" s="146" t="s">
        <v>108</v>
      </c>
      <c r="F691" s="146" t="s">
        <v>109</v>
      </c>
      <c r="G691" s="146" t="s">
        <v>151</v>
      </c>
    </row>
    <row r="692" spans="1:7" x14ac:dyDescent="0.25">
      <c r="A692" s="148" t="s">
        <v>1401</v>
      </c>
      <c r="B692" s="148" t="s">
        <v>1402</v>
      </c>
      <c r="C692" s="153">
        <v>20</v>
      </c>
      <c r="D692" s="146" t="s">
        <v>150</v>
      </c>
      <c r="E692" s="149" t="s">
        <v>108</v>
      </c>
      <c r="F692" s="148" t="s">
        <v>109</v>
      </c>
      <c r="G692" s="146" t="s">
        <v>151</v>
      </c>
    </row>
    <row r="693" spans="1:7" x14ac:dyDescent="0.25">
      <c r="A693" s="146" t="s">
        <v>1403</v>
      </c>
      <c r="B693" s="146" t="s">
        <v>1404</v>
      </c>
      <c r="C693" s="146">
        <v>10</v>
      </c>
      <c r="D693" s="146" t="s">
        <v>150</v>
      </c>
      <c r="E693" s="146" t="s">
        <v>108</v>
      </c>
      <c r="F693" s="146" t="s">
        <v>109</v>
      </c>
      <c r="G693" s="146" t="s">
        <v>151</v>
      </c>
    </row>
    <row r="694" spans="1:7" x14ac:dyDescent="0.25">
      <c r="A694" s="146" t="s">
        <v>1405</v>
      </c>
      <c r="B694" s="146" t="s">
        <v>1406</v>
      </c>
      <c r="C694" s="146">
        <v>10</v>
      </c>
      <c r="D694" s="146" t="s">
        <v>150</v>
      </c>
      <c r="E694" s="146" t="s">
        <v>108</v>
      </c>
      <c r="F694" s="146" t="s">
        <v>109</v>
      </c>
      <c r="G694" s="146" t="s">
        <v>151</v>
      </c>
    </row>
    <row r="695" spans="1:7" x14ac:dyDescent="0.25">
      <c r="A695" s="146" t="s">
        <v>1407</v>
      </c>
      <c r="B695" s="146" t="s">
        <v>1408</v>
      </c>
      <c r="C695" s="146">
        <v>9</v>
      </c>
      <c r="D695" s="146" t="s">
        <v>150</v>
      </c>
      <c r="E695" s="146" t="s">
        <v>108</v>
      </c>
      <c r="F695" s="146" t="s">
        <v>109</v>
      </c>
      <c r="G695" s="146" t="s">
        <v>151</v>
      </c>
    </row>
    <row r="696" spans="1:7" x14ac:dyDescent="0.25">
      <c r="A696" s="146" t="s">
        <v>1409</v>
      </c>
      <c r="B696" s="146" t="s">
        <v>1410</v>
      </c>
      <c r="C696" s="146">
        <v>6</v>
      </c>
      <c r="D696" s="146" t="s">
        <v>150</v>
      </c>
      <c r="E696" s="146" t="s">
        <v>108</v>
      </c>
      <c r="F696" s="146" t="s">
        <v>109</v>
      </c>
      <c r="G696" s="146" t="s">
        <v>151</v>
      </c>
    </row>
    <row r="697" spans="1:7" x14ac:dyDescent="0.25">
      <c r="A697" s="146" t="s">
        <v>1411</v>
      </c>
      <c r="B697" s="146" t="s">
        <v>114</v>
      </c>
      <c r="C697" s="146">
        <v>250</v>
      </c>
      <c r="D697" s="146" t="s">
        <v>115</v>
      </c>
      <c r="E697" s="146" t="s">
        <v>116</v>
      </c>
      <c r="F697" s="146" t="s">
        <v>109</v>
      </c>
      <c r="G697" s="146" t="s">
        <v>110</v>
      </c>
    </row>
    <row r="698" spans="1:7" x14ac:dyDescent="0.25">
      <c r="A698" s="146" t="s">
        <v>1412</v>
      </c>
      <c r="B698" s="146" t="s">
        <v>114</v>
      </c>
      <c r="C698" s="146">
        <v>26.32</v>
      </c>
      <c r="D698" s="146" t="s">
        <v>690</v>
      </c>
      <c r="E698" s="146" t="s">
        <v>506</v>
      </c>
      <c r="F698" s="146" t="s">
        <v>109</v>
      </c>
      <c r="G698" s="146" t="s">
        <v>110</v>
      </c>
    </row>
    <row r="699" spans="1:7" x14ac:dyDescent="0.25">
      <c r="A699" s="146" t="s">
        <v>1413</v>
      </c>
      <c r="B699" s="146" t="s">
        <v>1414</v>
      </c>
      <c r="C699" s="146">
        <v>20</v>
      </c>
      <c r="D699" s="146" t="s">
        <v>107</v>
      </c>
      <c r="E699" s="146" t="s">
        <v>108</v>
      </c>
      <c r="F699" s="146" t="s">
        <v>109</v>
      </c>
      <c r="G699" s="146" t="s">
        <v>110</v>
      </c>
    </row>
    <row r="700" spans="1:7" x14ac:dyDescent="0.25">
      <c r="A700" s="146" t="s">
        <v>1415</v>
      </c>
      <c r="B700" s="146" t="s">
        <v>1416</v>
      </c>
      <c r="C700" s="146">
        <v>10</v>
      </c>
      <c r="D700" s="146" t="s">
        <v>150</v>
      </c>
      <c r="E700" s="146" t="s">
        <v>108</v>
      </c>
      <c r="F700" s="146" t="s">
        <v>109</v>
      </c>
      <c r="G700" s="146" t="s">
        <v>151</v>
      </c>
    </row>
    <row r="701" spans="1:7" x14ac:dyDescent="0.25">
      <c r="A701" s="146" t="s">
        <v>1417</v>
      </c>
      <c r="B701" s="146" t="s">
        <v>1418</v>
      </c>
      <c r="C701" s="146">
        <v>10</v>
      </c>
      <c r="D701" s="146" t="s">
        <v>150</v>
      </c>
      <c r="E701" s="146" t="s">
        <v>108</v>
      </c>
      <c r="F701" s="146" t="s">
        <v>109</v>
      </c>
      <c r="G701" s="146" t="s">
        <v>151</v>
      </c>
    </row>
    <row r="702" spans="1:7" x14ac:dyDescent="0.25">
      <c r="A702" s="146" t="s">
        <v>1419</v>
      </c>
      <c r="B702" s="146" t="s">
        <v>1420</v>
      </c>
      <c r="C702" s="146">
        <v>5.5</v>
      </c>
      <c r="D702" s="146" t="s">
        <v>168</v>
      </c>
      <c r="E702" s="146" t="s">
        <v>108</v>
      </c>
      <c r="F702" s="146" t="s">
        <v>109</v>
      </c>
      <c r="G702" s="146" t="s">
        <v>169</v>
      </c>
    </row>
    <row r="703" spans="1:7" x14ac:dyDescent="0.25">
      <c r="A703" s="146" t="s">
        <v>1421</v>
      </c>
      <c r="B703" s="146" t="s">
        <v>1422</v>
      </c>
      <c r="C703" s="146">
        <v>198.03</v>
      </c>
      <c r="D703" s="146" t="s">
        <v>135</v>
      </c>
      <c r="E703" s="146" t="s">
        <v>108</v>
      </c>
      <c r="F703" s="146" t="s">
        <v>109</v>
      </c>
      <c r="G703" s="146" t="s">
        <v>136</v>
      </c>
    </row>
    <row r="704" spans="1:7" x14ac:dyDescent="0.25">
      <c r="A704" s="146" t="s">
        <v>1423</v>
      </c>
      <c r="B704" s="146" t="s">
        <v>1424</v>
      </c>
      <c r="C704" s="146">
        <v>11</v>
      </c>
      <c r="D704" s="146" t="s">
        <v>168</v>
      </c>
      <c r="E704" s="146" t="s">
        <v>108</v>
      </c>
      <c r="F704" s="146" t="s">
        <v>109</v>
      </c>
      <c r="G704" s="146" t="s">
        <v>169</v>
      </c>
    </row>
    <row r="705" spans="1:7" x14ac:dyDescent="0.25">
      <c r="A705" s="146" t="s">
        <v>1425</v>
      </c>
      <c r="B705" s="146" t="s">
        <v>1426</v>
      </c>
      <c r="C705" s="146">
        <v>153.9</v>
      </c>
      <c r="D705" s="146" t="s">
        <v>129</v>
      </c>
      <c r="E705" s="146" t="s">
        <v>108</v>
      </c>
      <c r="F705" s="146" t="s">
        <v>109</v>
      </c>
      <c r="G705" s="146" t="s">
        <v>132</v>
      </c>
    </row>
    <row r="706" spans="1:7" x14ac:dyDescent="0.25">
      <c r="A706" s="146" t="s">
        <v>1427</v>
      </c>
      <c r="B706" s="146" t="s">
        <v>1428</v>
      </c>
      <c r="C706" s="146">
        <v>1.5</v>
      </c>
      <c r="D706" s="146" t="s">
        <v>107</v>
      </c>
      <c r="E706" s="146" t="s">
        <v>108</v>
      </c>
      <c r="F706" s="146" t="s">
        <v>109</v>
      </c>
      <c r="G706" s="146" t="s">
        <v>110</v>
      </c>
    </row>
    <row r="707" spans="1:7" x14ac:dyDescent="0.25">
      <c r="A707" s="146" t="s">
        <v>1429</v>
      </c>
      <c r="B707" s="146" t="s">
        <v>1430</v>
      </c>
      <c r="C707" s="146">
        <v>1.5</v>
      </c>
      <c r="D707" s="146" t="s">
        <v>107</v>
      </c>
      <c r="E707" s="146" t="s">
        <v>108</v>
      </c>
      <c r="F707" s="146" t="s">
        <v>109</v>
      </c>
      <c r="G707" s="146" t="s">
        <v>110</v>
      </c>
    </row>
    <row r="708" spans="1:7" x14ac:dyDescent="0.25">
      <c r="A708" s="146" t="s">
        <v>1431</v>
      </c>
      <c r="B708" s="146" t="s">
        <v>1432</v>
      </c>
      <c r="C708" s="146">
        <v>52.4</v>
      </c>
      <c r="D708" s="146" t="s">
        <v>246</v>
      </c>
      <c r="E708" s="146" t="s">
        <v>108</v>
      </c>
      <c r="F708" s="146" t="s">
        <v>109</v>
      </c>
      <c r="G708" s="146" t="s">
        <v>247</v>
      </c>
    </row>
    <row r="709" spans="1:7" x14ac:dyDescent="0.25">
      <c r="A709" s="146" t="s">
        <v>1433</v>
      </c>
      <c r="B709" s="146" t="s">
        <v>1434</v>
      </c>
      <c r="C709" s="146">
        <v>55.2</v>
      </c>
      <c r="D709" s="146" t="s">
        <v>246</v>
      </c>
      <c r="E709" s="146" t="s">
        <v>108</v>
      </c>
      <c r="F709" s="146" t="s">
        <v>109</v>
      </c>
      <c r="G709" s="146" t="s">
        <v>247</v>
      </c>
    </row>
    <row r="710" spans="1:7" x14ac:dyDescent="0.25">
      <c r="A710" s="146" t="s">
        <v>1435</v>
      </c>
      <c r="B710" s="146" t="s">
        <v>1436</v>
      </c>
      <c r="C710" s="146">
        <v>25.6</v>
      </c>
      <c r="D710" s="146" t="s">
        <v>129</v>
      </c>
      <c r="E710" s="146" t="s">
        <v>108</v>
      </c>
      <c r="F710" s="146" t="s">
        <v>109</v>
      </c>
      <c r="G710" s="146" t="s">
        <v>132</v>
      </c>
    </row>
    <row r="711" spans="1:7" x14ac:dyDescent="0.25">
      <c r="A711" s="146" t="s">
        <v>1437</v>
      </c>
      <c r="B711" s="146" t="s">
        <v>114</v>
      </c>
      <c r="C711" s="146">
        <v>3.5</v>
      </c>
      <c r="D711" s="146" t="s">
        <v>370</v>
      </c>
      <c r="E711" s="146" t="s">
        <v>506</v>
      </c>
      <c r="F711" s="146" t="s">
        <v>109</v>
      </c>
      <c r="G711" s="146" t="s">
        <v>770</v>
      </c>
    </row>
    <row r="712" spans="1:7" x14ac:dyDescent="0.25">
      <c r="A712" s="146" t="s">
        <v>1438</v>
      </c>
      <c r="B712" s="146" t="s">
        <v>114</v>
      </c>
      <c r="C712" s="146">
        <v>3.5</v>
      </c>
      <c r="D712" s="146" t="s">
        <v>370</v>
      </c>
      <c r="E712" s="146" t="s">
        <v>506</v>
      </c>
      <c r="F712" s="146" t="s">
        <v>109</v>
      </c>
      <c r="G712" s="146" t="s">
        <v>770</v>
      </c>
    </row>
    <row r="713" spans="1:7" x14ac:dyDescent="0.25">
      <c r="A713" s="146" t="s">
        <v>1439</v>
      </c>
      <c r="B713" s="146" t="s">
        <v>114</v>
      </c>
      <c r="C713" s="146">
        <v>3.5</v>
      </c>
      <c r="D713" s="146" t="s">
        <v>370</v>
      </c>
      <c r="E713" s="146" t="s">
        <v>506</v>
      </c>
      <c r="F713" s="146" t="s">
        <v>109</v>
      </c>
      <c r="G713" s="146" t="s">
        <v>770</v>
      </c>
    </row>
    <row r="714" spans="1:7" x14ac:dyDescent="0.25">
      <c r="A714" s="146" t="s">
        <v>1440</v>
      </c>
      <c r="B714" s="146" t="s">
        <v>114</v>
      </c>
      <c r="C714" s="146">
        <v>3.5</v>
      </c>
      <c r="D714" s="146" t="s">
        <v>370</v>
      </c>
      <c r="E714" s="146" t="s">
        <v>506</v>
      </c>
      <c r="F714" s="146" t="s">
        <v>109</v>
      </c>
      <c r="G714" s="146" t="s">
        <v>770</v>
      </c>
    </row>
    <row r="715" spans="1:7" x14ac:dyDescent="0.25">
      <c r="A715" s="146" t="s">
        <v>1441</v>
      </c>
      <c r="B715" s="146" t="s">
        <v>114</v>
      </c>
      <c r="C715" s="146">
        <v>3.5</v>
      </c>
      <c r="D715" s="146" t="s">
        <v>370</v>
      </c>
      <c r="E715" s="146" t="s">
        <v>506</v>
      </c>
      <c r="F715" s="146" t="s">
        <v>109</v>
      </c>
      <c r="G715" s="146" t="s">
        <v>770</v>
      </c>
    </row>
    <row r="716" spans="1:7" x14ac:dyDescent="0.25">
      <c r="A716" s="146" t="s">
        <v>1442</v>
      </c>
      <c r="B716" s="146" t="s">
        <v>1443</v>
      </c>
      <c r="C716" s="146">
        <v>1.5</v>
      </c>
      <c r="D716" s="146" t="s">
        <v>168</v>
      </c>
      <c r="E716" s="146" t="s">
        <v>108</v>
      </c>
      <c r="F716" s="146" t="s">
        <v>109</v>
      </c>
      <c r="G716" s="146" t="s">
        <v>169</v>
      </c>
    </row>
    <row r="717" spans="1:7" x14ac:dyDescent="0.25">
      <c r="A717" s="146" t="s">
        <v>1444</v>
      </c>
      <c r="B717" s="146" t="s">
        <v>1445</v>
      </c>
      <c r="C717" s="146">
        <v>34.5</v>
      </c>
      <c r="D717" s="146" t="s">
        <v>246</v>
      </c>
      <c r="E717" s="146" t="s">
        <v>108</v>
      </c>
      <c r="F717" s="146" t="s">
        <v>109</v>
      </c>
      <c r="G717" s="146" t="s">
        <v>247</v>
      </c>
    </row>
    <row r="718" spans="1:7" x14ac:dyDescent="0.25">
      <c r="A718" s="146" t="s">
        <v>1446</v>
      </c>
      <c r="B718" s="146" t="s">
        <v>1447</v>
      </c>
      <c r="C718" s="146">
        <v>51.2</v>
      </c>
      <c r="D718" s="146" t="s">
        <v>129</v>
      </c>
      <c r="E718" s="146" t="s">
        <v>108</v>
      </c>
      <c r="F718" s="146" t="s">
        <v>109</v>
      </c>
      <c r="G718" s="146" t="s">
        <v>132</v>
      </c>
    </row>
    <row r="719" spans="1:7" x14ac:dyDescent="0.25">
      <c r="A719" s="146" t="s">
        <v>1448</v>
      </c>
      <c r="B719" s="146" t="s">
        <v>1449</v>
      </c>
      <c r="C719" s="146">
        <v>3.56</v>
      </c>
      <c r="D719" s="146" t="s">
        <v>370</v>
      </c>
      <c r="E719" s="146" t="s">
        <v>108</v>
      </c>
      <c r="F719" s="146" t="s">
        <v>109</v>
      </c>
      <c r="G719" s="146" t="s">
        <v>371</v>
      </c>
    </row>
    <row r="720" spans="1:7" x14ac:dyDescent="0.25">
      <c r="A720" s="146" t="s">
        <v>1450</v>
      </c>
      <c r="B720" s="146" t="s">
        <v>1451</v>
      </c>
      <c r="C720" s="146">
        <v>20</v>
      </c>
      <c r="D720" s="146" t="s">
        <v>107</v>
      </c>
      <c r="E720" s="146" t="s">
        <v>108</v>
      </c>
      <c r="F720" s="146" t="s">
        <v>109</v>
      </c>
      <c r="G720" s="146" t="s">
        <v>110</v>
      </c>
    </row>
    <row r="721" spans="1:7" x14ac:dyDescent="0.25">
      <c r="A721" s="146" t="s">
        <v>1452</v>
      </c>
      <c r="B721" s="146" t="s">
        <v>1453</v>
      </c>
      <c r="C721" s="146">
        <v>20</v>
      </c>
      <c r="D721" s="146" t="s">
        <v>107</v>
      </c>
      <c r="E721" s="146" t="s">
        <v>108</v>
      </c>
      <c r="F721" s="146" t="s">
        <v>109</v>
      </c>
      <c r="G721" s="146" t="s">
        <v>110</v>
      </c>
    </row>
    <row r="722" spans="1:7" x14ac:dyDescent="0.25">
      <c r="A722" s="146" t="s">
        <v>1454</v>
      </c>
      <c r="B722" s="146" t="s">
        <v>1455</v>
      </c>
      <c r="C722" s="146">
        <v>1.5</v>
      </c>
      <c r="D722" s="146" t="s">
        <v>107</v>
      </c>
      <c r="E722" s="146" t="s">
        <v>108</v>
      </c>
      <c r="F722" s="146" t="s">
        <v>109</v>
      </c>
      <c r="G722" s="146" t="s">
        <v>110</v>
      </c>
    </row>
    <row r="723" spans="1:7" x14ac:dyDescent="0.25">
      <c r="A723" s="146" t="s">
        <v>1456</v>
      </c>
      <c r="B723" s="146" t="s">
        <v>1457</v>
      </c>
      <c r="C723" s="146">
        <v>1.5</v>
      </c>
      <c r="D723" s="146" t="s">
        <v>107</v>
      </c>
      <c r="E723" s="146" t="s">
        <v>108</v>
      </c>
      <c r="F723" s="146" t="s">
        <v>109</v>
      </c>
      <c r="G723" s="146" t="s">
        <v>110</v>
      </c>
    </row>
    <row r="724" spans="1:7" x14ac:dyDescent="0.25">
      <c r="A724" s="146" t="s">
        <v>1458</v>
      </c>
      <c r="B724" s="146" t="s">
        <v>1459</v>
      </c>
      <c r="C724" s="146">
        <v>44.6</v>
      </c>
      <c r="D724" s="146" t="s">
        <v>182</v>
      </c>
      <c r="E724" s="146" t="s">
        <v>108</v>
      </c>
      <c r="F724" s="146" t="s">
        <v>109</v>
      </c>
      <c r="G724" s="146" t="s">
        <v>136</v>
      </c>
    </row>
    <row r="725" spans="1:7" x14ac:dyDescent="0.25">
      <c r="A725" s="146" t="s">
        <v>1460</v>
      </c>
      <c r="B725" s="146" t="s">
        <v>1461</v>
      </c>
      <c r="C725" s="146">
        <v>20</v>
      </c>
      <c r="D725" s="146" t="s">
        <v>107</v>
      </c>
      <c r="E725" s="146" t="s">
        <v>108</v>
      </c>
      <c r="F725" s="146" t="s">
        <v>109</v>
      </c>
      <c r="G725" s="146" t="s">
        <v>110</v>
      </c>
    </row>
    <row r="726" spans="1:7" x14ac:dyDescent="0.25">
      <c r="A726" s="146" t="s">
        <v>1462</v>
      </c>
      <c r="B726" s="146" t="s">
        <v>114</v>
      </c>
      <c r="C726" s="147">
        <v>30</v>
      </c>
      <c r="D726" s="146" t="s">
        <v>107</v>
      </c>
      <c r="E726" s="146" t="s">
        <v>108</v>
      </c>
      <c r="F726" s="146" t="s">
        <v>109</v>
      </c>
      <c r="G726" s="146" t="s">
        <v>110</v>
      </c>
    </row>
    <row r="727" spans="1:7" x14ac:dyDescent="0.25">
      <c r="A727" s="146" t="s">
        <v>1463</v>
      </c>
      <c r="B727" s="146" t="s">
        <v>114</v>
      </c>
      <c r="C727" s="147">
        <v>72.057623090000007</v>
      </c>
      <c r="D727" s="146" t="s">
        <v>107</v>
      </c>
      <c r="E727" s="146" t="s">
        <v>108</v>
      </c>
      <c r="F727" s="146" t="s">
        <v>109</v>
      </c>
      <c r="G727" s="146" t="s">
        <v>110</v>
      </c>
    </row>
    <row r="728" spans="1:7" x14ac:dyDescent="0.25">
      <c r="A728" s="146" t="s">
        <v>1464</v>
      </c>
      <c r="B728" s="146" t="s">
        <v>114</v>
      </c>
      <c r="C728" s="147">
        <v>30</v>
      </c>
      <c r="D728" s="146" t="s">
        <v>107</v>
      </c>
      <c r="E728" s="146" t="s">
        <v>108</v>
      </c>
      <c r="F728" s="146" t="s">
        <v>109</v>
      </c>
      <c r="G728" s="146" t="s">
        <v>110</v>
      </c>
    </row>
    <row r="729" spans="1:7" x14ac:dyDescent="0.25">
      <c r="A729" s="146" t="s">
        <v>1465</v>
      </c>
      <c r="B729" s="146" t="s">
        <v>114</v>
      </c>
      <c r="C729" s="147">
        <v>30.881838470000002</v>
      </c>
      <c r="D729" s="146" t="s">
        <v>107</v>
      </c>
      <c r="E729" s="146" t="s">
        <v>108</v>
      </c>
      <c r="F729" s="146" t="s">
        <v>109</v>
      </c>
      <c r="G729" s="146" t="s">
        <v>110</v>
      </c>
    </row>
    <row r="730" spans="1:7" x14ac:dyDescent="0.25">
      <c r="A730" s="146" t="s">
        <v>1466</v>
      </c>
      <c r="B730" s="146" t="s">
        <v>1467</v>
      </c>
      <c r="C730" s="146">
        <v>80</v>
      </c>
      <c r="D730" s="146" t="s">
        <v>107</v>
      </c>
      <c r="E730" s="146" t="s">
        <v>108</v>
      </c>
      <c r="F730" s="146" t="s">
        <v>109</v>
      </c>
      <c r="G730" s="146" t="s">
        <v>110</v>
      </c>
    </row>
    <row r="731" spans="1:7" x14ac:dyDescent="0.25">
      <c r="A731" s="146" t="s">
        <v>1468</v>
      </c>
      <c r="B731" s="146" t="s">
        <v>1469</v>
      </c>
      <c r="C731" s="146">
        <v>80</v>
      </c>
      <c r="D731" s="146" t="s">
        <v>107</v>
      </c>
      <c r="E731" s="146" t="s">
        <v>108</v>
      </c>
      <c r="F731" s="146" t="s">
        <v>109</v>
      </c>
      <c r="G731" s="146" t="s">
        <v>110</v>
      </c>
    </row>
    <row r="732" spans="1:7" x14ac:dyDescent="0.25">
      <c r="A732" s="146" t="s">
        <v>1470</v>
      </c>
      <c r="B732" s="146" t="s">
        <v>114</v>
      </c>
      <c r="C732" s="146">
        <v>80</v>
      </c>
      <c r="D732" s="146" t="s">
        <v>107</v>
      </c>
      <c r="E732" s="146" t="s">
        <v>108</v>
      </c>
      <c r="F732" s="146" t="s">
        <v>109</v>
      </c>
      <c r="G732" s="146" t="s">
        <v>110</v>
      </c>
    </row>
    <row r="733" spans="1:7" x14ac:dyDescent="0.25">
      <c r="A733" s="146" t="s">
        <v>1471</v>
      </c>
      <c r="B733" s="146" t="s">
        <v>1472</v>
      </c>
      <c r="C733" s="146">
        <v>10.6</v>
      </c>
      <c r="D733" s="146" t="s">
        <v>168</v>
      </c>
      <c r="E733" s="146" t="s">
        <v>108</v>
      </c>
      <c r="F733" s="146" t="s">
        <v>109</v>
      </c>
      <c r="G733" s="146" t="s">
        <v>169</v>
      </c>
    </row>
    <row r="734" spans="1:7" x14ac:dyDescent="0.25">
      <c r="A734" s="146" t="s">
        <v>1473</v>
      </c>
      <c r="B734" s="146" t="s">
        <v>1474</v>
      </c>
      <c r="C734" s="146">
        <v>1</v>
      </c>
      <c r="D734" s="146" t="s">
        <v>150</v>
      </c>
      <c r="E734" s="146" t="s">
        <v>108</v>
      </c>
      <c r="F734" s="146" t="s">
        <v>109</v>
      </c>
      <c r="G734" s="146" t="s">
        <v>151</v>
      </c>
    </row>
    <row r="735" spans="1:7" x14ac:dyDescent="0.25">
      <c r="A735" s="146" t="s">
        <v>1475</v>
      </c>
      <c r="B735" s="146" t="s">
        <v>1476</v>
      </c>
      <c r="C735" s="146">
        <v>9.9499999999999993</v>
      </c>
      <c r="D735" s="146" t="s">
        <v>129</v>
      </c>
      <c r="E735" s="146" t="s">
        <v>108</v>
      </c>
      <c r="F735" s="146" t="s">
        <v>109</v>
      </c>
      <c r="G735" s="146" t="s">
        <v>132</v>
      </c>
    </row>
    <row r="736" spans="1:7" x14ac:dyDescent="0.25">
      <c r="A736" s="146" t="s">
        <v>1477</v>
      </c>
      <c r="B736" s="146" t="s">
        <v>114</v>
      </c>
      <c r="C736" s="147">
        <v>0.35</v>
      </c>
      <c r="D736" s="146" t="s">
        <v>246</v>
      </c>
      <c r="E736" s="146" t="s">
        <v>108</v>
      </c>
      <c r="F736" s="146" t="s">
        <v>109</v>
      </c>
      <c r="G736" s="146" t="s">
        <v>247</v>
      </c>
    </row>
    <row r="737" spans="1:7" x14ac:dyDescent="0.25">
      <c r="A737" s="146" t="s">
        <v>1478</v>
      </c>
      <c r="B737" s="146" t="s">
        <v>114</v>
      </c>
      <c r="C737" s="146">
        <v>51</v>
      </c>
      <c r="D737" s="146" t="s">
        <v>1196</v>
      </c>
      <c r="E737" s="146" t="s">
        <v>116</v>
      </c>
      <c r="F737" s="146" t="s">
        <v>109</v>
      </c>
      <c r="G737" s="146" t="s">
        <v>136</v>
      </c>
    </row>
    <row r="738" spans="1:7" x14ac:dyDescent="0.25">
      <c r="A738" s="146" t="s">
        <v>1479</v>
      </c>
      <c r="B738" s="146" t="s">
        <v>114</v>
      </c>
      <c r="C738" s="146">
        <v>3</v>
      </c>
      <c r="D738" s="146" t="s">
        <v>769</v>
      </c>
      <c r="E738" s="146" t="s">
        <v>108</v>
      </c>
      <c r="F738" s="146" t="s">
        <v>109</v>
      </c>
      <c r="G738" s="146" t="s">
        <v>770</v>
      </c>
    </row>
    <row r="739" spans="1:7" x14ac:dyDescent="0.25">
      <c r="A739" s="146" t="s">
        <v>1480</v>
      </c>
      <c r="B739" s="146" t="s">
        <v>1481</v>
      </c>
      <c r="C739" s="146">
        <v>20</v>
      </c>
      <c r="D739" s="146" t="s">
        <v>302</v>
      </c>
      <c r="E739" s="146" t="s">
        <v>108</v>
      </c>
      <c r="F739" s="146" t="s">
        <v>109</v>
      </c>
      <c r="G739" s="146" t="s">
        <v>3149</v>
      </c>
    </row>
    <row r="740" spans="1:7" x14ac:dyDescent="0.25">
      <c r="A740" s="146" t="s">
        <v>1482</v>
      </c>
      <c r="B740" s="146" t="s">
        <v>1483</v>
      </c>
      <c r="C740" s="146">
        <v>20</v>
      </c>
      <c r="D740" s="146" t="s">
        <v>302</v>
      </c>
      <c r="E740" s="146" t="s">
        <v>108</v>
      </c>
      <c r="F740" s="146" t="s">
        <v>109</v>
      </c>
      <c r="G740" s="146" t="s">
        <v>3149</v>
      </c>
    </row>
    <row r="741" spans="1:7" x14ac:dyDescent="0.25">
      <c r="A741" s="146" t="s">
        <v>1484</v>
      </c>
      <c r="B741" s="146" t="s">
        <v>1485</v>
      </c>
      <c r="C741" s="146">
        <v>60</v>
      </c>
      <c r="D741" s="146" t="s">
        <v>107</v>
      </c>
      <c r="E741" s="146" t="s">
        <v>108</v>
      </c>
      <c r="F741" s="146" t="s">
        <v>109</v>
      </c>
      <c r="G741" s="146" t="s">
        <v>110</v>
      </c>
    </row>
    <row r="742" spans="1:7" x14ac:dyDescent="0.25">
      <c r="A742" s="146" t="s">
        <v>1486</v>
      </c>
      <c r="B742" s="146" t="s">
        <v>1487</v>
      </c>
      <c r="C742" s="146">
        <v>20</v>
      </c>
      <c r="D742" s="146" t="s">
        <v>107</v>
      </c>
      <c r="E742" s="146" t="s">
        <v>108</v>
      </c>
      <c r="F742" s="146" t="s">
        <v>109</v>
      </c>
      <c r="G742" s="146" t="s">
        <v>110</v>
      </c>
    </row>
    <row r="743" spans="1:7" x14ac:dyDescent="0.25">
      <c r="A743" s="146" t="s">
        <v>1488</v>
      </c>
      <c r="B743" s="146" t="s">
        <v>1489</v>
      </c>
      <c r="C743" s="146">
        <v>14.99</v>
      </c>
      <c r="D743" s="146" t="s">
        <v>107</v>
      </c>
      <c r="E743" s="146" t="s">
        <v>108</v>
      </c>
      <c r="F743" s="146" t="s">
        <v>109</v>
      </c>
      <c r="G743" s="146" t="s">
        <v>110</v>
      </c>
    </row>
    <row r="744" spans="1:7" x14ac:dyDescent="0.25">
      <c r="A744" s="146" t="s">
        <v>1490</v>
      </c>
      <c r="B744" s="146" t="s">
        <v>1491</v>
      </c>
      <c r="C744" s="146">
        <v>26.66</v>
      </c>
      <c r="D744" s="146" t="s">
        <v>107</v>
      </c>
      <c r="E744" s="146" t="s">
        <v>108</v>
      </c>
      <c r="F744" s="146" t="s">
        <v>109</v>
      </c>
      <c r="G744" s="146" t="s">
        <v>110</v>
      </c>
    </row>
    <row r="745" spans="1:7" x14ac:dyDescent="0.25">
      <c r="A745" s="146" t="s">
        <v>1492</v>
      </c>
      <c r="B745" s="146" t="s">
        <v>1493</v>
      </c>
      <c r="C745" s="146">
        <v>16.66</v>
      </c>
      <c r="D745" s="146" t="s">
        <v>107</v>
      </c>
      <c r="E745" s="146" t="s">
        <v>108</v>
      </c>
      <c r="F745" s="146" t="s">
        <v>109</v>
      </c>
      <c r="G745" s="146" t="s">
        <v>110</v>
      </c>
    </row>
    <row r="746" spans="1:7" x14ac:dyDescent="0.25">
      <c r="A746" s="146" t="s">
        <v>1494</v>
      </c>
      <c r="B746" s="146" t="s">
        <v>1495</v>
      </c>
      <c r="C746" s="146">
        <v>20</v>
      </c>
      <c r="D746" s="146" t="s">
        <v>370</v>
      </c>
      <c r="E746" s="146" t="s">
        <v>108</v>
      </c>
      <c r="F746" s="146" t="s">
        <v>109</v>
      </c>
      <c r="G746" s="146" t="s">
        <v>371</v>
      </c>
    </row>
    <row r="747" spans="1:7" x14ac:dyDescent="0.25">
      <c r="A747" s="146" t="s">
        <v>1496</v>
      </c>
      <c r="B747" s="146" t="s">
        <v>1497</v>
      </c>
      <c r="C747" s="146">
        <v>267</v>
      </c>
      <c r="D747" s="146" t="s">
        <v>147</v>
      </c>
      <c r="E747" s="146" t="s">
        <v>108</v>
      </c>
      <c r="F747" s="146" t="s">
        <v>109</v>
      </c>
      <c r="G747" s="146" t="s">
        <v>140</v>
      </c>
    </row>
    <row r="748" spans="1:7" x14ac:dyDescent="0.25">
      <c r="A748" s="146" t="s">
        <v>1498</v>
      </c>
      <c r="B748" s="146" t="s">
        <v>1499</v>
      </c>
      <c r="C748" s="146">
        <v>266</v>
      </c>
      <c r="D748" s="146" t="s">
        <v>147</v>
      </c>
      <c r="E748" s="146" t="s">
        <v>108</v>
      </c>
      <c r="F748" s="146" t="s">
        <v>109</v>
      </c>
      <c r="G748" s="146" t="s">
        <v>140</v>
      </c>
    </row>
    <row r="749" spans="1:7" x14ac:dyDescent="0.25">
      <c r="A749" s="146" t="s">
        <v>1500</v>
      </c>
      <c r="B749" s="146" t="s">
        <v>1501</v>
      </c>
      <c r="C749" s="146">
        <v>266</v>
      </c>
      <c r="D749" s="146" t="s">
        <v>147</v>
      </c>
      <c r="E749" s="146" t="s">
        <v>108</v>
      </c>
      <c r="F749" s="146" t="s">
        <v>109</v>
      </c>
      <c r="G749" s="146" t="s">
        <v>140</v>
      </c>
    </row>
    <row r="750" spans="1:7" x14ac:dyDescent="0.25">
      <c r="A750" s="146" t="s">
        <v>1502</v>
      </c>
      <c r="B750" s="146" t="s">
        <v>1503</v>
      </c>
      <c r="C750" s="146">
        <v>267</v>
      </c>
      <c r="D750" s="146" t="s">
        <v>147</v>
      </c>
      <c r="E750" s="146" t="s">
        <v>108</v>
      </c>
      <c r="F750" s="146" t="s">
        <v>109</v>
      </c>
      <c r="G750" s="146" t="s">
        <v>140</v>
      </c>
    </row>
    <row r="751" spans="1:7" x14ac:dyDescent="0.25">
      <c r="A751" s="146" t="s">
        <v>1504</v>
      </c>
      <c r="B751" s="146" t="s">
        <v>1505</v>
      </c>
      <c r="C751" s="146">
        <v>46.1</v>
      </c>
      <c r="D751" s="146" t="s">
        <v>135</v>
      </c>
      <c r="E751" s="146" t="s">
        <v>108</v>
      </c>
      <c r="F751" s="146" t="s">
        <v>109</v>
      </c>
      <c r="G751" s="146" t="s">
        <v>136</v>
      </c>
    </row>
    <row r="752" spans="1:7" x14ac:dyDescent="0.25">
      <c r="A752" s="146" t="s">
        <v>1506</v>
      </c>
      <c r="B752" s="146" t="s">
        <v>1507</v>
      </c>
      <c r="C752" s="146">
        <v>47.98</v>
      </c>
      <c r="D752" s="146" t="s">
        <v>135</v>
      </c>
      <c r="E752" s="146" t="s">
        <v>108</v>
      </c>
      <c r="F752" s="146" t="s">
        <v>109</v>
      </c>
      <c r="G752" s="146" t="s">
        <v>136</v>
      </c>
    </row>
    <row r="753" spans="1:7" x14ac:dyDescent="0.25">
      <c r="A753" s="146" t="s">
        <v>1508</v>
      </c>
      <c r="B753" s="146" t="s">
        <v>1509</v>
      </c>
      <c r="C753" s="146">
        <v>322</v>
      </c>
      <c r="D753" s="146" t="s">
        <v>139</v>
      </c>
      <c r="E753" s="146" t="s">
        <v>108</v>
      </c>
      <c r="F753" s="146" t="s">
        <v>109</v>
      </c>
      <c r="G753" s="146" t="s">
        <v>140</v>
      </c>
    </row>
    <row r="754" spans="1:7" x14ac:dyDescent="0.25">
      <c r="A754" s="146" t="s">
        <v>1510</v>
      </c>
      <c r="B754" s="146" t="s">
        <v>1511</v>
      </c>
      <c r="C754" s="146">
        <v>30</v>
      </c>
      <c r="D754" s="146" t="s">
        <v>370</v>
      </c>
      <c r="E754" s="146" t="s">
        <v>108</v>
      </c>
      <c r="F754" s="146" t="s">
        <v>109</v>
      </c>
      <c r="G754" s="146" t="s">
        <v>371</v>
      </c>
    </row>
    <row r="755" spans="1:7" x14ac:dyDescent="0.25">
      <c r="A755" s="146" t="s">
        <v>1512</v>
      </c>
      <c r="B755" s="146" t="s">
        <v>1513</v>
      </c>
      <c r="C755" s="146">
        <v>0.3</v>
      </c>
      <c r="D755" s="146" t="s">
        <v>246</v>
      </c>
      <c r="E755" s="146" t="s">
        <v>108</v>
      </c>
      <c r="F755" s="146" t="s">
        <v>109</v>
      </c>
      <c r="G755" s="146" t="s">
        <v>247</v>
      </c>
    </row>
    <row r="756" spans="1:7" x14ac:dyDescent="0.25">
      <c r="A756" s="146" t="s">
        <v>1514</v>
      </c>
      <c r="B756" s="146" t="s">
        <v>114</v>
      </c>
      <c r="C756" s="146">
        <v>42</v>
      </c>
      <c r="D756" s="146" t="s">
        <v>787</v>
      </c>
      <c r="E756" s="146" t="s">
        <v>165</v>
      </c>
      <c r="F756" s="146" t="s">
        <v>109</v>
      </c>
      <c r="G756" s="146" t="s">
        <v>122</v>
      </c>
    </row>
    <row r="757" spans="1:7" x14ac:dyDescent="0.25">
      <c r="A757" s="146" t="s">
        <v>1515</v>
      </c>
      <c r="B757" s="146" t="s">
        <v>1516</v>
      </c>
      <c r="C757" s="146">
        <v>799.47</v>
      </c>
      <c r="D757" s="146" t="s">
        <v>147</v>
      </c>
      <c r="E757" s="146" t="s">
        <v>108</v>
      </c>
      <c r="F757" s="146" t="s">
        <v>109</v>
      </c>
      <c r="G757" s="146" t="s">
        <v>140</v>
      </c>
    </row>
    <row r="758" spans="1:7" x14ac:dyDescent="0.25">
      <c r="A758" s="146" t="s">
        <v>1517</v>
      </c>
      <c r="B758" s="146" t="s">
        <v>1518</v>
      </c>
      <c r="C758" s="146">
        <v>309.83999999999997</v>
      </c>
      <c r="D758" s="146" t="s">
        <v>139</v>
      </c>
      <c r="E758" s="146" t="s">
        <v>108</v>
      </c>
      <c r="F758" s="146" t="s">
        <v>109</v>
      </c>
      <c r="G758" s="146" t="s">
        <v>140</v>
      </c>
    </row>
    <row r="759" spans="1:7" x14ac:dyDescent="0.25">
      <c r="A759" s="148" t="s">
        <v>1519</v>
      </c>
      <c r="B759" s="148" t="s">
        <v>1520</v>
      </c>
      <c r="C759" s="148">
        <v>125</v>
      </c>
      <c r="D759" s="146" t="s">
        <v>150</v>
      </c>
      <c r="E759" s="149" t="s">
        <v>108</v>
      </c>
      <c r="F759" s="148" t="s">
        <v>109</v>
      </c>
      <c r="G759" s="146" t="s">
        <v>151</v>
      </c>
    </row>
    <row r="760" spans="1:7" x14ac:dyDescent="0.25">
      <c r="A760" s="146" t="s">
        <v>1521</v>
      </c>
      <c r="B760" s="146" t="s">
        <v>1522</v>
      </c>
      <c r="C760" s="146">
        <v>20</v>
      </c>
      <c r="D760" s="146" t="s">
        <v>107</v>
      </c>
      <c r="E760" s="146" t="s">
        <v>108</v>
      </c>
      <c r="F760" s="146" t="s">
        <v>109</v>
      </c>
      <c r="G760" s="146" t="s">
        <v>110</v>
      </c>
    </row>
    <row r="761" spans="1:7" x14ac:dyDescent="0.25">
      <c r="A761" s="146" t="s">
        <v>1523</v>
      </c>
      <c r="B761" s="146" t="s">
        <v>1524</v>
      </c>
      <c r="C761" s="146">
        <v>48</v>
      </c>
      <c r="D761" s="146" t="s">
        <v>147</v>
      </c>
      <c r="E761" s="146" t="s">
        <v>108</v>
      </c>
      <c r="F761" s="146" t="s">
        <v>109</v>
      </c>
      <c r="G761" s="146" t="s">
        <v>136</v>
      </c>
    </row>
    <row r="762" spans="1:7" x14ac:dyDescent="0.25">
      <c r="A762" s="146" t="s">
        <v>1525</v>
      </c>
      <c r="B762" s="146" t="s">
        <v>1526</v>
      </c>
      <c r="C762" s="146">
        <v>20</v>
      </c>
      <c r="D762" s="146" t="s">
        <v>107</v>
      </c>
      <c r="E762" s="146" t="s">
        <v>108</v>
      </c>
      <c r="F762" s="146" t="s">
        <v>109</v>
      </c>
      <c r="G762" s="146" t="s">
        <v>110</v>
      </c>
    </row>
    <row r="763" spans="1:7" x14ac:dyDescent="0.25">
      <c r="A763" s="146" t="s">
        <v>1527</v>
      </c>
      <c r="B763" s="146" t="s">
        <v>1528</v>
      </c>
      <c r="C763" s="146">
        <v>3</v>
      </c>
      <c r="D763" s="146" t="s">
        <v>107</v>
      </c>
      <c r="E763" s="146" t="s">
        <v>108</v>
      </c>
      <c r="F763" s="146" t="s">
        <v>109</v>
      </c>
      <c r="G763" s="146" t="s">
        <v>110</v>
      </c>
    </row>
    <row r="764" spans="1:7" x14ac:dyDescent="0.25">
      <c r="A764" s="146" t="s">
        <v>1529</v>
      </c>
      <c r="B764" s="146" t="s">
        <v>1530</v>
      </c>
      <c r="C764" s="146">
        <v>3</v>
      </c>
      <c r="D764" s="146" t="s">
        <v>107</v>
      </c>
      <c r="E764" s="146" t="s">
        <v>108</v>
      </c>
      <c r="F764" s="146" t="s">
        <v>109</v>
      </c>
      <c r="G764" s="146" t="s">
        <v>110</v>
      </c>
    </row>
    <row r="765" spans="1:7" x14ac:dyDescent="0.25">
      <c r="A765" s="146" t="s">
        <v>1531</v>
      </c>
      <c r="B765" s="146" t="s">
        <v>1532</v>
      </c>
      <c r="C765" s="146">
        <v>2</v>
      </c>
      <c r="D765" s="146" t="s">
        <v>107</v>
      </c>
      <c r="E765" s="146" t="s">
        <v>108</v>
      </c>
      <c r="F765" s="146" t="s">
        <v>109</v>
      </c>
      <c r="G765" s="146" t="s">
        <v>110</v>
      </c>
    </row>
    <row r="766" spans="1:7" x14ac:dyDescent="0.25">
      <c r="A766" s="146" t="s">
        <v>1533</v>
      </c>
      <c r="B766" s="146" t="s">
        <v>1534</v>
      </c>
      <c r="C766" s="146">
        <v>5</v>
      </c>
      <c r="D766" s="146" t="s">
        <v>107</v>
      </c>
      <c r="E766" s="146" t="s">
        <v>108</v>
      </c>
      <c r="F766" s="146" t="s">
        <v>109</v>
      </c>
      <c r="G766" s="146" t="s">
        <v>110</v>
      </c>
    </row>
    <row r="767" spans="1:7" x14ac:dyDescent="0.25">
      <c r="A767" s="146" t="s">
        <v>1535</v>
      </c>
      <c r="B767" s="146" t="s">
        <v>1536</v>
      </c>
      <c r="C767" s="146">
        <v>2</v>
      </c>
      <c r="D767" s="146" t="s">
        <v>107</v>
      </c>
      <c r="E767" s="146" t="s">
        <v>108</v>
      </c>
      <c r="F767" s="146" t="s">
        <v>109</v>
      </c>
      <c r="G767" s="146" t="s">
        <v>110</v>
      </c>
    </row>
    <row r="768" spans="1:7" x14ac:dyDescent="0.25">
      <c r="A768" s="146" t="s">
        <v>1537</v>
      </c>
      <c r="B768" s="146" t="s">
        <v>1538</v>
      </c>
      <c r="C768" s="146">
        <v>2</v>
      </c>
      <c r="D768" s="146" t="s">
        <v>107</v>
      </c>
      <c r="E768" s="146" t="s">
        <v>108</v>
      </c>
      <c r="F768" s="146" t="s">
        <v>109</v>
      </c>
      <c r="G768" s="146" t="s">
        <v>110</v>
      </c>
    </row>
    <row r="769" spans="1:7" x14ac:dyDescent="0.25">
      <c r="A769" s="146" t="s">
        <v>1539</v>
      </c>
      <c r="B769" s="146" t="s">
        <v>1540</v>
      </c>
      <c r="C769" s="146">
        <v>3</v>
      </c>
      <c r="D769" s="146" t="s">
        <v>107</v>
      </c>
      <c r="E769" s="146" t="s">
        <v>108</v>
      </c>
      <c r="F769" s="146" t="s">
        <v>109</v>
      </c>
      <c r="G769" s="146" t="s">
        <v>110</v>
      </c>
    </row>
    <row r="770" spans="1:7" x14ac:dyDescent="0.25">
      <c r="A770" s="146" t="s">
        <v>1541</v>
      </c>
      <c r="B770" s="146" t="s">
        <v>1542</v>
      </c>
      <c r="C770" s="146">
        <v>1.25</v>
      </c>
      <c r="D770" s="146" t="s">
        <v>107</v>
      </c>
      <c r="E770" s="146" t="s">
        <v>108</v>
      </c>
      <c r="F770" s="146" t="s">
        <v>109</v>
      </c>
      <c r="G770" s="146" t="s">
        <v>110</v>
      </c>
    </row>
    <row r="771" spans="1:7" x14ac:dyDescent="0.25">
      <c r="A771" s="146" t="s">
        <v>1543</v>
      </c>
      <c r="B771" s="146" t="s">
        <v>1544</v>
      </c>
      <c r="C771" s="146">
        <v>49.7</v>
      </c>
      <c r="D771" s="146" t="s">
        <v>182</v>
      </c>
      <c r="E771" s="146" t="s">
        <v>108</v>
      </c>
      <c r="F771" s="146" t="s">
        <v>109</v>
      </c>
      <c r="G771" s="146" t="s">
        <v>136</v>
      </c>
    </row>
    <row r="772" spans="1:7" x14ac:dyDescent="0.25">
      <c r="A772" s="146" t="s">
        <v>1545</v>
      </c>
      <c r="B772" s="146" t="s">
        <v>114</v>
      </c>
      <c r="C772" s="146">
        <v>20</v>
      </c>
      <c r="D772" s="146" t="s">
        <v>150</v>
      </c>
      <c r="E772" s="146" t="s">
        <v>108</v>
      </c>
      <c r="F772" s="146" t="s">
        <v>109</v>
      </c>
      <c r="G772" s="146" t="s">
        <v>151</v>
      </c>
    </row>
    <row r="773" spans="1:7" x14ac:dyDescent="0.25">
      <c r="A773" s="146" t="s">
        <v>1546</v>
      </c>
      <c r="B773" s="146" t="s">
        <v>1547</v>
      </c>
      <c r="C773" s="146">
        <v>47.5</v>
      </c>
      <c r="D773" s="146" t="s">
        <v>182</v>
      </c>
      <c r="E773" s="146" t="s">
        <v>108</v>
      </c>
      <c r="F773" s="146" t="s">
        <v>109</v>
      </c>
      <c r="G773" s="146" t="s">
        <v>136</v>
      </c>
    </row>
    <row r="774" spans="1:7" x14ac:dyDescent="0.25">
      <c r="A774" s="146" t="s">
        <v>1548</v>
      </c>
      <c r="B774" s="146" t="s">
        <v>1549</v>
      </c>
      <c r="C774" s="146">
        <v>47.6</v>
      </c>
      <c r="D774" s="146" t="s">
        <v>182</v>
      </c>
      <c r="E774" s="146" t="s">
        <v>108</v>
      </c>
      <c r="F774" s="146" t="s">
        <v>109</v>
      </c>
      <c r="G774" s="146" t="s">
        <v>136</v>
      </c>
    </row>
    <row r="775" spans="1:7" x14ac:dyDescent="0.25">
      <c r="A775" s="146" t="s">
        <v>1550</v>
      </c>
      <c r="B775" s="146" t="s">
        <v>1551</v>
      </c>
      <c r="C775" s="146">
        <v>47.4</v>
      </c>
      <c r="D775" s="146" t="s">
        <v>182</v>
      </c>
      <c r="E775" s="146" t="s">
        <v>108</v>
      </c>
      <c r="F775" s="146" t="s">
        <v>109</v>
      </c>
      <c r="G775" s="146" t="s">
        <v>136</v>
      </c>
    </row>
    <row r="776" spans="1:7" x14ac:dyDescent="0.25">
      <c r="A776" s="146" t="s">
        <v>1552</v>
      </c>
      <c r="B776" s="146" t="s">
        <v>1553</v>
      </c>
      <c r="C776" s="146">
        <v>580</v>
      </c>
      <c r="D776" s="146" t="s">
        <v>147</v>
      </c>
      <c r="E776" s="146" t="s">
        <v>108</v>
      </c>
      <c r="F776" s="146" t="s">
        <v>109</v>
      </c>
      <c r="G776" s="146" t="s">
        <v>140</v>
      </c>
    </row>
    <row r="777" spans="1:7" x14ac:dyDescent="0.25">
      <c r="A777" s="146" t="s">
        <v>1554</v>
      </c>
      <c r="B777" s="146" t="s">
        <v>114</v>
      </c>
      <c r="C777" s="146">
        <v>5.5</v>
      </c>
      <c r="D777" s="146" t="s">
        <v>107</v>
      </c>
      <c r="E777" s="146" t="s">
        <v>108</v>
      </c>
      <c r="F777" s="146" t="s">
        <v>109</v>
      </c>
      <c r="G777" s="146" t="s">
        <v>110</v>
      </c>
    </row>
    <row r="778" spans="1:7" x14ac:dyDescent="0.25">
      <c r="A778" s="146" t="s">
        <v>1555</v>
      </c>
      <c r="B778" s="146" t="s">
        <v>1556</v>
      </c>
      <c r="C778" s="146">
        <v>2.75</v>
      </c>
      <c r="D778" s="146" t="s">
        <v>107</v>
      </c>
      <c r="E778" s="146" t="s">
        <v>108</v>
      </c>
      <c r="F778" s="146" t="s">
        <v>109</v>
      </c>
      <c r="G778" s="146" t="s">
        <v>110</v>
      </c>
    </row>
    <row r="779" spans="1:7" x14ac:dyDescent="0.25">
      <c r="A779" s="146" t="s">
        <v>1557</v>
      </c>
      <c r="B779" s="146" t="s">
        <v>1558</v>
      </c>
      <c r="C779" s="146">
        <v>1.5</v>
      </c>
      <c r="D779" s="146" t="s">
        <v>107</v>
      </c>
      <c r="E779" s="146" t="s">
        <v>108</v>
      </c>
      <c r="F779" s="146" t="s">
        <v>109</v>
      </c>
      <c r="G779" s="146" t="s">
        <v>110</v>
      </c>
    </row>
    <row r="780" spans="1:7" x14ac:dyDescent="0.25">
      <c r="A780" s="146" t="s">
        <v>1559</v>
      </c>
      <c r="B780" s="146" t="s">
        <v>1560</v>
      </c>
      <c r="C780" s="146">
        <v>1</v>
      </c>
      <c r="D780" s="146" t="s">
        <v>107</v>
      </c>
      <c r="E780" s="146" t="s">
        <v>108</v>
      </c>
      <c r="F780" s="146" t="s">
        <v>109</v>
      </c>
      <c r="G780" s="146" t="s">
        <v>110</v>
      </c>
    </row>
    <row r="781" spans="1:7" x14ac:dyDescent="0.25">
      <c r="A781" s="146" t="s">
        <v>1561</v>
      </c>
      <c r="B781" s="146" t="s">
        <v>1562</v>
      </c>
      <c r="C781" s="146">
        <v>25</v>
      </c>
      <c r="D781" s="146" t="s">
        <v>182</v>
      </c>
      <c r="E781" s="146" t="s">
        <v>108</v>
      </c>
      <c r="F781" s="146" t="s">
        <v>109</v>
      </c>
      <c r="G781" s="146" t="s">
        <v>136</v>
      </c>
    </row>
    <row r="782" spans="1:7" x14ac:dyDescent="0.25">
      <c r="A782" s="146" t="s">
        <v>1563</v>
      </c>
      <c r="B782" s="146" t="s">
        <v>1564</v>
      </c>
      <c r="C782" s="146">
        <v>302.58</v>
      </c>
      <c r="D782" s="146" t="s">
        <v>147</v>
      </c>
      <c r="E782" s="146" t="s">
        <v>108</v>
      </c>
      <c r="F782" s="146" t="s">
        <v>109</v>
      </c>
      <c r="G782" s="146" t="s">
        <v>140</v>
      </c>
    </row>
    <row r="783" spans="1:7" x14ac:dyDescent="0.25">
      <c r="A783" s="146" t="s">
        <v>1565</v>
      </c>
      <c r="B783" s="146" t="s">
        <v>1566</v>
      </c>
      <c r="C783" s="146">
        <v>50</v>
      </c>
      <c r="D783" s="146" t="s">
        <v>107</v>
      </c>
      <c r="E783" s="146" t="s">
        <v>108</v>
      </c>
      <c r="F783" s="146" t="s">
        <v>109</v>
      </c>
      <c r="G783" s="146" t="s">
        <v>110</v>
      </c>
    </row>
    <row r="784" spans="1:7" x14ac:dyDescent="0.25">
      <c r="A784" s="146" t="s">
        <v>1567</v>
      </c>
      <c r="B784" s="146" t="s">
        <v>1568</v>
      </c>
      <c r="C784" s="146">
        <v>0.99</v>
      </c>
      <c r="D784" s="146" t="s">
        <v>168</v>
      </c>
      <c r="E784" s="146" t="s">
        <v>108</v>
      </c>
      <c r="F784" s="146" t="s">
        <v>109</v>
      </c>
      <c r="G784" s="146" t="s">
        <v>169</v>
      </c>
    </row>
    <row r="785" spans="1:7" x14ac:dyDescent="0.25">
      <c r="A785" s="146" t="s">
        <v>1569</v>
      </c>
      <c r="B785" s="146" t="s">
        <v>1570</v>
      </c>
      <c r="C785" s="146">
        <v>1.35</v>
      </c>
      <c r="D785" s="146" t="s">
        <v>129</v>
      </c>
      <c r="E785" s="146" t="s">
        <v>108</v>
      </c>
      <c r="F785" s="146" t="s">
        <v>109</v>
      </c>
      <c r="G785" s="146" t="s">
        <v>132</v>
      </c>
    </row>
    <row r="786" spans="1:7" x14ac:dyDescent="0.25">
      <c r="A786" s="146" t="s">
        <v>1571</v>
      </c>
      <c r="B786" s="146" t="s">
        <v>1572</v>
      </c>
      <c r="C786" s="146">
        <v>20</v>
      </c>
      <c r="D786" s="146" t="s">
        <v>107</v>
      </c>
      <c r="E786" s="146" t="s">
        <v>108</v>
      </c>
      <c r="F786" s="146" t="s">
        <v>109</v>
      </c>
      <c r="G786" s="146" t="s">
        <v>110</v>
      </c>
    </row>
    <row r="787" spans="1:7" x14ac:dyDescent="0.25">
      <c r="A787" s="146" t="s">
        <v>1573</v>
      </c>
      <c r="B787" s="146" t="s">
        <v>1574</v>
      </c>
      <c r="C787" s="146">
        <v>50</v>
      </c>
      <c r="D787" s="146" t="s">
        <v>107</v>
      </c>
      <c r="E787" s="146" t="s">
        <v>108</v>
      </c>
      <c r="F787" s="146" t="s">
        <v>109</v>
      </c>
      <c r="G787" s="146" t="s">
        <v>110</v>
      </c>
    </row>
    <row r="788" spans="1:7" x14ac:dyDescent="0.25">
      <c r="A788" s="146" t="s">
        <v>1575</v>
      </c>
      <c r="B788" s="146" t="s">
        <v>1576</v>
      </c>
      <c r="C788" s="146">
        <v>50</v>
      </c>
      <c r="D788" s="146" t="s">
        <v>107</v>
      </c>
      <c r="E788" s="146" t="s">
        <v>108</v>
      </c>
      <c r="F788" s="146" t="s">
        <v>109</v>
      </c>
      <c r="G788" s="146" t="s">
        <v>110</v>
      </c>
    </row>
    <row r="789" spans="1:7" x14ac:dyDescent="0.25">
      <c r="A789" s="146" t="s">
        <v>1577</v>
      </c>
      <c r="B789" s="146" t="s">
        <v>1578</v>
      </c>
      <c r="C789" s="146">
        <v>40</v>
      </c>
      <c r="D789" s="146" t="s">
        <v>107</v>
      </c>
      <c r="E789" s="146" t="s">
        <v>108</v>
      </c>
      <c r="F789" s="146" t="s">
        <v>109</v>
      </c>
      <c r="G789" s="146" t="s">
        <v>110</v>
      </c>
    </row>
    <row r="790" spans="1:7" x14ac:dyDescent="0.25">
      <c r="A790" s="146" t="s">
        <v>1579</v>
      </c>
      <c r="B790" s="146" t="s">
        <v>1580</v>
      </c>
      <c r="C790" s="146">
        <v>109</v>
      </c>
      <c r="D790" s="146" t="s">
        <v>233</v>
      </c>
      <c r="E790" s="146" t="s">
        <v>116</v>
      </c>
      <c r="F790" s="146" t="s">
        <v>131</v>
      </c>
      <c r="G790" s="146" t="s">
        <v>140</v>
      </c>
    </row>
    <row r="791" spans="1:7" x14ac:dyDescent="0.25">
      <c r="A791" s="146" t="s">
        <v>1581</v>
      </c>
      <c r="B791" s="146" t="s">
        <v>1582</v>
      </c>
      <c r="C791" s="146">
        <v>12</v>
      </c>
      <c r="D791" s="146" t="s">
        <v>233</v>
      </c>
      <c r="E791" s="146" t="s">
        <v>116</v>
      </c>
      <c r="F791" s="146" t="s">
        <v>131</v>
      </c>
      <c r="G791" s="146" t="s">
        <v>140</v>
      </c>
    </row>
    <row r="792" spans="1:7" x14ac:dyDescent="0.25">
      <c r="A792" s="146" t="s">
        <v>1583</v>
      </c>
      <c r="B792" s="146" t="s">
        <v>1584</v>
      </c>
      <c r="C792" s="146">
        <v>12</v>
      </c>
      <c r="D792" s="146" t="s">
        <v>147</v>
      </c>
      <c r="E792" s="146" t="s">
        <v>116</v>
      </c>
      <c r="F792" s="146" t="s">
        <v>131</v>
      </c>
      <c r="G792" s="146" t="s">
        <v>140</v>
      </c>
    </row>
    <row r="793" spans="1:7" x14ac:dyDescent="0.25">
      <c r="A793" s="146" t="s">
        <v>1585</v>
      </c>
      <c r="B793" s="146" t="s">
        <v>1586</v>
      </c>
      <c r="C793" s="146">
        <v>18</v>
      </c>
      <c r="D793" s="146" t="s">
        <v>147</v>
      </c>
      <c r="E793" s="146" t="s">
        <v>116</v>
      </c>
      <c r="F793" s="146" t="s">
        <v>131</v>
      </c>
      <c r="G793" s="146" t="s">
        <v>140</v>
      </c>
    </row>
    <row r="794" spans="1:7" x14ac:dyDescent="0.25">
      <c r="A794" s="146" t="s">
        <v>1587</v>
      </c>
      <c r="B794" s="146" t="s">
        <v>1588</v>
      </c>
      <c r="C794" s="146">
        <v>301</v>
      </c>
      <c r="D794" s="146" t="s">
        <v>233</v>
      </c>
      <c r="E794" s="146" t="s">
        <v>116</v>
      </c>
      <c r="F794" s="146" t="s">
        <v>109</v>
      </c>
      <c r="G794" s="146" t="s">
        <v>140</v>
      </c>
    </row>
    <row r="795" spans="1:7" x14ac:dyDescent="0.25">
      <c r="A795" s="146" t="s">
        <v>1589</v>
      </c>
      <c r="B795" s="146" t="s">
        <v>1590</v>
      </c>
      <c r="C795" s="146">
        <v>1</v>
      </c>
      <c r="D795" s="146" t="s">
        <v>107</v>
      </c>
      <c r="E795" s="146" t="s">
        <v>108</v>
      </c>
      <c r="F795" s="146" t="s">
        <v>109</v>
      </c>
      <c r="G795" s="146" t="s">
        <v>110</v>
      </c>
    </row>
    <row r="796" spans="1:7" x14ac:dyDescent="0.25">
      <c r="A796" s="146" t="s">
        <v>1591</v>
      </c>
      <c r="B796" s="146" t="s">
        <v>1592</v>
      </c>
      <c r="C796" s="146">
        <v>5.25</v>
      </c>
      <c r="D796" s="146" t="s">
        <v>107</v>
      </c>
      <c r="E796" s="146" t="s">
        <v>108</v>
      </c>
      <c r="F796" s="146" t="s">
        <v>109</v>
      </c>
      <c r="G796" s="146" t="s">
        <v>110</v>
      </c>
    </row>
    <row r="797" spans="1:7" x14ac:dyDescent="0.25">
      <c r="A797" s="146" t="s">
        <v>1593</v>
      </c>
      <c r="B797" s="146" t="s">
        <v>1594</v>
      </c>
      <c r="C797" s="146">
        <v>96</v>
      </c>
      <c r="D797" s="146" t="s">
        <v>135</v>
      </c>
      <c r="E797" s="146" t="s">
        <v>108</v>
      </c>
      <c r="F797" s="146" t="s">
        <v>109</v>
      </c>
      <c r="G797" s="146" t="s">
        <v>136</v>
      </c>
    </row>
    <row r="798" spans="1:7" x14ac:dyDescent="0.25">
      <c r="A798" s="146" t="s">
        <v>1595</v>
      </c>
      <c r="B798" s="146" t="s">
        <v>1596</v>
      </c>
      <c r="C798" s="146">
        <v>32.5</v>
      </c>
      <c r="D798" s="146" t="s">
        <v>129</v>
      </c>
      <c r="E798" s="146" t="s">
        <v>108</v>
      </c>
      <c r="F798" s="146" t="s">
        <v>109</v>
      </c>
      <c r="G798" s="146" t="s">
        <v>132</v>
      </c>
    </row>
    <row r="799" spans="1:7" x14ac:dyDescent="0.25">
      <c r="A799" s="146" t="s">
        <v>1597</v>
      </c>
      <c r="B799" s="146" t="s">
        <v>1597</v>
      </c>
      <c r="C799" s="146">
        <v>250</v>
      </c>
      <c r="D799" s="146" t="s">
        <v>1598</v>
      </c>
      <c r="E799" s="146" t="s">
        <v>310</v>
      </c>
      <c r="F799" s="146" t="s">
        <v>131</v>
      </c>
      <c r="G799" s="146" t="s">
        <v>1599</v>
      </c>
    </row>
    <row r="800" spans="1:7" x14ac:dyDescent="0.25">
      <c r="A800" s="146" t="s">
        <v>1600</v>
      </c>
      <c r="B800" s="146" t="s">
        <v>1601</v>
      </c>
      <c r="C800" s="146">
        <v>125</v>
      </c>
      <c r="D800" s="146" t="s">
        <v>129</v>
      </c>
      <c r="E800" s="146" t="s">
        <v>310</v>
      </c>
      <c r="F800" s="146" t="s">
        <v>131</v>
      </c>
      <c r="G800" s="146" t="s">
        <v>132</v>
      </c>
    </row>
    <row r="801" spans="1:7" x14ac:dyDescent="0.25">
      <c r="A801" s="146" t="s">
        <v>1602</v>
      </c>
      <c r="B801" s="146" t="s">
        <v>1602</v>
      </c>
      <c r="C801" s="146">
        <v>308</v>
      </c>
      <c r="D801" s="146" t="s">
        <v>1603</v>
      </c>
      <c r="E801" s="146" t="s">
        <v>310</v>
      </c>
      <c r="F801" s="146" t="s">
        <v>131</v>
      </c>
      <c r="G801" s="146" t="s">
        <v>140</v>
      </c>
    </row>
    <row r="802" spans="1:7" x14ac:dyDescent="0.25">
      <c r="A802" s="146" t="s">
        <v>1604</v>
      </c>
      <c r="B802" s="146" t="s">
        <v>1605</v>
      </c>
      <c r="C802" s="146">
        <v>100</v>
      </c>
      <c r="D802" s="146" t="s">
        <v>191</v>
      </c>
      <c r="E802" s="146" t="s">
        <v>310</v>
      </c>
      <c r="F802" s="146" t="s">
        <v>131</v>
      </c>
      <c r="G802" s="146" t="s">
        <v>1606</v>
      </c>
    </row>
    <row r="803" spans="1:7" x14ac:dyDescent="0.25">
      <c r="A803" s="146" t="s">
        <v>1607</v>
      </c>
      <c r="B803" s="146" t="s">
        <v>1608</v>
      </c>
      <c r="C803" s="146">
        <v>50</v>
      </c>
      <c r="D803" s="146" t="s">
        <v>191</v>
      </c>
      <c r="E803" s="146" t="s">
        <v>310</v>
      </c>
      <c r="F803" s="146" t="s">
        <v>131</v>
      </c>
      <c r="G803" s="146" t="s">
        <v>1606</v>
      </c>
    </row>
    <row r="804" spans="1:7" x14ac:dyDescent="0.25">
      <c r="A804" s="146" t="s">
        <v>1609</v>
      </c>
      <c r="B804" s="146" t="s">
        <v>1610</v>
      </c>
      <c r="C804" s="146">
        <v>50</v>
      </c>
      <c r="D804" s="146" t="s">
        <v>191</v>
      </c>
      <c r="E804" s="146" t="s">
        <v>310</v>
      </c>
      <c r="F804" s="146" t="s">
        <v>131</v>
      </c>
      <c r="G804" s="146" t="s">
        <v>1606</v>
      </c>
    </row>
    <row r="805" spans="1:7" x14ac:dyDescent="0.25">
      <c r="A805" s="146" t="s">
        <v>1611</v>
      </c>
      <c r="B805" s="146" t="s">
        <v>1612</v>
      </c>
      <c r="C805" s="146">
        <v>1</v>
      </c>
      <c r="D805" s="146" t="s">
        <v>107</v>
      </c>
      <c r="E805" s="146" t="s">
        <v>108</v>
      </c>
      <c r="F805" s="146" t="s">
        <v>109</v>
      </c>
      <c r="G805" s="146" t="s">
        <v>110</v>
      </c>
    </row>
    <row r="806" spans="1:7" x14ac:dyDescent="0.25">
      <c r="A806" s="146" t="s">
        <v>1613</v>
      </c>
      <c r="B806" s="146" t="s">
        <v>1614</v>
      </c>
      <c r="C806" s="146">
        <v>189</v>
      </c>
      <c r="D806" s="146" t="s">
        <v>191</v>
      </c>
      <c r="E806" s="146" t="s">
        <v>108</v>
      </c>
      <c r="F806" s="146" t="s">
        <v>109</v>
      </c>
      <c r="G806" s="146" t="s">
        <v>192</v>
      </c>
    </row>
    <row r="807" spans="1:7" x14ac:dyDescent="0.25">
      <c r="A807" s="146" t="s">
        <v>1615</v>
      </c>
      <c r="B807" s="146" t="s">
        <v>1616</v>
      </c>
      <c r="C807" s="146">
        <v>20</v>
      </c>
      <c r="D807" s="146" t="s">
        <v>107</v>
      </c>
      <c r="E807" s="146" t="s">
        <v>108</v>
      </c>
      <c r="F807" s="146" t="s">
        <v>109</v>
      </c>
      <c r="G807" s="146" t="s">
        <v>110</v>
      </c>
    </row>
    <row r="808" spans="1:7" x14ac:dyDescent="0.25">
      <c r="A808" s="146" t="s">
        <v>1617</v>
      </c>
      <c r="B808" s="146" t="s">
        <v>1618</v>
      </c>
      <c r="C808" s="146">
        <v>4.5</v>
      </c>
      <c r="D808" s="146" t="s">
        <v>107</v>
      </c>
      <c r="E808" s="146" t="s">
        <v>108</v>
      </c>
      <c r="F808" s="146" t="s">
        <v>109</v>
      </c>
      <c r="G808" s="146" t="s">
        <v>110</v>
      </c>
    </row>
    <row r="809" spans="1:7" x14ac:dyDescent="0.25">
      <c r="A809" s="146" t="s">
        <v>1619</v>
      </c>
      <c r="B809" s="146" t="s">
        <v>1620</v>
      </c>
      <c r="C809" s="146">
        <v>1.5</v>
      </c>
      <c r="D809" s="146" t="s">
        <v>107</v>
      </c>
      <c r="E809" s="146" t="s">
        <v>108</v>
      </c>
      <c r="F809" s="146" t="s">
        <v>109</v>
      </c>
      <c r="G809" s="146" t="s">
        <v>110</v>
      </c>
    </row>
    <row r="810" spans="1:7" x14ac:dyDescent="0.25">
      <c r="A810" s="146" t="s">
        <v>1621</v>
      </c>
      <c r="B810" s="146" t="s">
        <v>1622</v>
      </c>
      <c r="C810" s="146">
        <v>0.52</v>
      </c>
      <c r="D810" s="146" t="s">
        <v>168</v>
      </c>
      <c r="E810" s="146" t="s">
        <v>108</v>
      </c>
      <c r="F810" s="146" t="s">
        <v>109</v>
      </c>
      <c r="G810" s="146" t="s">
        <v>169</v>
      </c>
    </row>
    <row r="811" spans="1:7" x14ac:dyDescent="0.25">
      <c r="A811" s="146" t="s">
        <v>1623</v>
      </c>
      <c r="B811" s="146" t="s">
        <v>114</v>
      </c>
      <c r="C811" s="146">
        <v>74</v>
      </c>
      <c r="D811" s="146" t="s">
        <v>508</v>
      </c>
      <c r="E811" s="146" t="s">
        <v>506</v>
      </c>
      <c r="F811" s="146" t="s">
        <v>109</v>
      </c>
      <c r="G811" s="146" t="s">
        <v>136</v>
      </c>
    </row>
    <row r="812" spans="1:7" x14ac:dyDescent="0.25">
      <c r="A812" s="146" t="s">
        <v>1624</v>
      </c>
      <c r="B812" s="146" t="s">
        <v>114</v>
      </c>
      <c r="C812" s="146">
        <v>62</v>
      </c>
      <c r="D812" s="146" t="s">
        <v>508</v>
      </c>
      <c r="E812" s="146" t="s">
        <v>506</v>
      </c>
      <c r="F812" s="146" t="s">
        <v>109</v>
      </c>
      <c r="G812" s="146" t="s">
        <v>136</v>
      </c>
    </row>
    <row r="813" spans="1:7" x14ac:dyDescent="0.25">
      <c r="A813" s="146" t="s">
        <v>1625</v>
      </c>
      <c r="B813" s="146" t="s">
        <v>114</v>
      </c>
      <c r="C813" s="146">
        <v>62</v>
      </c>
      <c r="D813" s="146" t="s">
        <v>508</v>
      </c>
      <c r="E813" s="146" t="s">
        <v>506</v>
      </c>
      <c r="F813" s="146" t="s">
        <v>109</v>
      </c>
      <c r="G813" s="146" t="s">
        <v>136</v>
      </c>
    </row>
    <row r="814" spans="1:7" x14ac:dyDescent="0.25">
      <c r="A814" s="146" t="s">
        <v>1626</v>
      </c>
      <c r="B814" s="146" t="s">
        <v>1627</v>
      </c>
      <c r="C814" s="146">
        <v>10</v>
      </c>
      <c r="D814" s="146" t="s">
        <v>129</v>
      </c>
      <c r="E814" s="146" t="s">
        <v>108</v>
      </c>
      <c r="F814" s="146" t="s">
        <v>109</v>
      </c>
      <c r="G814" s="146" t="s">
        <v>132</v>
      </c>
    </row>
    <row r="815" spans="1:7" x14ac:dyDescent="0.25">
      <c r="A815" s="146" t="s">
        <v>1628</v>
      </c>
      <c r="B815" s="146" t="s">
        <v>1629</v>
      </c>
      <c r="C815" s="146">
        <v>210</v>
      </c>
      <c r="D815" s="146" t="s">
        <v>129</v>
      </c>
      <c r="E815" s="146" t="s">
        <v>108</v>
      </c>
      <c r="F815" s="146" t="s">
        <v>109</v>
      </c>
      <c r="G815" s="146" t="s">
        <v>132</v>
      </c>
    </row>
    <row r="816" spans="1:7" x14ac:dyDescent="0.25">
      <c r="A816" s="146" t="s">
        <v>1630</v>
      </c>
      <c r="B816" s="146" t="s">
        <v>114</v>
      </c>
      <c r="C816" s="146">
        <v>20</v>
      </c>
      <c r="D816" s="146" t="s">
        <v>150</v>
      </c>
      <c r="E816" s="146" t="s">
        <v>108</v>
      </c>
      <c r="F816" s="146" t="s">
        <v>109</v>
      </c>
      <c r="G816" s="146" t="s">
        <v>151</v>
      </c>
    </row>
    <row r="817" spans="1:7" x14ac:dyDescent="0.25">
      <c r="A817" s="146" t="s">
        <v>1631</v>
      </c>
      <c r="B817" s="146" t="s">
        <v>1632</v>
      </c>
      <c r="C817" s="146">
        <v>5</v>
      </c>
      <c r="D817" s="146" t="s">
        <v>107</v>
      </c>
      <c r="E817" s="146" t="s">
        <v>108</v>
      </c>
      <c r="F817" s="146" t="s">
        <v>109</v>
      </c>
      <c r="G817" s="146" t="s">
        <v>110</v>
      </c>
    </row>
    <row r="818" spans="1:7" x14ac:dyDescent="0.25">
      <c r="A818" s="146" t="s">
        <v>1633</v>
      </c>
      <c r="B818" s="146" t="s">
        <v>114</v>
      </c>
      <c r="C818" s="147">
        <v>25</v>
      </c>
      <c r="D818" s="146" t="s">
        <v>370</v>
      </c>
      <c r="E818" s="146" t="s">
        <v>108</v>
      </c>
      <c r="F818" s="146" t="s">
        <v>109</v>
      </c>
      <c r="G818" s="146" t="s">
        <v>371</v>
      </c>
    </row>
    <row r="819" spans="1:7" x14ac:dyDescent="0.25">
      <c r="A819" s="146" t="s">
        <v>1634</v>
      </c>
      <c r="B819" s="146" t="s">
        <v>1635</v>
      </c>
      <c r="C819" s="146">
        <v>1.5</v>
      </c>
      <c r="D819" s="146" t="s">
        <v>107</v>
      </c>
      <c r="E819" s="146" t="s">
        <v>108</v>
      </c>
      <c r="F819" s="146" t="s">
        <v>109</v>
      </c>
      <c r="G819" s="146" t="s">
        <v>110</v>
      </c>
    </row>
    <row r="820" spans="1:7" x14ac:dyDescent="0.25">
      <c r="A820" s="146" t="s">
        <v>1636</v>
      </c>
      <c r="B820" s="146" t="s">
        <v>1637</v>
      </c>
      <c r="C820" s="146">
        <v>1.5</v>
      </c>
      <c r="D820" s="146" t="s">
        <v>107</v>
      </c>
      <c r="E820" s="146" t="s">
        <v>108</v>
      </c>
      <c r="F820" s="146" t="s">
        <v>109</v>
      </c>
      <c r="G820" s="146" t="s">
        <v>110</v>
      </c>
    </row>
    <row r="821" spans="1:7" x14ac:dyDescent="0.25">
      <c r="A821" s="146" t="s">
        <v>1638</v>
      </c>
      <c r="B821" s="146" t="s">
        <v>1639</v>
      </c>
      <c r="C821" s="146">
        <v>3.5</v>
      </c>
      <c r="D821" s="146" t="s">
        <v>168</v>
      </c>
      <c r="E821" s="146" t="s">
        <v>108</v>
      </c>
      <c r="F821" s="146" t="s">
        <v>109</v>
      </c>
      <c r="G821" s="146" t="s">
        <v>169</v>
      </c>
    </row>
    <row r="822" spans="1:7" x14ac:dyDescent="0.25">
      <c r="A822" s="146" t="s">
        <v>1640</v>
      </c>
      <c r="B822" s="146" t="s">
        <v>1641</v>
      </c>
      <c r="C822" s="146">
        <v>1</v>
      </c>
      <c r="D822" s="146" t="s">
        <v>246</v>
      </c>
      <c r="E822" s="146" t="s">
        <v>108</v>
      </c>
      <c r="F822" s="146" t="s">
        <v>109</v>
      </c>
      <c r="G822" s="146" t="s">
        <v>247</v>
      </c>
    </row>
    <row r="823" spans="1:7" x14ac:dyDescent="0.25">
      <c r="A823" s="146" t="s">
        <v>1642</v>
      </c>
      <c r="B823" s="146" t="s">
        <v>114</v>
      </c>
      <c r="C823" s="147">
        <v>2.9</v>
      </c>
      <c r="D823" s="146" t="s">
        <v>246</v>
      </c>
      <c r="E823" s="146" t="s">
        <v>108</v>
      </c>
      <c r="F823" s="146" t="s">
        <v>109</v>
      </c>
      <c r="G823" s="146" t="s">
        <v>247</v>
      </c>
    </row>
    <row r="824" spans="1:7" x14ac:dyDescent="0.25">
      <c r="A824" s="146" t="s">
        <v>1643</v>
      </c>
      <c r="B824" s="146" t="s">
        <v>114</v>
      </c>
      <c r="C824" s="146">
        <v>27</v>
      </c>
      <c r="D824" s="146" t="s">
        <v>370</v>
      </c>
      <c r="E824" s="146" t="s">
        <v>165</v>
      </c>
      <c r="F824" s="146" t="s">
        <v>109</v>
      </c>
      <c r="G824" s="146" t="s">
        <v>770</v>
      </c>
    </row>
    <row r="825" spans="1:7" x14ac:dyDescent="0.25">
      <c r="A825" s="146" t="s">
        <v>1644</v>
      </c>
      <c r="B825" s="146" t="s">
        <v>1645</v>
      </c>
      <c r="C825" s="146">
        <v>593.16</v>
      </c>
      <c r="D825" s="146" t="s">
        <v>147</v>
      </c>
      <c r="E825" s="146" t="s">
        <v>108</v>
      </c>
      <c r="F825" s="146" t="s">
        <v>109</v>
      </c>
      <c r="G825" s="146" t="s">
        <v>140</v>
      </c>
    </row>
    <row r="826" spans="1:7" x14ac:dyDescent="0.25">
      <c r="A826" s="154" t="s">
        <v>1646</v>
      </c>
      <c r="B826" s="148" t="s">
        <v>1647</v>
      </c>
      <c r="C826" s="148">
        <v>9.6</v>
      </c>
      <c r="D826" s="148" t="s">
        <v>182</v>
      </c>
      <c r="E826" s="149" t="s">
        <v>108</v>
      </c>
      <c r="F826" s="148" t="s">
        <v>109</v>
      </c>
      <c r="G826" s="148" t="s">
        <v>136</v>
      </c>
    </row>
    <row r="827" spans="1:7" x14ac:dyDescent="0.25">
      <c r="A827" s="146" t="s">
        <v>1648</v>
      </c>
      <c r="B827" s="146" t="s">
        <v>114</v>
      </c>
      <c r="C827" s="147">
        <v>7.81</v>
      </c>
      <c r="D827" s="146" t="s">
        <v>191</v>
      </c>
      <c r="E827" s="146" t="s">
        <v>108</v>
      </c>
      <c r="F827" s="146" t="s">
        <v>109</v>
      </c>
      <c r="G827" s="146" t="s">
        <v>192</v>
      </c>
    </row>
    <row r="828" spans="1:7" x14ac:dyDescent="0.25">
      <c r="A828" s="146" t="s">
        <v>1649</v>
      </c>
      <c r="B828" s="146" t="s">
        <v>1650</v>
      </c>
      <c r="C828" s="146">
        <v>3</v>
      </c>
      <c r="D828" s="146" t="s">
        <v>191</v>
      </c>
      <c r="E828" s="146" t="s">
        <v>108</v>
      </c>
      <c r="F828" s="146" t="s">
        <v>109</v>
      </c>
      <c r="G828" s="146" t="s">
        <v>192</v>
      </c>
    </row>
    <row r="829" spans="1:7" x14ac:dyDescent="0.25">
      <c r="A829" s="146" t="s">
        <v>1651</v>
      </c>
      <c r="B829" s="146" t="s">
        <v>114</v>
      </c>
      <c r="C829" s="147">
        <v>7.45</v>
      </c>
      <c r="D829" s="146" t="s">
        <v>191</v>
      </c>
      <c r="E829" s="146" t="s">
        <v>108</v>
      </c>
      <c r="F829" s="146" t="s">
        <v>109</v>
      </c>
      <c r="G829" s="146" t="s">
        <v>192</v>
      </c>
    </row>
    <row r="830" spans="1:7" x14ac:dyDescent="0.25">
      <c r="A830" s="146" t="s">
        <v>1652</v>
      </c>
      <c r="B830" s="146" t="s">
        <v>1653</v>
      </c>
      <c r="C830" s="146">
        <v>7.5</v>
      </c>
      <c r="D830" s="146" t="s">
        <v>191</v>
      </c>
      <c r="E830" s="146" t="s">
        <v>108</v>
      </c>
      <c r="F830" s="146" t="s">
        <v>109</v>
      </c>
      <c r="G830" s="146" t="s">
        <v>192</v>
      </c>
    </row>
    <row r="831" spans="1:7" x14ac:dyDescent="0.25">
      <c r="A831" s="146" t="s">
        <v>1654</v>
      </c>
      <c r="B831" s="146" t="s">
        <v>1655</v>
      </c>
      <c r="C831" s="146">
        <v>20</v>
      </c>
      <c r="D831" s="146" t="s">
        <v>164</v>
      </c>
      <c r="E831" s="146" t="s">
        <v>165</v>
      </c>
      <c r="F831" s="146" t="s">
        <v>131</v>
      </c>
      <c r="G831" s="146" t="s">
        <v>110</v>
      </c>
    </row>
    <row r="832" spans="1:7" x14ac:dyDescent="0.25">
      <c r="A832" s="146" t="s">
        <v>1656</v>
      </c>
      <c r="B832" s="146" t="s">
        <v>1657</v>
      </c>
      <c r="C832" s="146">
        <v>49.9</v>
      </c>
      <c r="D832" s="146" t="s">
        <v>164</v>
      </c>
      <c r="E832" s="146" t="s">
        <v>165</v>
      </c>
      <c r="F832" s="146" t="s">
        <v>131</v>
      </c>
      <c r="G832" s="146" t="s">
        <v>110</v>
      </c>
    </row>
    <row r="833" spans="1:7" x14ac:dyDescent="0.25">
      <c r="A833" s="146" t="s">
        <v>1658</v>
      </c>
      <c r="B833" s="146" t="s">
        <v>114</v>
      </c>
      <c r="C833" s="146">
        <v>145</v>
      </c>
      <c r="D833" s="146" t="s">
        <v>1659</v>
      </c>
      <c r="E833" s="146" t="s">
        <v>116</v>
      </c>
      <c r="F833" s="146" t="s">
        <v>109</v>
      </c>
      <c r="G833" s="146" t="s">
        <v>1660</v>
      </c>
    </row>
    <row r="834" spans="1:7" x14ac:dyDescent="0.25">
      <c r="A834" s="146" t="s">
        <v>1661</v>
      </c>
      <c r="B834" s="146" t="s">
        <v>114</v>
      </c>
      <c r="C834" s="146">
        <v>58.5</v>
      </c>
      <c r="D834" s="146" t="s">
        <v>1659</v>
      </c>
      <c r="E834" s="146" t="s">
        <v>116</v>
      </c>
      <c r="F834" s="146" t="s">
        <v>109</v>
      </c>
      <c r="G834" s="146" t="s">
        <v>1660</v>
      </c>
    </row>
    <row r="835" spans="1:7" x14ac:dyDescent="0.25">
      <c r="A835" s="146" t="s">
        <v>1662</v>
      </c>
      <c r="B835" s="146" t="s">
        <v>114</v>
      </c>
      <c r="C835" s="146">
        <v>100</v>
      </c>
      <c r="D835" s="146" t="s">
        <v>1659</v>
      </c>
      <c r="E835" s="146" t="s">
        <v>116</v>
      </c>
      <c r="F835" s="146" t="s">
        <v>109</v>
      </c>
      <c r="G835" s="146" t="s">
        <v>1660</v>
      </c>
    </row>
    <row r="836" spans="1:7" x14ac:dyDescent="0.25">
      <c r="A836" s="146" t="s">
        <v>1663</v>
      </c>
      <c r="B836" s="146" t="s">
        <v>1664</v>
      </c>
      <c r="C836" s="146">
        <v>5</v>
      </c>
      <c r="D836" s="146" t="s">
        <v>1659</v>
      </c>
      <c r="E836" s="146" t="s">
        <v>116</v>
      </c>
      <c r="F836" s="146" t="s">
        <v>131</v>
      </c>
      <c r="G836" s="146" t="s">
        <v>1660</v>
      </c>
    </row>
    <row r="837" spans="1:7" x14ac:dyDescent="0.25">
      <c r="A837" s="146" t="s">
        <v>1665</v>
      </c>
      <c r="B837" s="146" t="s">
        <v>1666</v>
      </c>
      <c r="C837" s="146">
        <v>2.85</v>
      </c>
      <c r="D837" s="146" t="s">
        <v>129</v>
      </c>
      <c r="E837" s="146" t="s">
        <v>108</v>
      </c>
      <c r="F837" s="146" t="s">
        <v>109</v>
      </c>
      <c r="G837" s="146" t="s">
        <v>132</v>
      </c>
    </row>
    <row r="838" spans="1:7" x14ac:dyDescent="0.25">
      <c r="A838" s="146" t="s">
        <v>1667</v>
      </c>
      <c r="B838" s="146" t="s">
        <v>1668</v>
      </c>
      <c r="C838" s="146">
        <v>3</v>
      </c>
      <c r="D838" s="146" t="s">
        <v>107</v>
      </c>
      <c r="E838" s="146" t="s">
        <v>108</v>
      </c>
      <c r="F838" s="146" t="s">
        <v>109</v>
      </c>
      <c r="G838" s="146" t="s">
        <v>110</v>
      </c>
    </row>
    <row r="839" spans="1:7" x14ac:dyDescent="0.25">
      <c r="A839" s="146" t="s">
        <v>1669</v>
      </c>
      <c r="B839" s="146" t="s">
        <v>1670</v>
      </c>
      <c r="C839" s="146">
        <v>10</v>
      </c>
      <c r="D839" s="146" t="s">
        <v>150</v>
      </c>
      <c r="E839" s="146" t="s">
        <v>108</v>
      </c>
      <c r="F839" s="146" t="s">
        <v>109</v>
      </c>
      <c r="G839" s="146" t="s">
        <v>151</v>
      </c>
    </row>
    <row r="840" spans="1:7" x14ac:dyDescent="0.25">
      <c r="A840" s="146" t="s">
        <v>1671</v>
      </c>
      <c r="B840" s="146" t="s">
        <v>1672</v>
      </c>
      <c r="C840" s="146">
        <v>10</v>
      </c>
      <c r="D840" s="146" t="s">
        <v>150</v>
      </c>
      <c r="E840" s="146" t="s">
        <v>108</v>
      </c>
      <c r="F840" s="146" t="s">
        <v>109</v>
      </c>
      <c r="G840" s="146" t="s">
        <v>151</v>
      </c>
    </row>
    <row r="841" spans="1:7" x14ac:dyDescent="0.25">
      <c r="A841" s="146" t="s">
        <v>1673</v>
      </c>
      <c r="B841" s="146" t="s">
        <v>1674</v>
      </c>
      <c r="C841" s="146">
        <v>5.5</v>
      </c>
      <c r="D841" s="146" t="s">
        <v>107</v>
      </c>
      <c r="E841" s="146" t="s">
        <v>108</v>
      </c>
      <c r="F841" s="146" t="s">
        <v>109</v>
      </c>
      <c r="G841" s="146" t="s">
        <v>110</v>
      </c>
    </row>
    <row r="842" spans="1:7" x14ac:dyDescent="0.25">
      <c r="A842" s="146" t="s">
        <v>1675</v>
      </c>
      <c r="B842" s="146" t="s">
        <v>1676</v>
      </c>
      <c r="C842" s="146">
        <v>1.5</v>
      </c>
      <c r="D842" s="146" t="s">
        <v>107</v>
      </c>
      <c r="E842" s="146" t="s">
        <v>108</v>
      </c>
      <c r="F842" s="146" t="s">
        <v>109</v>
      </c>
      <c r="G842" s="146" t="s">
        <v>110</v>
      </c>
    </row>
    <row r="843" spans="1:7" x14ac:dyDescent="0.25">
      <c r="A843" s="146" t="s">
        <v>1677</v>
      </c>
      <c r="B843" s="146" t="s">
        <v>1678</v>
      </c>
      <c r="C843" s="146">
        <v>1</v>
      </c>
      <c r="D843" s="146" t="s">
        <v>107</v>
      </c>
      <c r="E843" s="146" t="s">
        <v>108</v>
      </c>
      <c r="F843" s="146" t="s">
        <v>109</v>
      </c>
      <c r="G843" s="146" t="s">
        <v>110</v>
      </c>
    </row>
    <row r="844" spans="1:7" x14ac:dyDescent="0.25">
      <c r="A844" s="146" t="s">
        <v>1679</v>
      </c>
      <c r="B844" s="146" t="s">
        <v>1680</v>
      </c>
      <c r="C844" s="146">
        <v>2.85</v>
      </c>
      <c r="D844" s="146" t="s">
        <v>129</v>
      </c>
      <c r="E844" s="146" t="s">
        <v>108</v>
      </c>
      <c r="F844" s="146" t="s">
        <v>109</v>
      </c>
      <c r="G844" s="146" t="s">
        <v>132</v>
      </c>
    </row>
    <row r="845" spans="1:7" x14ac:dyDescent="0.25">
      <c r="A845" s="146" t="s">
        <v>1681</v>
      </c>
      <c r="B845" s="146" t="s">
        <v>1682</v>
      </c>
      <c r="C845" s="146">
        <v>46</v>
      </c>
      <c r="D845" s="146" t="s">
        <v>135</v>
      </c>
      <c r="E845" s="146" t="s">
        <v>108</v>
      </c>
      <c r="F845" s="146" t="s">
        <v>109</v>
      </c>
      <c r="G845" s="146" t="s">
        <v>136</v>
      </c>
    </row>
    <row r="846" spans="1:7" x14ac:dyDescent="0.25">
      <c r="A846" s="146" t="s">
        <v>1683</v>
      </c>
      <c r="B846" s="146" t="s">
        <v>1684</v>
      </c>
      <c r="C846" s="146">
        <v>5</v>
      </c>
      <c r="D846" s="146" t="s">
        <v>129</v>
      </c>
      <c r="E846" s="146" t="s">
        <v>108</v>
      </c>
      <c r="F846" s="146" t="s">
        <v>109</v>
      </c>
      <c r="G846" s="146" t="s">
        <v>132</v>
      </c>
    </row>
    <row r="847" spans="1:7" x14ac:dyDescent="0.25">
      <c r="A847" s="146" t="s">
        <v>1685</v>
      </c>
      <c r="B847" s="146" t="s">
        <v>1686</v>
      </c>
      <c r="C847" s="146">
        <v>1</v>
      </c>
      <c r="D847" s="146" t="s">
        <v>246</v>
      </c>
      <c r="E847" s="146" t="s">
        <v>108</v>
      </c>
      <c r="F847" s="146" t="s">
        <v>109</v>
      </c>
      <c r="G847" s="146" t="s">
        <v>247</v>
      </c>
    </row>
    <row r="848" spans="1:7" x14ac:dyDescent="0.25">
      <c r="A848" s="146" t="s">
        <v>1687</v>
      </c>
      <c r="B848" s="146" t="s">
        <v>1688</v>
      </c>
      <c r="C848" s="146">
        <v>47.49</v>
      </c>
      <c r="D848" s="146" t="s">
        <v>182</v>
      </c>
      <c r="E848" s="146" t="s">
        <v>108</v>
      </c>
      <c r="F848" s="146" t="s">
        <v>109</v>
      </c>
      <c r="G848" s="146" t="s">
        <v>136</v>
      </c>
    </row>
    <row r="849" spans="1:7" x14ac:dyDescent="0.25">
      <c r="A849" s="146" t="s">
        <v>1689</v>
      </c>
      <c r="B849" s="146" t="s">
        <v>1689</v>
      </c>
      <c r="C849" s="146">
        <v>1</v>
      </c>
      <c r="D849" s="146" t="s">
        <v>246</v>
      </c>
      <c r="E849" s="146" t="s">
        <v>108</v>
      </c>
      <c r="F849" s="146" t="s">
        <v>109</v>
      </c>
      <c r="G849" s="146" t="s">
        <v>247</v>
      </c>
    </row>
    <row r="850" spans="1:7" x14ac:dyDescent="0.25">
      <c r="A850" s="146" t="s">
        <v>1690</v>
      </c>
      <c r="B850" s="146" t="s">
        <v>114</v>
      </c>
      <c r="C850" s="146">
        <v>1.6</v>
      </c>
      <c r="D850" s="146" t="s">
        <v>370</v>
      </c>
      <c r="E850" s="146" t="s">
        <v>108</v>
      </c>
      <c r="F850" s="146" t="s">
        <v>109</v>
      </c>
      <c r="G850" s="146" t="s">
        <v>371</v>
      </c>
    </row>
    <row r="851" spans="1:7" x14ac:dyDescent="0.25">
      <c r="A851" s="146" t="s">
        <v>1691</v>
      </c>
      <c r="B851" s="146" t="s">
        <v>1692</v>
      </c>
      <c r="C851" s="146">
        <v>47.2</v>
      </c>
      <c r="D851" s="146" t="s">
        <v>135</v>
      </c>
      <c r="E851" s="146" t="s">
        <v>108</v>
      </c>
      <c r="F851" s="146" t="s">
        <v>109</v>
      </c>
      <c r="G851" s="146" t="s">
        <v>136</v>
      </c>
    </row>
    <row r="852" spans="1:7" x14ac:dyDescent="0.25">
      <c r="A852" s="146" t="s">
        <v>1693</v>
      </c>
      <c r="B852" s="146" t="s">
        <v>1694</v>
      </c>
      <c r="C852" s="146">
        <v>60</v>
      </c>
      <c r="D852" s="146" t="s">
        <v>107</v>
      </c>
      <c r="E852" s="146" t="s">
        <v>108</v>
      </c>
      <c r="F852" s="146" t="s">
        <v>109</v>
      </c>
      <c r="G852" s="146" t="s">
        <v>110</v>
      </c>
    </row>
    <row r="853" spans="1:7" x14ac:dyDescent="0.25">
      <c r="A853" s="146" t="s">
        <v>1695</v>
      </c>
      <c r="B853" s="146" t="s">
        <v>1696</v>
      </c>
      <c r="C853" s="146">
        <v>5</v>
      </c>
      <c r="D853" s="146" t="s">
        <v>107</v>
      </c>
      <c r="E853" s="146" t="s">
        <v>108</v>
      </c>
      <c r="F853" s="146" t="s">
        <v>109</v>
      </c>
      <c r="G853" s="146" t="s">
        <v>110</v>
      </c>
    </row>
    <row r="854" spans="1:7" x14ac:dyDescent="0.25">
      <c r="A854" s="146" t="s">
        <v>1697</v>
      </c>
      <c r="B854" s="146" t="s">
        <v>114</v>
      </c>
      <c r="C854" s="146">
        <v>10</v>
      </c>
      <c r="D854" s="146" t="s">
        <v>150</v>
      </c>
      <c r="E854" s="146" t="s">
        <v>108</v>
      </c>
      <c r="F854" s="146" t="s">
        <v>109</v>
      </c>
      <c r="G854" s="146" t="s">
        <v>151</v>
      </c>
    </row>
    <row r="855" spans="1:7" x14ac:dyDescent="0.25">
      <c r="A855" s="146" t="s">
        <v>1698</v>
      </c>
      <c r="B855" s="146" t="s">
        <v>1699</v>
      </c>
      <c r="C855" s="146">
        <v>14.36</v>
      </c>
      <c r="D855" s="146" t="s">
        <v>129</v>
      </c>
      <c r="E855" s="146" t="s">
        <v>108</v>
      </c>
      <c r="F855" s="146" t="s">
        <v>109</v>
      </c>
      <c r="G855" s="146" t="s">
        <v>132</v>
      </c>
    </row>
    <row r="856" spans="1:7" x14ac:dyDescent="0.25">
      <c r="A856" s="146" t="s">
        <v>1700</v>
      </c>
      <c r="B856" s="146" t="s">
        <v>1701</v>
      </c>
      <c r="C856" s="146">
        <v>20</v>
      </c>
      <c r="D856" s="146" t="s">
        <v>107</v>
      </c>
      <c r="E856" s="146" t="s">
        <v>108</v>
      </c>
      <c r="F856" s="146" t="s">
        <v>109</v>
      </c>
      <c r="G856" s="146" t="s">
        <v>110</v>
      </c>
    </row>
    <row r="857" spans="1:7" x14ac:dyDescent="0.25">
      <c r="A857" s="146" t="s">
        <v>1702</v>
      </c>
      <c r="B857" s="146" t="s">
        <v>1703</v>
      </c>
      <c r="C857" s="146">
        <v>7.99</v>
      </c>
      <c r="D857" s="146" t="s">
        <v>150</v>
      </c>
      <c r="E857" s="146" t="s">
        <v>108</v>
      </c>
      <c r="F857" s="146" t="s">
        <v>109</v>
      </c>
      <c r="G857" s="146" t="s">
        <v>151</v>
      </c>
    </row>
    <row r="858" spans="1:7" x14ac:dyDescent="0.25">
      <c r="A858" s="146" t="s">
        <v>1704</v>
      </c>
      <c r="B858" s="146" t="s">
        <v>114</v>
      </c>
      <c r="C858" s="147">
        <v>6.1432232100000004</v>
      </c>
      <c r="D858" s="146" t="s">
        <v>191</v>
      </c>
      <c r="E858" s="146" t="s">
        <v>108</v>
      </c>
      <c r="F858" s="146" t="s">
        <v>109</v>
      </c>
      <c r="G858" s="146" t="s">
        <v>192</v>
      </c>
    </row>
    <row r="859" spans="1:7" x14ac:dyDescent="0.25">
      <c r="A859" s="146" t="s">
        <v>1705</v>
      </c>
      <c r="B859" s="146" t="s">
        <v>114</v>
      </c>
      <c r="C859" s="147">
        <v>4.04</v>
      </c>
      <c r="D859" s="146" t="s">
        <v>191</v>
      </c>
      <c r="E859" s="146" t="s">
        <v>108</v>
      </c>
      <c r="F859" s="146" t="s">
        <v>109</v>
      </c>
      <c r="G859" s="146" t="s">
        <v>192</v>
      </c>
    </row>
    <row r="860" spans="1:7" x14ac:dyDescent="0.25">
      <c r="A860" s="146" t="s">
        <v>1706</v>
      </c>
      <c r="B860" s="146" t="s">
        <v>114</v>
      </c>
      <c r="C860" s="147">
        <v>5.25</v>
      </c>
      <c r="D860" s="146" t="s">
        <v>191</v>
      </c>
      <c r="E860" s="146" t="s">
        <v>108</v>
      </c>
      <c r="F860" s="146" t="s">
        <v>109</v>
      </c>
      <c r="G860" s="146" t="s">
        <v>192</v>
      </c>
    </row>
    <row r="861" spans="1:7" x14ac:dyDescent="0.25">
      <c r="A861" s="146" t="s">
        <v>1707</v>
      </c>
      <c r="B861" s="146" t="s">
        <v>114</v>
      </c>
      <c r="C861" s="147">
        <v>6.1561563110000002</v>
      </c>
      <c r="D861" s="146" t="s">
        <v>191</v>
      </c>
      <c r="E861" s="146" t="s">
        <v>108</v>
      </c>
      <c r="F861" s="146" t="s">
        <v>109</v>
      </c>
      <c r="G861" s="146" t="s">
        <v>192</v>
      </c>
    </row>
    <row r="862" spans="1:7" x14ac:dyDescent="0.25">
      <c r="A862" s="146" t="s">
        <v>1708</v>
      </c>
      <c r="B862" s="146" t="s">
        <v>1709</v>
      </c>
      <c r="C862" s="146">
        <v>12.5</v>
      </c>
      <c r="D862" s="146" t="s">
        <v>168</v>
      </c>
      <c r="E862" s="146" t="s">
        <v>108</v>
      </c>
      <c r="F862" s="146" t="s">
        <v>109</v>
      </c>
      <c r="G862" s="146" t="s">
        <v>169</v>
      </c>
    </row>
    <row r="863" spans="1:7" x14ac:dyDescent="0.25">
      <c r="A863" s="146" t="s">
        <v>1710</v>
      </c>
      <c r="B863" s="146" t="s">
        <v>1711</v>
      </c>
      <c r="C863" s="146">
        <v>2</v>
      </c>
      <c r="D863" s="146" t="s">
        <v>150</v>
      </c>
      <c r="E863" s="146" t="s">
        <v>108</v>
      </c>
      <c r="F863" s="146" t="s">
        <v>109</v>
      </c>
      <c r="G863" s="146" t="s">
        <v>151</v>
      </c>
    </row>
    <row r="864" spans="1:7" x14ac:dyDescent="0.25">
      <c r="A864" s="146" t="s">
        <v>1712</v>
      </c>
      <c r="B864" s="146" t="s">
        <v>1713</v>
      </c>
      <c r="C864" s="146">
        <v>6.96</v>
      </c>
      <c r="D864" s="146" t="s">
        <v>370</v>
      </c>
      <c r="E864" s="146" t="s">
        <v>108</v>
      </c>
      <c r="F864" s="146" t="s">
        <v>109</v>
      </c>
      <c r="G864" s="146" t="s">
        <v>371</v>
      </c>
    </row>
    <row r="865" spans="1:7" x14ac:dyDescent="0.25">
      <c r="A865" s="146" t="s">
        <v>1714</v>
      </c>
      <c r="B865" s="146" t="s">
        <v>1715</v>
      </c>
      <c r="C865" s="146">
        <v>0.8</v>
      </c>
      <c r="D865" s="146" t="s">
        <v>168</v>
      </c>
      <c r="E865" s="146" t="s">
        <v>108</v>
      </c>
      <c r="F865" s="146" t="s">
        <v>109</v>
      </c>
      <c r="G865" s="146" t="s">
        <v>169</v>
      </c>
    </row>
    <row r="866" spans="1:7" x14ac:dyDescent="0.25">
      <c r="A866" s="146" t="s">
        <v>1716</v>
      </c>
      <c r="B866" s="146" t="s">
        <v>1717</v>
      </c>
      <c r="C866" s="146">
        <v>38.159999999999997</v>
      </c>
      <c r="D866" s="146" t="s">
        <v>191</v>
      </c>
      <c r="E866" s="146" t="s">
        <v>108</v>
      </c>
      <c r="F866" s="146" t="s">
        <v>109</v>
      </c>
      <c r="G866" s="146" t="s">
        <v>192</v>
      </c>
    </row>
    <row r="867" spans="1:7" x14ac:dyDescent="0.25">
      <c r="A867" s="146" t="s">
        <v>1718</v>
      </c>
      <c r="B867" s="146" t="s">
        <v>1719</v>
      </c>
      <c r="C867" s="146">
        <v>1</v>
      </c>
      <c r="D867" s="146" t="s">
        <v>246</v>
      </c>
      <c r="E867" s="146" t="s">
        <v>108</v>
      </c>
      <c r="F867" s="146" t="s">
        <v>109</v>
      </c>
      <c r="G867" s="146" t="s">
        <v>247</v>
      </c>
    </row>
    <row r="868" spans="1:7" x14ac:dyDescent="0.25">
      <c r="A868" s="146" t="s">
        <v>1720</v>
      </c>
      <c r="B868" s="146" t="s">
        <v>1721</v>
      </c>
      <c r="C868" s="146">
        <v>510</v>
      </c>
      <c r="D868" s="146" t="s">
        <v>147</v>
      </c>
      <c r="E868" s="146" t="s">
        <v>108</v>
      </c>
      <c r="F868" s="146" t="s">
        <v>109</v>
      </c>
      <c r="G868" s="146" t="s">
        <v>140</v>
      </c>
    </row>
    <row r="869" spans="1:7" x14ac:dyDescent="0.25">
      <c r="A869" s="146" t="s">
        <v>1722</v>
      </c>
      <c r="B869" s="146" t="s">
        <v>1723</v>
      </c>
      <c r="C869" s="146">
        <v>510</v>
      </c>
      <c r="D869" s="146" t="s">
        <v>147</v>
      </c>
      <c r="E869" s="146" t="s">
        <v>108</v>
      </c>
      <c r="F869" s="146" t="s">
        <v>109</v>
      </c>
      <c r="G869" s="146" t="s">
        <v>140</v>
      </c>
    </row>
    <row r="870" spans="1:7" x14ac:dyDescent="0.25">
      <c r="A870" s="146" t="s">
        <v>1724</v>
      </c>
      <c r="B870" s="146" t="s">
        <v>1725</v>
      </c>
      <c r="C870" s="146">
        <v>494.58</v>
      </c>
      <c r="D870" s="146" t="s">
        <v>147</v>
      </c>
      <c r="E870" s="146" t="s">
        <v>108</v>
      </c>
      <c r="F870" s="146" t="s">
        <v>109</v>
      </c>
      <c r="G870" s="146" t="s">
        <v>140</v>
      </c>
    </row>
    <row r="871" spans="1:7" x14ac:dyDescent="0.25">
      <c r="A871" s="146" t="s">
        <v>1726</v>
      </c>
      <c r="B871" s="146" t="s">
        <v>1727</v>
      </c>
      <c r="C871" s="146">
        <v>44</v>
      </c>
      <c r="D871" s="146" t="s">
        <v>135</v>
      </c>
      <c r="E871" s="146" t="s">
        <v>108</v>
      </c>
      <c r="F871" s="146" t="s">
        <v>109</v>
      </c>
      <c r="G871" s="146" t="s">
        <v>136</v>
      </c>
    </row>
    <row r="872" spans="1:7" x14ac:dyDescent="0.25">
      <c r="A872" s="146" t="s">
        <v>1728</v>
      </c>
      <c r="B872" s="146" t="s">
        <v>1729</v>
      </c>
      <c r="C872" s="146">
        <v>45</v>
      </c>
      <c r="D872" s="146" t="s">
        <v>135</v>
      </c>
      <c r="E872" s="146" t="s">
        <v>108</v>
      </c>
      <c r="F872" s="146" t="s">
        <v>109</v>
      </c>
      <c r="G872" s="146" t="s">
        <v>136</v>
      </c>
    </row>
    <row r="873" spans="1:7" x14ac:dyDescent="0.25">
      <c r="A873" s="146" t="s">
        <v>1730</v>
      </c>
      <c r="B873" s="146" t="s">
        <v>1731</v>
      </c>
      <c r="C873" s="146">
        <v>30</v>
      </c>
      <c r="D873" s="146" t="s">
        <v>150</v>
      </c>
      <c r="E873" s="146" t="s">
        <v>108</v>
      </c>
      <c r="F873" s="146" t="s">
        <v>109</v>
      </c>
      <c r="G873" s="146" t="s">
        <v>151</v>
      </c>
    </row>
    <row r="874" spans="1:7" x14ac:dyDescent="0.25">
      <c r="A874" s="146" t="s">
        <v>1732</v>
      </c>
      <c r="B874" s="146" t="s">
        <v>1733</v>
      </c>
      <c r="C874" s="146">
        <v>15</v>
      </c>
      <c r="D874" s="146" t="s">
        <v>107</v>
      </c>
      <c r="E874" s="146" t="s">
        <v>108</v>
      </c>
      <c r="F874" s="146" t="s">
        <v>109</v>
      </c>
      <c r="G874" s="146" t="s">
        <v>110</v>
      </c>
    </row>
    <row r="875" spans="1:7" x14ac:dyDescent="0.25">
      <c r="A875" s="146" t="s">
        <v>1734</v>
      </c>
      <c r="B875" s="146" t="s">
        <v>1735</v>
      </c>
      <c r="C875" s="146">
        <v>5</v>
      </c>
      <c r="D875" s="146" t="s">
        <v>370</v>
      </c>
      <c r="E875" s="146" t="s">
        <v>108</v>
      </c>
      <c r="F875" s="146" t="s">
        <v>109</v>
      </c>
      <c r="G875" s="146" t="s">
        <v>371</v>
      </c>
    </row>
    <row r="876" spans="1:7" x14ac:dyDescent="0.25">
      <c r="A876" s="146" t="s">
        <v>1736</v>
      </c>
      <c r="B876" s="146" t="s">
        <v>1737</v>
      </c>
      <c r="C876" s="146">
        <v>165</v>
      </c>
      <c r="D876" s="146" t="s">
        <v>107</v>
      </c>
      <c r="E876" s="146" t="s">
        <v>108</v>
      </c>
      <c r="F876" s="146" t="s">
        <v>109</v>
      </c>
      <c r="G876" s="146" t="s">
        <v>110</v>
      </c>
    </row>
    <row r="877" spans="1:7" x14ac:dyDescent="0.25">
      <c r="A877" s="146" t="s">
        <v>1738</v>
      </c>
      <c r="B877" s="146" t="s">
        <v>1739</v>
      </c>
      <c r="C877" s="146">
        <v>100.81</v>
      </c>
      <c r="D877" s="146" t="s">
        <v>107</v>
      </c>
      <c r="E877" s="146" t="s">
        <v>108</v>
      </c>
      <c r="F877" s="146" t="s">
        <v>109</v>
      </c>
      <c r="G877" s="146" t="s">
        <v>110</v>
      </c>
    </row>
    <row r="878" spans="1:7" x14ac:dyDescent="0.25">
      <c r="A878" s="146" t="s">
        <v>1740</v>
      </c>
      <c r="B878" s="146" t="s">
        <v>1741</v>
      </c>
      <c r="C878" s="146">
        <v>152</v>
      </c>
      <c r="D878" s="146" t="s">
        <v>107</v>
      </c>
      <c r="E878" s="146" t="s">
        <v>108</v>
      </c>
      <c r="F878" s="146" t="s">
        <v>109</v>
      </c>
      <c r="G878" s="146" t="s">
        <v>110</v>
      </c>
    </row>
    <row r="879" spans="1:7" x14ac:dyDescent="0.25">
      <c r="A879" s="146" t="s">
        <v>1742</v>
      </c>
      <c r="B879" s="146" t="s">
        <v>1742</v>
      </c>
      <c r="C879" s="146">
        <v>625</v>
      </c>
      <c r="D879" s="146" t="s">
        <v>1202</v>
      </c>
      <c r="E879" s="146" t="s">
        <v>260</v>
      </c>
      <c r="F879" s="146" t="s">
        <v>131</v>
      </c>
      <c r="G879" s="146" t="s">
        <v>136</v>
      </c>
    </row>
    <row r="880" spans="1:7" x14ac:dyDescent="0.25">
      <c r="A880" s="146" t="s">
        <v>1743</v>
      </c>
      <c r="B880" s="146" t="s">
        <v>1744</v>
      </c>
      <c r="C880" s="146">
        <v>2</v>
      </c>
      <c r="D880" s="146" t="s">
        <v>168</v>
      </c>
      <c r="E880" s="146" t="s">
        <v>108</v>
      </c>
      <c r="F880" s="146" t="s">
        <v>109</v>
      </c>
      <c r="G880" s="146" t="s">
        <v>169</v>
      </c>
    </row>
    <row r="881" spans="1:7" x14ac:dyDescent="0.25">
      <c r="A881" s="146" t="s">
        <v>1745</v>
      </c>
      <c r="B881" s="146" t="s">
        <v>1746</v>
      </c>
      <c r="C881" s="146">
        <v>75</v>
      </c>
      <c r="D881" s="146" t="s">
        <v>150</v>
      </c>
      <c r="E881" s="146" t="s">
        <v>108</v>
      </c>
      <c r="F881" s="146" t="s">
        <v>109</v>
      </c>
      <c r="G881" s="146" t="s">
        <v>151</v>
      </c>
    </row>
    <row r="882" spans="1:7" x14ac:dyDescent="0.25">
      <c r="A882" s="146" t="s">
        <v>1747</v>
      </c>
      <c r="B882" s="146" t="s">
        <v>1748</v>
      </c>
      <c r="C882" s="146">
        <v>30</v>
      </c>
      <c r="D882" s="146" t="s">
        <v>107</v>
      </c>
      <c r="E882" s="146" t="s">
        <v>108</v>
      </c>
      <c r="F882" s="146" t="s">
        <v>109</v>
      </c>
      <c r="G882" s="146" t="s">
        <v>110</v>
      </c>
    </row>
    <row r="883" spans="1:7" x14ac:dyDescent="0.25">
      <c r="A883" s="146" t="s">
        <v>1749</v>
      </c>
      <c r="B883" s="146" t="s">
        <v>1750</v>
      </c>
      <c r="C883" s="146">
        <v>40</v>
      </c>
      <c r="D883" s="146" t="s">
        <v>107</v>
      </c>
      <c r="E883" s="146" t="s">
        <v>108</v>
      </c>
      <c r="F883" s="146" t="s">
        <v>109</v>
      </c>
      <c r="G883" s="146" t="s">
        <v>110</v>
      </c>
    </row>
    <row r="884" spans="1:7" x14ac:dyDescent="0.25">
      <c r="A884" s="146" t="s">
        <v>1751</v>
      </c>
      <c r="B884" s="146" t="s">
        <v>1752</v>
      </c>
      <c r="C884" s="146">
        <v>30</v>
      </c>
      <c r="D884" s="146" t="s">
        <v>107</v>
      </c>
      <c r="E884" s="146" t="s">
        <v>108</v>
      </c>
      <c r="F884" s="146" t="s">
        <v>109</v>
      </c>
      <c r="G884" s="146" t="s">
        <v>110</v>
      </c>
    </row>
    <row r="885" spans="1:7" x14ac:dyDescent="0.25">
      <c r="A885" s="146" t="s">
        <v>1753</v>
      </c>
      <c r="B885" s="146" t="s">
        <v>114</v>
      </c>
      <c r="C885" s="146">
        <v>20</v>
      </c>
      <c r="D885" s="146" t="s">
        <v>690</v>
      </c>
      <c r="E885" s="146" t="s">
        <v>506</v>
      </c>
      <c r="F885" s="146" t="s">
        <v>109</v>
      </c>
      <c r="G885" s="146" t="s">
        <v>110</v>
      </c>
    </row>
    <row r="886" spans="1:7" x14ac:dyDescent="0.25">
      <c r="A886" s="146" t="s">
        <v>1754</v>
      </c>
      <c r="B886" s="146" t="s">
        <v>1755</v>
      </c>
      <c r="C886" s="146">
        <v>46.64</v>
      </c>
      <c r="D886" s="146" t="s">
        <v>370</v>
      </c>
      <c r="E886" s="146" t="s">
        <v>108</v>
      </c>
      <c r="F886" s="146" t="s">
        <v>109</v>
      </c>
      <c r="G886" s="146" t="s">
        <v>247</v>
      </c>
    </row>
    <row r="887" spans="1:7" x14ac:dyDescent="0.25">
      <c r="A887" s="148" t="s">
        <v>1756</v>
      </c>
      <c r="B887" s="148" t="s">
        <v>1757</v>
      </c>
      <c r="C887" s="148">
        <v>66.599999999999994</v>
      </c>
      <c r="D887" s="146" t="s">
        <v>191</v>
      </c>
      <c r="E887" s="149" t="s">
        <v>108</v>
      </c>
      <c r="F887" s="148" t="s">
        <v>109</v>
      </c>
      <c r="G887" s="146" t="s">
        <v>192</v>
      </c>
    </row>
    <row r="888" spans="1:7" x14ac:dyDescent="0.25">
      <c r="A888" s="146" t="s">
        <v>1758</v>
      </c>
      <c r="B888" s="146" t="s">
        <v>1759</v>
      </c>
      <c r="C888" s="146">
        <v>44.4</v>
      </c>
      <c r="D888" s="146" t="s">
        <v>191</v>
      </c>
      <c r="E888" s="146" t="s">
        <v>108</v>
      </c>
      <c r="F888" s="146" t="s">
        <v>109</v>
      </c>
      <c r="G888" s="146" t="s">
        <v>192</v>
      </c>
    </row>
    <row r="889" spans="1:7" x14ac:dyDescent="0.25">
      <c r="A889" s="146" t="s">
        <v>1760</v>
      </c>
      <c r="B889" s="146" t="s">
        <v>1761</v>
      </c>
      <c r="C889" s="146">
        <v>22.2</v>
      </c>
      <c r="D889" s="146" t="s">
        <v>191</v>
      </c>
      <c r="E889" s="146" t="s">
        <v>108</v>
      </c>
      <c r="F889" s="146" t="s">
        <v>109</v>
      </c>
      <c r="G889" s="146" t="s">
        <v>192</v>
      </c>
    </row>
    <row r="890" spans="1:7" x14ac:dyDescent="0.25">
      <c r="A890" s="146" t="s">
        <v>1762</v>
      </c>
      <c r="B890" s="146" t="s">
        <v>1763</v>
      </c>
      <c r="C890" s="146">
        <v>22.44</v>
      </c>
      <c r="D890" s="146" t="s">
        <v>191</v>
      </c>
      <c r="E890" s="146" t="s">
        <v>108</v>
      </c>
      <c r="F890" s="146" t="s">
        <v>109</v>
      </c>
      <c r="G890" s="146" t="s">
        <v>192</v>
      </c>
    </row>
    <row r="891" spans="1:7" x14ac:dyDescent="0.25">
      <c r="A891" s="146" t="s">
        <v>1764</v>
      </c>
      <c r="B891" s="146" t="s">
        <v>1765</v>
      </c>
      <c r="C891" s="146">
        <v>4.12</v>
      </c>
      <c r="D891" s="146" t="s">
        <v>246</v>
      </c>
      <c r="E891" s="146" t="s">
        <v>108</v>
      </c>
      <c r="F891" s="146" t="s">
        <v>109</v>
      </c>
      <c r="G891" s="146" t="s">
        <v>247</v>
      </c>
    </row>
    <row r="892" spans="1:7" x14ac:dyDescent="0.25">
      <c r="A892" s="146" t="s">
        <v>1766</v>
      </c>
      <c r="B892" s="146" t="s">
        <v>114</v>
      </c>
      <c r="C892" s="146">
        <v>1</v>
      </c>
      <c r="D892" s="146" t="s">
        <v>370</v>
      </c>
      <c r="E892" s="146" t="s">
        <v>108</v>
      </c>
      <c r="F892" s="146" t="s">
        <v>109</v>
      </c>
      <c r="G892" s="146" t="s">
        <v>371</v>
      </c>
    </row>
    <row r="893" spans="1:7" x14ac:dyDescent="0.25">
      <c r="A893" s="146" t="s">
        <v>1767</v>
      </c>
      <c r="B893" s="146" t="s">
        <v>1768</v>
      </c>
      <c r="C893" s="146">
        <v>12</v>
      </c>
      <c r="D893" s="146" t="s">
        <v>168</v>
      </c>
      <c r="E893" s="146" t="s">
        <v>108</v>
      </c>
      <c r="F893" s="146" t="s">
        <v>109</v>
      </c>
      <c r="G893" s="146" t="s">
        <v>169</v>
      </c>
    </row>
    <row r="894" spans="1:7" x14ac:dyDescent="0.25">
      <c r="A894" s="146" t="s">
        <v>1769</v>
      </c>
      <c r="B894" s="146" t="s">
        <v>1770</v>
      </c>
      <c r="C894" s="146">
        <v>55</v>
      </c>
      <c r="D894" s="146" t="s">
        <v>129</v>
      </c>
      <c r="E894" s="146" t="s">
        <v>108</v>
      </c>
      <c r="F894" s="146" t="s">
        <v>109</v>
      </c>
      <c r="G894" s="146" t="s">
        <v>132</v>
      </c>
    </row>
    <row r="895" spans="1:7" x14ac:dyDescent="0.25">
      <c r="A895" s="146" t="s">
        <v>1771</v>
      </c>
      <c r="B895" s="146" t="s">
        <v>1772</v>
      </c>
      <c r="C895" s="146">
        <v>90</v>
      </c>
      <c r="D895" s="146" t="s">
        <v>121</v>
      </c>
      <c r="E895" s="146" t="s">
        <v>108</v>
      </c>
      <c r="F895" s="146" t="s">
        <v>109</v>
      </c>
      <c r="G895" s="146" t="s">
        <v>122</v>
      </c>
    </row>
    <row r="896" spans="1:7" x14ac:dyDescent="0.25">
      <c r="A896" s="146" t="s">
        <v>1773</v>
      </c>
      <c r="B896" s="146" t="s">
        <v>1774</v>
      </c>
      <c r="C896" s="146">
        <v>38.85</v>
      </c>
      <c r="D896" s="146" t="s">
        <v>121</v>
      </c>
      <c r="E896" s="146" t="s">
        <v>108</v>
      </c>
      <c r="F896" s="146" t="s">
        <v>109</v>
      </c>
      <c r="G896" s="146" t="s">
        <v>122</v>
      </c>
    </row>
    <row r="897" spans="1:7" x14ac:dyDescent="0.25">
      <c r="A897" s="146" t="s">
        <v>1775</v>
      </c>
      <c r="B897" s="146" t="s">
        <v>1776</v>
      </c>
      <c r="C897" s="146">
        <v>39.94</v>
      </c>
      <c r="D897" s="146" t="s">
        <v>121</v>
      </c>
      <c r="E897" s="146" t="s">
        <v>108</v>
      </c>
      <c r="F897" s="146" t="s">
        <v>109</v>
      </c>
      <c r="G897" s="146" t="s">
        <v>122</v>
      </c>
    </row>
    <row r="898" spans="1:7" x14ac:dyDescent="0.25">
      <c r="A898" s="146" t="s">
        <v>1777</v>
      </c>
      <c r="B898" s="146" t="s">
        <v>1778</v>
      </c>
      <c r="C898" s="146">
        <v>42.42</v>
      </c>
      <c r="D898" s="146" t="s">
        <v>121</v>
      </c>
      <c r="E898" s="146" t="s">
        <v>108</v>
      </c>
      <c r="F898" s="146" t="s">
        <v>109</v>
      </c>
      <c r="G898" s="146" t="s">
        <v>122</v>
      </c>
    </row>
    <row r="899" spans="1:7" x14ac:dyDescent="0.25">
      <c r="A899" s="146" t="s">
        <v>1779</v>
      </c>
      <c r="B899" s="146" t="s">
        <v>1780</v>
      </c>
      <c r="C899" s="146">
        <v>52.73</v>
      </c>
      <c r="D899" s="146" t="s">
        <v>121</v>
      </c>
      <c r="E899" s="146" t="s">
        <v>108</v>
      </c>
      <c r="F899" s="146" t="s">
        <v>109</v>
      </c>
      <c r="G899" s="146" t="s">
        <v>122</v>
      </c>
    </row>
    <row r="900" spans="1:7" x14ac:dyDescent="0.25">
      <c r="A900" s="146" t="s">
        <v>1781</v>
      </c>
      <c r="B900" s="146" t="s">
        <v>114</v>
      </c>
      <c r="C900" s="146">
        <v>3</v>
      </c>
      <c r="D900" s="146" t="s">
        <v>115</v>
      </c>
      <c r="E900" s="146" t="s">
        <v>116</v>
      </c>
      <c r="F900" s="146" t="s">
        <v>109</v>
      </c>
      <c r="G900" s="146" t="s">
        <v>110</v>
      </c>
    </row>
    <row r="901" spans="1:7" x14ac:dyDescent="0.25">
      <c r="A901" s="146" t="s">
        <v>1782</v>
      </c>
      <c r="B901" s="146" t="s">
        <v>1783</v>
      </c>
      <c r="C901" s="146">
        <v>66</v>
      </c>
      <c r="D901" s="146" t="s">
        <v>107</v>
      </c>
      <c r="E901" s="146" t="s">
        <v>108</v>
      </c>
      <c r="F901" s="146" t="s">
        <v>109</v>
      </c>
      <c r="G901" s="146" t="s">
        <v>110</v>
      </c>
    </row>
    <row r="902" spans="1:7" x14ac:dyDescent="0.25">
      <c r="A902" s="146" t="s">
        <v>1784</v>
      </c>
      <c r="B902" s="146" t="s">
        <v>1785</v>
      </c>
      <c r="C902" s="146">
        <v>0.1</v>
      </c>
      <c r="D902" s="146" t="s">
        <v>246</v>
      </c>
      <c r="E902" s="146" t="s">
        <v>108</v>
      </c>
      <c r="F902" s="146" t="s">
        <v>109</v>
      </c>
      <c r="G902" s="146" t="s">
        <v>247</v>
      </c>
    </row>
    <row r="903" spans="1:7" x14ac:dyDescent="0.25">
      <c r="A903" s="146" t="s">
        <v>1786</v>
      </c>
      <c r="B903" s="146" t="s">
        <v>1786</v>
      </c>
      <c r="C903" s="146">
        <v>57</v>
      </c>
      <c r="D903" s="146" t="s">
        <v>1787</v>
      </c>
      <c r="E903" s="146" t="s">
        <v>253</v>
      </c>
      <c r="F903" s="146" t="s">
        <v>131</v>
      </c>
      <c r="G903" s="146" t="s">
        <v>136</v>
      </c>
    </row>
    <row r="904" spans="1:7" x14ac:dyDescent="0.25">
      <c r="A904" s="146" t="s">
        <v>1788</v>
      </c>
      <c r="B904" s="146" t="s">
        <v>1789</v>
      </c>
      <c r="C904" s="146">
        <v>4</v>
      </c>
      <c r="D904" s="146" t="s">
        <v>129</v>
      </c>
      <c r="E904" s="146" t="s">
        <v>108</v>
      </c>
      <c r="F904" s="146" t="s">
        <v>109</v>
      </c>
      <c r="G904" s="146" t="s">
        <v>132</v>
      </c>
    </row>
    <row r="905" spans="1:7" x14ac:dyDescent="0.25">
      <c r="A905" s="146" t="s">
        <v>1790</v>
      </c>
      <c r="B905" s="146" t="s">
        <v>114</v>
      </c>
      <c r="C905" s="146">
        <v>50</v>
      </c>
      <c r="D905" s="146" t="s">
        <v>616</v>
      </c>
      <c r="E905" s="146" t="s">
        <v>165</v>
      </c>
      <c r="F905" s="146" t="s">
        <v>109</v>
      </c>
      <c r="G905" s="146" t="s">
        <v>136</v>
      </c>
    </row>
    <row r="906" spans="1:7" x14ac:dyDescent="0.25">
      <c r="A906" s="146" t="s">
        <v>1791</v>
      </c>
      <c r="B906" s="146" t="s">
        <v>114</v>
      </c>
      <c r="C906" s="146">
        <v>50</v>
      </c>
      <c r="D906" s="146" t="s">
        <v>616</v>
      </c>
      <c r="E906" s="146" t="s">
        <v>165</v>
      </c>
      <c r="F906" s="146" t="s">
        <v>109</v>
      </c>
      <c r="G906" s="146" t="s">
        <v>136</v>
      </c>
    </row>
    <row r="907" spans="1:7" x14ac:dyDescent="0.25">
      <c r="A907" s="146" t="s">
        <v>1792</v>
      </c>
      <c r="B907" s="146" t="s">
        <v>1793</v>
      </c>
      <c r="C907" s="146">
        <v>4.05</v>
      </c>
      <c r="D907" s="146" t="s">
        <v>246</v>
      </c>
      <c r="E907" s="146" t="s">
        <v>108</v>
      </c>
      <c r="F907" s="146" t="s">
        <v>109</v>
      </c>
      <c r="G907" s="146" t="s">
        <v>247</v>
      </c>
    </row>
    <row r="908" spans="1:7" x14ac:dyDescent="0.25">
      <c r="A908" s="146" t="s">
        <v>1794</v>
      </c>
      <c r="B908" s="146" t="s">
        <v>114</v>
      </c>
      <c r="C908" s="147">
        <v>42.7</v>
      </c>
      <c r="D908" s="146" t="s">
        <v>246</v>
      </c>
      <c r="E908" s="146" t="s">
        <v>108</v>
      </c>
      <c r="F908" s="146" t="s">
        <v>109</v>
      </c>
      <c r="G908" s="146" t="s">
        <v>247</v>
      </c>
    </row>
    <row r="909" spans="1:7" x14ac:dyDescent="0.25">
      <c r="A909" s="146" t="s">
        <v>1795</v>
      </c>
      <c r="B909" s="146" t="s">
        <v>114</v>
      </c>
      <c r="C909" s="146">
        <v>16</v>
      </c>
      <c r="D909" s="146" t="s">
        <v>787</v>
      </c>
      <c r="E909" s="146" t="s">
        <v>165</v>
      </c>
      <c r="F909" s="146" t="s">
        <v>109</v>
      </c>
      <c r="G909" s="146" t="s">
        <v>122</v>
      </c>
    </row>
    <row r="910" spans="1:7" x14ac:dyDescent="0.25">
      <c r="A910" s="146" t="s">
        <v>1796</v>
      </c>
      <c r="B910" s="146" t="s">
        <v>114</v>
      </c>
      <c r="C910" s="146">
        <v>16</v>
      </c>
      <c r="D910" s="146" t="s">
        <v>787</v>
      </c>
      <c r="E910" s="146" t="s">
        <v>165</v>
      </c>
      <c r="F910" s="146" t="s">
        <v>109</v>
      </c>
      <c r="G910" s="146" t="s">
        <v>122</v>
      </c>
    </row>
    <row r="911" spans="1:7" x14ac:dyDescent="0.25">
      <c r="A911" s="146" t="s">
        <v>1797</v>
      </c>
      <c r="B911" s="146" t="s">
        <v>114</v>
      </c>
      <c r="C911" s="146">
        <v>16</v>
      </c>
      <c r="D911" s="146" t="s">
        <v>787</v>
      </c>
      <c r="E911" s="146" t="s">
        <v>165</v>
      </c>
      <c r="F911" s="146" t="s">
        <v>109</v>
      </c>
      <c r="G911" s="146" t="s">
        <v>122</v>
      </c>
    </row>
    <row r="912" spans="1:7" x14ac:dyDescent="0.25">
      <c r="A912" s="146" t="s">
        <v>1798</v>
      </c>
      <c r="B912" s="146" t="s">
        <v>114</v>
      </c>
      <c r="C912" s="146">
        <v>16</v>
      </c>
      <c r="D912" s="146" t="s">
        <v>787</v>
      </c>
      <c r="E912" s="146" t="s">
        <v>165</v>
      </c>
      <c r="F912" s="146" t="s">
        <v>109</v>
      </c>
      <c r="G912" s="146" t="s">
        <v>122</v>
      </c>
    </row>
    <row r="913" spans="1:7" x14ac:dyDescent="0.25">
      <c r="A913" s="146" t="s">
        <v>1799</v>
      </c>
      <c r="B913" s="146" t="s">
        <v>114</v>
      </c>
      <c r="C913" s="146">
        <v>16</v>
      </c>
      <c r="D913" s="146" t="s">
        <v>787</v>
      </c>
      <c r="E913" s="146" t="s">
        <v>165</v>
      </c>
      <c r="F913" s="146" t="s">
        <v>109</v>
      </c>
      <c r="G913" s="146" t="s">
        <v>122</v>
      </c>
    </row>
    <row r="914" spans="1:7" x14ac:dyDescent="0.25">
      <c r="A914" s="146" t="s">
        <v>1800</v>
      </c>
      <c r="B914" s="146" t="s">
        <v>114</v>
      </c>
      <c r="C914" s="146">
        <v>16</v>
      </c>
      <c r="D914" s="146" t="s">
        <v>787</v>
      </c>
      <c r="E914" s="146" t="s">
        <v>165</v>
      </c>
      <c r="F914" s="146" t="s">
        <v>109</v>
      </c>
      <c r="G914" s="146" t="s">
        <v>122</v>
      </c>
    </row>
    <row r="915" spans="1:7" x14ac:dyDescent="0.25">
      <c r="A915" s="146" t="s">
        <v>1801</v>
      </c>
      <c r="B915" s="146" t="s">
        <v>114</v>
      </c>
      <c r="C915" s="146">
        <v>2</v>
      </c>
      <c r="D915" s="146" t="s">
        <v>370</v>
      </c>
      <c r="E915" s="146" t="s">
        <v>108</v>
      </c>
      <c r="F915" s="146" t="s">
        <v>109</v>
      </c>
      <c r="G915" s="146" t="s">
        <v>371</v>
      </c>
    </row>
    <row r="916" spans="1:7" x14ac:dyDescent="0.25">
      <c r="A916" s="146" t="s">
        <v>1802</v>
      </c>
      <c r="B916" s="146" t="s">
        <v>1803</v>
      </c>
      <c r="C916" s="146">
        <v>3.9</v>
      </c>
      <c r="D916" s="146" t="s">
        <v>769</v>
      </c>
      <c r="E916" s="146" t="s">
        <v>108</v>
      </c>
      <c r="F916" s="146" t="s">
        <v>109</v>
      </c>
      <c r="G916" s="146" t="s">
        <v>770</v>
      </c>
    </row>
    <row r="917" spans="1:7" x14ac:dyDescent="0.25">
      <c r="A917" s="146" t="s">
        <v>1804</v>
      </c>
      <c r="B917" s="146" t="s">
        <v>1805</v>
      </c>
      <c r="C917" s="146">
        <v>12</v>
      </c>
      <c r="D917" s="146" t="s">
        <v>129</v>
      </c>
      <c r="E917" s="146" t="s">
        <v>108</v>
      </c>
      <c r="F917" s="146" t="s">
        <v>109</v>
      </c>
      <c r="G917" s="146" t="s">
        <v>132</v>
      </c>
    </row>
    <row r="918" spans="1:7" x14ac:dyDescent="0.25">
      <c r="A918" s="146" t="s">
        <v>1806</v>
      </c>
      <c r="B918" s="146" t="s">
        <v>1807</v>
      </c>
      <c r="C918" s="146">
        <v>6.31</v>
      </c>
      <c r="D918" s="146" t="s">
        <v>191</v>
      </c>
      <c r="E918" s="146" t="s">
        <v>108</v>
      </c>
      <c r="F918" s="146" t="s">
        <v>109</v>
      </c>
      <c r="G918" s="146" t="s">
        <v>192</v>
      </c>
    </row>
    <row r="919" spans="1:7" x14ac:dyDescent="0.25">
      <c r="A919" s="146" t="s">
        <v>1808</v>
      </c>
      <c r="B919" s="146" t="s">
        <v>1809</v>
      </c>
      <c r="C919" s="146">
        <v>9</v>
      </c>
      <c r="D919" s="146" t="s">
        <v>191</v>
      </c>
      <c r="E919" s="146" t="s">
        <v>108</v>
      </c>
      <c r="F919" s="146" t="s">
        <v>109</v>
      </c>
      <c r="G919" s="146" t="s">
        <v>192</v>
      </c>
    </row>
    <row r="920" spans="1:7" x14ac:dyDescent="0.25">
      <c r="A920" s="146" t="s">
        <v>1810</v>
      </c>
      <c r="B920" s="146" t="s">
        <v>1811</v>
      </c>
      <c r="C920" s="146">
        <v>3.35</v>
      </c>
      <c r="D920" s="146" t="s">
        <v>191</v>
      </c>
      <c r="E920" s="146" t="s">
        <v>108</v>
      </c>
      <c r="F920" s="146" t="s">
        <v>109</v>
      </c>
      <c r="G920" s="146" t="s">
        <v>192</v>
      </c>
    </row>
    <row r="921" spans="1:7" x14ac:dyDescent="0.25">
      <c r="A921" s="146" t="s">
        <v>1812</v>
      </c>
      <c r="B921" s="146" t="s">
        <v>1813</v>
      </c>
      <c r="C921" s="146">
        <v>4.07</v>
      </c>
      <c r="D921" s="146" t="s">
        <v>191</v>
      </c>
      <c r="E921" s="146" t="s">
        <v>108</v>
      </c>
      <c r="F921" s="146" t="s">
        <v>109</v>
      </c>
      <c r="G921" s="146" t="s">
        <v>192</v>
      </c>
    </row>
    <row r="922" spans="1:7" x14ac:dyDescent="0.25">
      <c r="A922" s="146" t="s">
        <v>1814</v>
      </c>
      <c r="B922" s="146" t="s">
        <v>1815</v>
      </c>
      <c r="C922" s="146">
        <v>3.86</v>
      </c>
      <c r="D922" s="146" t="s">
        <v>191</v>
      </c>
      <c r="E922" s="146" t="s">
        <v>108</v>
      </c>
      <c r="F922" s="146" t="s">
        <v>109</v>
      </c>
      <c r="G922" s="146" t="s">
        <v>192</v>
      </c>
    </row>
    <row r="923" spans="1:7" x14ac:dyDescent="0.25">
      <c r="A923" s="146" t="s">
        <v>1816</v>
      </c>
      <c r="B923" s="146" t="s">
        <v>1817</v>
      </c>
      <c r="C923" s="146">
        <v>6.77</v>
      </c>
      <c r="D923" s="146" t="s">
        <v>191</v>
      </c>
      <c r="E923" s="146" t="s">
        <v>108</v>
      </c>
      <c r="F923" s="146" t="s">
        <v>109</v>
      </c>
      <c r="G923" s="146" t="s">
        <v>192</v>
      </c>
    </row>
    <row r="924" spans="1:7" x14ac:dyDescent="0.25">
      <c r="A924" s="146" t="s">
        <v>1818</v>
      </c>
      <c r="B924" s="146" t="s">
        <v>1819</v>
      </c>
      <c r="C924" s="146">
        <v>6.9</v>
      </c>
      <c r="D924" s="146" t="s">
        <v>769</v>
      </c>
      <c r="E924" s="146" t="s">
        <v>108</v>
      </c>
      <c r="F924" s="146" t="s">
        <v>109</v>
      </c>
      <c r="G924" s="146" t="s">
        <v>770</v>
      </c>
    </row>
    <row r="925" spans="1:7" x14ac:dyDescent="0.25">
      <c r="A925" s="146" t="s">
        <v>1820</v>
      </c>
      <c r="B925" s="146" t="s">
        <v>1821</v>
      </c>
      <c r="C925" s="146">
        <v>55</v>
      </c>
      <c r="D925" s="146" t="s">
        <v>182</v>
      </c>
      <c r="E925" s="146" t="s">
        <v>108</v>
      </c>
      <c r="F925" s="146" t="s">
        <v>109</v>
      </c>
      <c r="G925" s="146" t="s">
        <v>136</v>
      </c>
    </row>
    <row r="926" spans="1:7" x14ac:dyDescent="0.25">
      <c r="A926" s="146" t="s">
        <v>1822</v>
      </c>
      <c r="B926" s="146" t="s">
        <v>1823</v>
      </c>
      <c r="C926" s="146">
        <v>55</v>
      </c>
      <c r="D926" s="146" t="s">
        <v>182</v>
      </c>
      <c r="E926" s="146" t="s">
        <v>108</v>
      </c>
      <c r="F926" s="146" t="s">
        <v>109</v>
      </c>
      <c r="G926" s="146" t="s">
        <v>136</v>
      </c>
    </row>
    <row r="927" spans="1:7" x14ac:dyDescent="0.25">
      <c r="A927" s="146" t="s">
        <v>1824</v>
      </c>
      <c r="B927" s="146" t="s">
        <v>1825</v>
      </c>
      <c r="C927" s="146">
        <v>55</v>
      </c>
      <c r="D927" s="146" t="s">
        <v>182</v>
      </c>
      <c r="E927" s="146" t="s">
        <v>108</v>
      </c>
      <c r="F927" s="146" t="s">
        <v>109</v>
      </c>
      <c r="G927" s="146" t="s">
        <v>136</v>
      </c>
    </row>
    <row r="928" spans="1:7" x14ac:dyDescent="0.25">
      <c r="A928" s="146" t="s">
        <v>1826</v>
      </c>
      <c r="B928" s="146" t="s">
        <v>1827</v>
      </c>
      <c r="C928" s="146">
        <v>4.5999999999999996</v>
      </c>
      <c r="D928" s="146" t="s">
        <v>370</v>
      </c>
      <c r="E928" s="146" t="s">
        <v>108</v>
      </c>
      <c r="F928" s="146" t="s">
        <v>109</v>
      </c>
      <c r="G928" s="146" t="s">
        <v>371</v>
      </c>
    </row>
    <row r="929" spans="1:7" x14ac:dyDescent="0.25">
      <c r="A929" s="146" t="s">
        <v>1828</v>
      </c>
      <c r="B929" s="146" t="s">
        <v>1829</v>
      </c>
      <c r="C929" s="146">
        <v>27.87</v>
      </c>
      <c r="D929" s="146" t="s">
        <v>191</v>
      </c>
      <c r="E929" s="146" t="s">
        <v>108</v>
      </c>
      <c r="F929" s="146" t="s">
        <v>109</v>
      </c>
      <c r="G929" s="146" t="s">
        <v>192</v>
      </c>
    </row>
    <row r="930" spans="1:7" x14ac:dyDescent="0.25">
      <c r="A930" s="146" t="s">
        <v>1830</v>
      </c>
      <c r="B930" s="146" t="s">
        <v>1831</v>
      </c>
      <c r="C930" s="146">
        <v>3.5</v>
      </c>
      <c r="D930" s="146" t="s">
        <v>191</v>
      </c>
      <c r="E930" s="146" t="s">
        <v>108</v>
      </c>
      <c r="F930" s="146" t="s">
        <v>109</v>
      </c>
      <c r="G930" s="146" t="s">
        <v>192</v>
      </c>
    </row>
    <row r="931" spans="1:7" x14ac:dyDescent="0.25">
      <c r="A931" s="146" t="s">
        <v>1832</v>
      </c>
      <c r="B931" s="146" t="s">
        <v>114</v>
      </c>
      <c r="C931" s="146">
        <v>13.5</v>
      </c>
      <c r="D931" s="146" t="s">
        <v>107</v>
      </c>
      <c r="E931" s="146" t="s">
        <v>108</v>
      </c>
      <c r="F931" s="146" t="s">
        <v>109</v>
      </c>
      <c r="G931" s="146" t="s">
        <v>110</v>
      </c>
    </row>
    <row r="932" spans="1:7" x14ac:dyDescent="0.25">
      <c r="A932" s="146" t="s">
        <v>1833</v>
      </c>
      <c r="B932" s="146" t="s">
        <v>1834</v>
      </c>
      <c r="C932" s="146">
        <v>3</v>
      </c>
      <c r="D932" s="146" t="s">
        <v>107</v>
      </c>
      <c r="E932" s="146" t="s">
        <v>108</v>
      </c>
      <c r="F932" s="146" t="s">
        <v>109</v>
      </c>
      <c r="G932" s="146" t="s">
        <v>110</v>
      </c>
    </row>
    <row r="933" spans="1:7" x14ac:dyDescent="0.25">
      <c r="A933" s="150" t="s">
        <v>1835</v>
      </c>
      <c r="B933" s="155" t="s">
        <v>1836</v>
      </c>
      <c r="C933" s="148">
        <v>3</v>
      </c>
      <c r="D933" s="146" t="s">
        <v>107</v>
      </c>
      <c r="E933" s="149" t="s">
        <v>108</v>
      </c>
      <c r="F933" s="148" t="s">
        <v>109</v>
      </c>
      <c r="G933" s="146" t="s">
        <v>110</v>
      </c>
    </row>
    <row r="934" spans="1:7" x14ac:dyDescent="0.25">
      <c r="A934" s="146" t="s">
        <v>1837</v>
      </c>
      <c r="B934" s="146" t="s">
        <v>1838</v>
      </c>
      <c r="C934" s="146">
        <v>1.5</v>
      </c>
      <c r="D934" s="146" t="s">
        <v>107</v>
      </c>
      <c r="E934" s="146" t="s">
        <v>108</v>
      </c>
      <c r="F934" s="146" t="s">
        <v>109</v>
      </c>
      <c r="G934" s="146" t="s">
        <v>110</v>
      </c>
    </row>
    <row r="935" spans="1:7" x14ac:dyDescent="0.25">
      <c r="A935" s="146" t="s">
        <v>1839</v>
      </c>
      <c r="B935" s="146" t="s">
        <v>1840</v>
      </c>
      <c r="C935" s="146">
        <v>20</v>
      </c>
      <c r="D935" s="146" t="s">
        <v>107</v>
      </c>
      <c r="E935" s="146" t="s">
        <v>108</v>
      </c>
      <c r="F935" s="146" t="s">
        <v>109</v>
      </c>
      <c r="G935" s="146" t="s">
        <v>110</v>
      </c>
    </row>
    <row r="936" spans="1:7" x14ac:dyDescent="0.25">
      <c r="A936" s="146" t="s">
        <v>1841</v>
      </c>
      <c r="B936" s="146" t="s">
        <v>1842</v>
      </c>
      <c r="C936" s="146">
        <v>3</v>
      </c>
      <c r="D936" s="146" t="s">
        <v>107</v>
      </c>
      <c r="E936" s="146" t="s">
        <v>108</v>
      </c>
      <c r="F936" s="146" t="s">
        <v>109</v>
      </c>
      <c r="G936" s="146" t="s">
        <v>110</v>
      </c>
    </row>
    <row r="937" spans="1:7" x14ac:dyDescent="0.25">
      <c r="A937" s="146" t="s">
        <v>1843</v>
      </c>
      <c r="B937" s="146" t="s">
        <v>114</v>
      </c>
      <c r="C937" s="146">
        <v>2</v>
      </c>
      <c r="D937" s="146" t="s">
        <v>107</v>
      </c>
      <c r="E937" s="146" t="s">
        <v>108</v>
      </c>
      <c r="F937" s="146" t="s">
        <v>109</v>
      </c>
      <c r="G937" s="146" t="s">
        <v>110</v>
      </c>
    </row>
    <row r="938" spans="1:7" x14ac:dyDescent="0.25">
      <c r="A938" s="146" t="s">
        <v>1844</v>
      </c>
      <c r="B938" s="146" t="s">
        <v>1845</v>
      </c>
      <c r="C938" s="146">
        <v>265</v>
      </c>
      <c r="D938" s="146" t="s">
        <v>191</v>
      </c>
      <c r="E938" s="146" t="s">
        <v>108</v>
      </c>
      <c r="F938" s="146" t="s">
        <v>109</v>
      </c>
      <c r="G938" s="146" t="s">
        <v>192</v>
      </c>
    </row>
    <row r="939" spans="1:7" x14ac:dyDescent="0.25">
      <c r="A939" s="146" t="s">
        <v>1846</v>
      </c>
      <c r="B939" s="146" t="s">
        <v>1847</v>
      </c>
      <c r="C939" s="146">
        <v>96</v>
      </c>
      <c r="D939" s="146" t="s">
        <v>182</v>
      </c>
      <c r="E939" s="146" t="s">
        <v>108</v>
      </c>
      <c r="F939" s="146" t="s">
        <v>109</v>
      </c>
      <c r="G939" s="146" t="s">
        <v>136</v>
      </c>
    </row>
    <row r="940" spans="1:7" x14ac:dyDescent="0.25">
      <c r="A940" s="146" t="s">
        <v>1848</v>
      </c>
      <c r="B940" s="146" t="s">
        <v>1849</v>
      </c>
      <c r="C940" s="146">
        <v>3.8</v>
      </c>
      <c r="D940" s="146" t="s">
        <v>129</v>
      </c>
      <c r="E940" s="146" t="s">
        <v>108</v>
      </c>
      <c r="F940" s="146" t="s">
        <v>109</v>
      </c>
      <c r="G940" s="146" t="s">
        <v>132</v>
      </c>
    </row>
    <row r="941" spans="1:7" x14ac:dyDescent="0.25">
      <c r="A941" s="146" t="s">
        <v>1850</v>
      </c>
      <c r="B941" s="146" t="s">
        <v>1851</v>
      </c>
      <c r="C941" s="146">
        <v>2</v>
      </c>
      <c r="D941" s="146" t="s">
        <v>370</v>
      </c>
      <c r="E941" s="146" t="s">
        <v>108</v>
      </c>
      <c r="F941" s="146" t="s">
        <v>109</v>
      </c>
      <c r="G941" s="146" t="s">
        <v>371</v>
      </c>
    </row>
    <row r="942" spans="1:7" x14ac:dyDescent="0.25">
      <c r="A942" s="146" t="s">
        <v>1852</v>
      </c>
      <c r="B942" s="146" t="s">
        <v>1853</v>
      </c>
      <c r="C942" s="146">
        <v>1</v>
      </c>
      <c r="D942" s="146" t="s">
        <v>769</v>
      </c>
      <c r="E942" s="146" t="s">
        <v>108</v>
      </c>
      <c r="F942" s="146" t="s">
        <v>109</v>
      </c>
      <c r="G942" s="146" t="s">
        <v>770</v>
      </c>
    </row>
    <row r="943" spans="1:7" x14ac:dyDescent="0.25">
      <c r="A943" s="146" t="s">
        <v>1854</v>
      </c>
      <c r="B943" s="146" t="s">
        <v>1855</v>
      </c>
      <c r="C943" s="146">
        <v>1</v>
      </c>
      <c r="D943" s="146" t="s">
        <v>769</v>
      </c>
      <c r="E943" s="146" t="s">
        <v>108</v>
      </c>
      <c r="F943" s="146" t="s">
        <v>109</v>
      </c>
      <c r="G943" s="146" t="s">
        <v>770</v>
      </c>
    </row>
    <row r="944" spans="1:7" x14ac:dyDescent="0.25">
      <c r="A944" s="146" t="s">
        <v>1856</v>
      </c>
      <c r="B944" s="146" t="s">
        <v>1857</v>
      </c>
      <c r="C944" s="146">
        <v>20</v>
      </c>
      <c r="D944" s="146" t="s">
        <v>107</v>
      </c>
      <c r="E944" s="146" t="s">
        <v>108</v>
      </c>
      <c r="F944" s="146" t="s">
        <v>109</v>
      </c>
      <c r="G944" s="146" t="s">
        <v>110</v>
      </c>
    </row>
    <row r="945" spans="1:7" x14ac:dyDescent="0.25">
      <c r="A945" s="146" t="s">
        <v>1858</v>
      </c>
      <c r="B945" s="146" t="s">
        <v>1859</v>
      </c>
      <c r="C945" s="146">
        <v>3.13</v>
      </c>
      <c r="D945" s="146" t="s">
        <v>129</v>
      </c>
      <c r="E945" s="146" t="s">
        <v>108</v>
      </c>
      <c r="F945" s="146" t="s">
        <v>109</v>
      </c>
      <c r="G945" s="146" t="s">
        <v>132</v>
      </c>
    </row>
    <row r="946" spans="1:7" x14ac:dyDescent="0.25">
      <c r="A946" s="146" t="s">
        <v>1860</v>
      </c>
      <c r="B946" s="146" t="s">
        <v>1861</v>
      </c>
      <c r="C946" s="146">
        <v>28.1</v>
      </c>
      <c r="D946" s="146" t="s">
        <v>370</v>
      </c>
      <c r="E946" s="146" t="s">
        <v>108</v>
      </c>
      <c r="F946" s="146" t="s">
        <v>109</v>
      </c>
      <c r="G946" s="146" t="s">
        <v>371</v>
      </c>
    </row>
    <row r="947" spans="1:7" x14ac:dyDescent="0.25">
      <c r="A947" s="146" t="s">
        <v>1862</v>
      </c>
      <c r="B947" s="146" t="s">
        <v>1863</v>
      </c>
      <c r="C947" s="146">
        <v>0.4</v>
      </c>
      <c r="D947" s="146" t="s">
        <v>168</v>
      </c>
      <c r="E947" s="146" t="s">
        <v>108</v>
      </c>
      <c r="F947" s="146" t="s">
        <v>109</v>
      </c>
      <c r="G947" s="146" t="s">
        <v>169</v>
      </c>
    </row>
    <row r="948" spans="1:7" x14ac:dyDescent="0.25">
      <c r="A948" s="146" t="s">
        <v>1864</v>
      </c>
      <c r="B948" s="146" t="s">
        <v>1865</v>
      </c>
      <c r="C948" s="146">
        <v>8</v>
      </c>
      <c r="D948" s="146" t="s">
        <v>370</v>
      </c>
      <c r="E948" s="146" t="s">
        <v>108</v>
      </c>
      <c r="F948" s="146" t="s">
        <v>109</v>
      </c>
      <c r="G948" s="146" t="s">
        <v>371</v>
      </c>
    </row>
    <row r="949" spans="1:7" x14ac:dyDescent="0.25">
      <c r="A949" s="146" t="s">
        <v>1866</v>
      </c>
      <c r="B949" s="146" t="s">
        <v>114</v>
      </c>
      <c r="C949" s="146">
        <v>5.6</v>
      </c>
      <c r="D949" s="146" t="s">
        <v>370</v>
      </c>
      <c r="E949" s="146" t="s">
        <v>108</v>
      </c>
      <c r="F949" s="146" t="s">
        <v>109</v>
      </c>
      <c r="G949" s="146" t="s">
        <v>371</v>
      </c>
    </row>
    <row r="950" spans="1:7" x14ac:dyDescent="0.25">
      <c r="A950" s="146" t="s">
        <v>1867</v>
      </c>
      <c r="B950" s="146" t="s">
        <v>114</v>
      </c>
      <c r="C950" s="146">
        <v>44</v>
      </c>
      <c r="D950" s="146" t="s">
        <v>1192</v>
      </c>
      <c r="E950" s="146" t="s">
        <v>116</v>
      </c>
      <c r="F950" s="146" t="s">
        <v>109</v>
      </c>
      <c r="G950" s="146" t="s">
        <v>155</v>
      </c>
    </row>
    <row r="951" spans="1:7" x14ac:dyDescent="0.25">
      <c r="A951" s="146" t="s">
        <v>1868</v>
      </c>
      <c r="B951" s="146" t="s">
        <v>114</v>
      </c>
      <c r="C951" s="146">
        <v>55</v>
      </c>
      <c r="D951" s="146" t="s">
        <v>1192</v>
      </c>
      <c r="E951" s="146" t="s">
        <v>116</v>
      </c>
      <c r="F951" s="146" t="s">
        <v>109</v>
      </c>
      <c r="G951" s="146" t="s">
        <v>155</v>
      </c>
    </row>
    <row r="952" spans="1:7" x14ac:dyDescent="0.25">
      <c r="A952" s="146" t="s">
        <v>1869</v>
      </c>
      <c r="B952" s="146" t="s">
        <v>1870</v>
      </c>
      <c r="C952" s="146">
        <v>20</v>
      </c>
      <c r="D952" s="146" t="s">
        <v>107</v>
      </c>
      <c r="E952" s="146" t="s">
        <v>108</v>
      </c>
      <c r="F952" s="146" t="s">
        <v>109</v>
      </c>
      <c r="G952" s="146" t="s">
        <v>110</v>
      </c>
    </row>
    <row r="953" spans="1:7" x14ac:dyDescent="0.25">
      <c r="A953" s="146" t="s">
        <v>1871</v>
      </c>
      <c r="B953" s="146" t="s">
        <v>1872</v>
      </c>
      <c r="C953" s="146">
        <v>19.75</v>
      </c>
      <c r="D953" s="146" t="s">
        <v>107</v>
      </c>
      <c r="E953" s="146" t="s">
        <v>108</v>
      </c>
      <c r="F953" s="146" t="s">
        <v>109</v>
      </c>
      <c r="G953" s="146" t="s">
        <v>110</v>
      </c>
    </row>
    <row r="954" spans="1:7" x14ac:dyDescent="0.25">
      <c r="A954" s="146" t="s">
        <v>1873</v>
      </c>
      <c r="B954" s="146" t="s">
        <v>1874</v>
      </c>
      <c r="C954" s="146">
        <v>5.8</v>
      </c>
      <c r="D954" s="146" t="s">
        <v>168</v>
      </c>
      <c r="E954" s="146" t="s">
        <v>108</v>
      </c>
      <c r="F954" s="146" t="s">
        <v>109</v>
      </c>
      <c r="G954" s="146" t="s">
        <v>169</v>
      </c>
    </row>
    <row r="955" spans="1:7" x14ac:dyDescent="0.25">
      <c r="A955" s="146" t="s">
        <v>1875</v>
      </c>
      <c r="B955" s="146" t="s">
        <v>1876</v>
      </c>
      <c r="C955" s="146">
        <v>78</v>
      </c>
      <c r="D955" s="146" t="s">
        <v>135</v>
      </c>
      <c r="E955" s="146" t="s">
        <v>108</v>
      </c>
      <c r="F955" s="146" t="s">
        <v>109</v>
      </c>
      <c r="G955" s="146" t="s">
        <v>136</v>
      </c>
    </row>
    <row r="956" spans="1:7" x14ac:dyDescent="0.25">
      <c r="A956" s="146" t="s">
        <v>1877</v>
      </c>
      <c r="B956" s="146" t="s">
        <v>1878</v>
      </c>
      <c r="C956" s="146">
        <v>78.11</v>
      </c>
      <c r="D956" s="146" t="s">
        <v>135</v>
      </c>
      <c r="E956" s="146" t="s">
        <v>108</v>
      </c>
      <c r="F956" s="146" t="s">
        <v>109</v>
      </c>
      <c r="G956" s="146" t="s">
        <v>136</v>
      </c>
    </row>
    <row r="957" spans="1:7" x14ac:dyDescent="0.25">
      <c r="A957" s="146" t="s">
        <v>1879</v>
      </c>
      <c r="B957" s="146" t="s">
        <v>1880</v>
      </c>
      <c r="C957" s="146">
        <v>81.41</v>
      </c>
      <c r="D957" s="146" t="s">
        <v>135</v>
      </c>
      <c r="E957" s="146" t="s">
        <v>108</v>
      </c>
      <c r="F957" s="146" t="s">
        <v>109</v>
      </c>
      <c r="G957" s="146" t="s">
        <v>136</v>
      </c>
    </row>
    <row r="958" spans="1:7" x14ac:dyDescent="0.25">
      <c r="A958" s="146" t="s">
        <v>1881</v>
      </c>
      <c r="B958" s="146" t="s">
        <v>1882</v>
      </c>
      <c r="C958" s="146">
        <v>81.44</v>
      </c>
      <c r="D958" s="146" t="s">
        <v>135</v>
      </c>
      <c r="E958" s="146" t="s">
        <v>108</v>
      </c>
      <c r="F958" s="146" t="s">
        <v>109</v>
      </c>
      <c r="G958" s="146" t="s">
        <v>247</v>
      </c>
    </row>
    <row r="959" spans="1:7" x14ac:dyDescent="0.25">
      <c r="A959" s="146" t="s">
        <v>1883</v>
      </c>
      <c r="B959" s="146" t="s">
        <v>1884</v>
      </c>
      <c r="C959" s="146">
        <v>25.2</v>
      </c>
      <c r="D959" s="146" t="s">
        <v>302</v>
      </c>
      <c r="E959" s="146" t="s">
        <v>108</v>
      </c>
      <c r="F959" s="146" t="s">
        <v>109</v>
      </c>
      <c r="G959" s="146" t="s">
        <v>3149</v>
      </c>
    </row>
    <row r="960" spans="1:7" x14ac:dyDescent="0.25">
      <c r="A960" s="146" t="s">
        <v>1885</v>
      </c>
      <c r="B960" s="146" t="s">
        <v>1886</v>
      </c>
      <c r="C960" s="146">
        <v>0.5</v>
      </c>
      <c r="D960" s="146" t="s">
        <v>129</v>
      </c>
      <c r="E960" s="146" t="s">
        <v>108</v>
      </c>
      <c r="F960" s="146" t="s">
        <v>109</v>
      </c>
      <c r="G960" s="146" t="s">
        <v>132</v>
      </c>
    </row>
    <row r="961" spans="1:7" x14ac:dyDescent="0.25">
      <c r="A961" s="146" t="s">
        <v>1887</v>
      </c>
      <c r="B961" s="146" t="s">
        <v>1888</v>
      </c>
      <c r="C961" s="146">
        <v>1.5</v>
      </c>
      <c r="D961" s="146" t="s">
        <v>107</v>
      </c>
      <c r="E961" s="146" t="s">
        <v>108</v>
      </c>
      <c r="F961" s="146" t="s">
        <v>109</v>
      </c>
      <c r="G961" s="146" t="s">
        <v>110</v>
      </c>
    </row>
    <row r="962" spans="1:7" x14ac:dyDescent="0.25">
      <c r="A962" s="146" t="s">
        <v>1889</v>
      </c>
      <c r="B962" s="146" t="s">
        <v>114</v>
      </c>
      <c r="C962" s="146">
        <v>12.9</v>
      </c>
      <c r="D962" s="146" t="s">
        <v>787</v>
      </c>
      <c r="E962" s="146" t="s">
        <v>165</v>
      </c>
      <c r="F962" s="146" t="s">
        <v>109</v>
      </c>
      <c r="G962" s="146" t="s">
        <v>122</v>
      </c>
    </row>
    <row r="963" spans="1:7" x14ac:dyDescent="0.25">
      <c r="A963" s="146" t="s">
        <v>1890</v>
      </c>
      <c r="B963" s="146" t="s">
        <v>114</v>
      </c>
      <c r="C963" s="146">
        <v>12.9</v>
      </c>
      <c r="D963" s="146" t="s">
        <v>787</v>
      </c>
      <c r="E963" s="146" t="s">
        <v>165</v>
      </c>
      <c r="F963" s="146" t="s">
        <v>109</v>
      </c>
      <c r="G963" s="146" t="s">
        <v>122</v>
      </c>
    </row>
    <row r="964" spans="1:7" x14ac:dyDescent="0.25">
      <c r="A964" s="146" t="s">
        <v>1891</v>
      </c>
      <c r="B964" s="146" t="s">
        <v>114</v>
      </c>
      <c r="C964" s="146">
        <v>33.5</v>
      </c>
      <c r="D964" s="146" t="s">
        <v>787</v>
      </c>
      <c r="E964" s="146" t="s">
        <v>165</v>
      </c>
      <c r="F964" s="146" t="s">
        <v>109</v>
      </c>
      <c r="G964" s="146" t="s">
        <v>122</v>
      </c>
    </row>
    <row r="965" spans="1:7" x14ac:dyDescent="0.25">
      <c r="A965" s="146" t="s">
        <v>1892</v>
      </c>
      <c r="B965" s="146" t="s">
        <v>114</v>
      </c>
      <c r="C965" s="146">
        <v>15</v>
      </c>
      <c r="D965" s="146" t="s">
        <v>787</v>
      </c>
      <c r="E965" s="146" t="s">
        <v>165</v>
      </c>
      <c r="F965" s="146" t="s">
        <v>109</v>
      </c>
      <c r="G965" s="146" t="s">
        <v>122</v>
      </c>
    </row>
    <row r="966" spans="1:7" x14ac:dyDescent="0.25">
      <c r="A966" s="146" t="s">
        <v>1893</v>
      </c>
      <c r="B966" s="146" t="s">
        <v>114</v>
      </c>
      <c r="C966" s="146">
        <v>15</v>
      </c>
      <c r="D966" s="146" t="s">
        <v>787</v>
      </c>
      <c r="E966" s="146" t="s">
        <v>165</v>
      </c>
      <c r="F966" s="146" t="s">
        <v>109</v>
      </c>
      <c r="G966" s="146" t="s">
        <v>122</v>
      </c>
    </row>
    <row r="967" spans="1:7" x14ac:dyDescent="0.25">
      <c r="A967" s="146" t="s">
        <v>1894</v>
      </c>
      <c r="B967" s="146" t="s">
        <v>1895</v>
      </c>
      <c r="C967" s="146">
        <v>741.27</v>
      </c>
      <c r="D967" s="146" t="s">
        <v>154</v>
      </c>
      <c r="E967" s="146" t="s">
        <v>108</v>
      </c>
      <c r="F967" s="146" t="s">
        <v>109</v>
      </c>
      <c r="G967" s="146" t="s">
        <v>155</v>
      </c>
    </row>
    <row r="968" spans="1:7" x14ac:dyDescent="0.25">
      <c r="A968" s="146" t="s">
        <v>1896</v>
      </c>
      <c r="B968" s="146" t="s">
        <v>1897</v>
      </c>
      <c r="C968" s="146">
        <v>750</v>
      </c>
      <c r="D968" s="146" t="s">
        <v>154</v>
      </c>
      <c r="E968" s="146" t="s">
        <v>108</v>
      </c>
      <c r="F968" s="146" t="s">
        <v>109</v>
      </c>
      <c r="G968" s="146" t="s">
        <v>155</v>
      </c>
    </row>
    <row r="969" spans="1:7" x14ac:dyDescent="0.25">
      <c r="A969" s="146" t="s">
        <v>1898</v>
      </c>
      <c r="B969" s="146" t="s">
        <v>114</v>
      </c>
      <c r="C969" s="146">
        <v>20</v>
      </c>
      <c r="D969" s="146" t="s">
        <v>164</v>
      </c>
      <c r="E969" s="146" t="s">
        <v>165</v>
      </c>
      <c r="F969" s="146" t="s">
        <v>109</v>
      </c>
      <c r="G969" s="146" t="s">
        <v>110</v>
      </c>
    </row>
    <row r="970" spans="1:7" x14ac:dyDescent="0.25">
      <c r="A970" s="146" t="s">
        <v>1899</v>
      </c>
      <c r="B970" s="146" t="s">
        <v>1900</v>
      </c>
      <c r="C970" s="146">
        <v>10</v>
      </c>
      <c r="D970" s="146" t="s">
        <v>107</v>
      </c>
      <c r="E970" s="146" t="s">
        <v>108</v>
      </c>
      <c r="F970" s="146" t="s">
        <v>109</v>
      </c>
      <c r="G970" s="146" t="s">
        <v>110</v>
      </c>
    </row>
    <row r="971" spans="1:7" x14ac:dyDescent="0.25">
      <c r="A971" s="146" t="s">
        <v>1901</v>
      </c>
      <c r="B971" s="146" t="s">
        <v>1902</v>
      </c>
      <c r="C971" s="146">
        <v>10</v>
      </c>
      <c r="D971" s="146" t="s">
        <v>107</v>
      </c>
      <c r="E971" s="146" t="s">
        <v>108</v>
      </c>
      <c r="F971" s="146" t="s">
        <v>109</v>
      </c>
      <c r="G971" s="146" t="s">
        <v>110</v>
      </c>
    </row>
    <row r="972" spans="1:7" x14ac:dyDescent="0.25">
      <c r="A972" s="146" t="s">
        <v>1903</v>
      </c>
      <c r="B972" s="146" t="s">
        <v>1904</v>
      </c>
      <c r="C972" s="146">
        <v>7.5</v>
      </c>
      <c r="D972" s="146" t="s">
        <v>246</v>
      </c>
      <c r="E972" s="146" t="s">
        <v>108</v>
      </c>
      <c r="F972" s="146" t="s">
        <v>109</v>
      </c>
      <c r="G972" s="146" t="s">
        <v>247</v>
      </c>
    </row>
    <row r="973" spans="1:7" x14ac:dyDescent="0.25">
      <c r="A973" s="146" t="s">
        <v>1905</v>
      </c>
      <c r="B973" s="146" t="s">
        <v>1906</v>
      </c>
      <c r="C973" s="146">
        <v>3</v>
      </c>
      <c r="D973" s="146" t="s">
        <v>107</v>
      </c>
      <c r="E973" s="146" t="s">
        <v>108</v>
      </c>
      <c r="F973" s="146" t="s">
        <v>109</v>
      </c>
      <c r="G973" s="146" t="s">
        <v>110</v>
      </c>
    </row>
    <row r="974" spans="1:7" x14ac:dyDescent="0.25">
      <c r="A974" s="146" t="s">
        <v>1907</v>
      </c>
      <c r="B974" s="146" t="s">
        <v>1907</v>
      </c>
      <c r="C974" s="146">
        <v>70</v>
      </c>
      <c r="D974" s="146" t="s">
        <v>302</v>
      </c>
      <c r="E974" s="146" t="s">
        <v>108</v>
      </c>
      <c r="F974" s="146" t="s">
        <v>109</v>
      </c>
      <c r="G974" s="146" t="s">
        <v>3149</v>
      </c>
    </row>
    <row r="975" spans="1:7" x14ac:dyDescent="0.25">
      <c r="A975" s="148" t="s">
        <v>1908</v>
      </c>
      <c r="B975" s="148" t="s">
        <v>1909</v>
      </c>
      <c r="C975" s="148">
        <v>3</v>
      </c>
      <c r="D975" s="146" t="s">
        <v>150</v>
      </c>
      <c r="E975" s="149" t="s">
        <v>108</v>
      </c>
      <c r="F975" s="148" t="s">
        <v>109</v>
      </c>
      <c r="G975" s="146" t="s">
        <v>151</v>
      </c>
    </row>
    <row r="976" spans="1:7" x14ac:dyDescent="0.25">
      <c r="A976" s="148" t="s">
        <v>1910</v>
      </c>
      <c r="B976" s="148" t="s">
        <v>1911</v>
      </c>
      <c r="C976" s="148">
        <v>3</v>
      </c>
      <c r="D976" s="146" t="s">
        <v>150</v>
      </c>
      <c r="E976" s="149" t="s">
        <v>108</v>
      </c>
      <c r="F976" s="148" t="s">
        <v>109</v>
      </c>
      <c r="G976" s="146" t="s">
        <v>151</v>
      </c>
    </row>
    <row r="977" spans="1:7" x14ac:dyDescent="0.25">
      <c r="A977" s="146" t="s">
        <v>1912</v>
      </c>
      <c r="B977" s="146" t="s">
        <v>114</v>
      </c>
      <c r="C977" s="146">
        <v>1.5</v>
      </c>
      <c r="D977" s="146" t="s">
        <v>769</v>
      </c>
      <c r="E977" s="146" t="s">
        <v>108</v>
      </c>
      <c r="F977" s="146" t="s">
        <v>109</v>
      </c>
      <c r="G977" s="146" t="s">
        <v>770</v>
      </c>
    </row>
    <row r="978" spans="1:7" x14ac:dyDescent="0.25">
      <c r="A978" s="146" t="s">
        <v>1913</v>
      </c>
      <c r="B978" s="146" t="s">
        <v>114</v>
      </c>
      <c r="C978" s="146">
        <v>1.5</v>
      </c>
      <c r="D978" s="146" t="s">
        <v>769</v>
      </c>
      <c r="E978" s="146" t="s">
        <v>108</v>
      </c>
      <c r="F978" s="146" t="s">
        <v>109</v>
      </c>
      <c r="G978" s="146" t="s">
        <v>770</v>
      </c>
    </row>
    <row r="979" spans="1:7" x14ac:dyDescent="0.25">
      <c r="A979" s="146" t="s">
        <v>1914</v>
      </c>
      <c r="B979" s="146" t="s">
        <v>1915</v>
      </c>
      <c r="C979" s="146">
        <v>35.5</v>
      </c>
      <c r="D979" s="146" t="s">
        <v>182</v>
      </c>
      <c r="E979" s="146" t="s">
        <v>108</v>
      </c>
      <c r="F979" s="146" t="s">
        <v>109</v>
      </c>
      <c r="G979" s="146" t="s">
        <v>136</v>
      </c>
    </row>
    <row r="980" spans="1:7" x14ac:dyDescent="0.25">
      <c r="A980" s="146" t="s">
        <v>1916</v>
      </c>
      <c r="B980" s="146" t="s">
        <v>114</v>
      </c>
      <c r="C980" s="146">
        <v>3</v>
      </c>
      <c r="D980" s="146" t="s">
        <v>769</v>
      </c>
      <c r="E980" s="146" t="s">
        <v>108</v>
      </c>
      <c r="F980" s="146" t="s">
        <v>109</v>
      </c>
      <c r="G980" s="146" t="s">
        <v>770</v>
      </c>
    </row>
    <row r="981" spans="1:7" x14ac:dyDescent="0.25">
      <c r="A981" s="146" t="s">
        <v>1917</v>
      </c>
      <c r="B981" s="146" t="s">
        <v>1918</v>
      </c>
      <c r="C981" s="146">
        <v>603.67999999999995</v>
      </c>
      <c r="D981" s="146" t="s">
        <v>147</v>
      </c>
      <c r="E981" s="146" t="s">
        <v>108</v>
      </c>
      <c r="F981" s="146" t="s">
        <v>109</v>
      </c>
      <c r="G981" s="146" t="s">
        <v>140</v>
      </c>
    </row>
    <row r="982" spans="1:7" x14ac:dyDescent="0.25">
      <c r="A982" s="146" t="s">
        <v>1919</v>
      </c>
      <c r="B982" s="146" t="s">
        <v>1920</v>
      </c>
      <c r="C982" s="146">
        <v>5.8</v>
      </c>
      <c r="D982" s="146" t="s">
        <v>129</v>
      </c>
      <c r="E982" s="146" t="s">
        <v>108</v>
      </c>
      <c r="F982" s="146" t="s">
        <v>109</v>
      </c>
      <c r="G982" s="146" t="s">
        <v>132</v>
      </c>
    </row>
    <row r="983" spans="1:7" x14ac:dyDescent="0.25">
      <c r="A983" s="146" t="s">
        <v>1921</v>
      </c>
      <c r="B983" s="146" t="s">
        <v>1922</v>
      </c>
      <c r="C983" s="146">
        <v>10.62</v>
      </c>
      <c r="D983" s="146" t="s">
        <v>370</v>
      </c>
      <c r="E983" s="146" t="s">
        <v>108</v>
      </c>
      <c r="F983" s="146" t="s">
        <v>109</v>
      </c>
      <c r="G983" s="146" t="s">
        <v>371</v>
      </c>
    </row>
    <row r="984" spans="1:7" x14ac:dyDescent="0.25">
      <c r="A984" s="146" t="s">
        <v>1923</v>
      </c>
      <c r="B984" s="146" t="s">
        <v>1924</v>
      </c>
      <c r="C984" s="146">
        <v>28.8</v>
      </c>
      <c r="D984" s="146" t="s">
        <v>370</v>
      </c>
      <c r="E984" s="146" t="s">
        <v>108</v>
      </c>
      <c r="F984" s="146" t="s">
        <v>109</v>
      </c>
      <c r="G984" s="146" t="s">
        <v>371</v>
      </c>
    </row>
    <row r="985" spans="1:7" x14ac:dyDescent="0.25">
      <c r="A985" s="146" t="s">
        <v>1925</v>
      </c>
      <c r="B985" s="146" t="s">
        <v>1926</v>
      </c>
      <c r="C985" s="146">
        <v>1.92</v>
      </c>
      <c r="D985" s="146" t="s">
        <v>168</v>
      </c>
      <c r="E985" s="146" t="s">
        <v>108</v>
      </c>
      <c r="F985" s="146" t="s">
        <v>109</v>
      </c>
      <c r="G985" s="146" t="s">
        <v>169</v>
      </c>
    </row>
    <row r="986" spans="1:7" x14ac:dyDescent="0.25">
      <c r="A986" s="146" t="s">
        <v>1927</v>
      </c>
      <c r="B986" s="146" t="s">
        <v>1928</v>
      </c>
      <c r="C986" s="146">
        <v>1.75</v>
      </c>
      <c r="D986" s="146" t="s">
        <v>107</v>
      </c>
      <c r="E986" s="146" t="s">
        <v>108</v>
      </c>
      <c r="F986" s="146" t="s">
        <v>109</v>
      </c>
      <c r="G986" s="146" t="s">
        <v>110</v>
      </c>
    </row>
    <row r="987" spans="1:7" x14ac:dyDescent="0.25">
      <c r="A987" s="146" t="s">
        <v>1929</v>
      </c>
      <c r="B987" s="146" t="s">
        <v>1930</v>
      </c>
      <c r="C987" s="146">
        <v>9.9</v>
      </c>
      <c r="D987" s="146" t="s">
        <v>129</v>
      </c>
      <c r="E987" s="146" t="s">
        <v>108</v>
      </c>
      <c r="F987" s="146" t="s">
        <v>109</v>
      </c>
      <c r="G987" s="146" t="s">
        <v>132</v>
      </c>
    </row>
    <row r="988" spans="1:7" x14ac:dyDescent="0.25">
      <c r="A988" s="146" t="s">
        <v>1931</v>
      </c>
      <c r="B988" s="146" t="s">
        <v>1932</v>
      </c>
      <c r="C988" s="146">
        <v>1.82</v>
      </c>
      <c r="D988" s="146" t="s">
        <v>168</v>
      </c>
      <c r="E988" s="146" t="s">
        <v>108</v>
      </c>
      <c r="F988" s="146" t="s">
        <v>109</v>
      </c>
      <c r="G988" s="146" t="s">
        <v>169</v>
      </c>
    </row>
    <row r="989" spans="1:7" x14ac:dyDescent="0.25">
      <c r="A989" s="146" t="s">
        <v>1933</v>
      </c>
      <c r="B989" s="146" t="s">
        <v>1934</v>
      </c>
      <c r="C989" s="146">
        <v>1.05</v>
      </c>
      <c r="D989" s="146" t="s">
        <v>168</v>
      </c>
      <c r="E989" s="146" t="s">
        <v>108</v>
      </c>
      <c r="F989" s="146" t="s">
        <v>109</v>
      </c>
      <c r="G989" s="146" t="s">
        <v>169</v>
      </c>
    </row>
    <row r="990" spans="1:7" x14ac:dyDescent="0.25">
      <c r="A990" s="146" t="s">
        <v>1935</v>
      </c>
      <c r="B990" s="146" t="s">
        <v>1936</v>
      </c>
      <c r="C990" s="146">
        <v>20</v>
      </c>
      <c r="D990" s="146" t="s">
        <v>107</v>
      </c>
      <c r="E990" s="146" t="s">
        <v>108</v>
      </c>
      <c r="F990" s="146" t="s">
        <v>109</v>
      </c>
      <c r="G990" s="146" t="s">
        <v>110</v>
      </c>
    </row>
    <row r="991" spans="1:7" x14ac:dyDescent="0.25">
      <c r="A991" s="146" t="s">
        <v>1937</v>
      </c>
      <c r="B991" s="146" t="s">
        <v>1938</v>
      </c>
      <c r="C991" s="146">
        <v>4.5</v>
      </c>
      <c r="D991" s="146" t="s">
        <v>182</v>
      </c>
      <c r="E991" s="146" t="s">
        <v>108</v>
      </c>
      <c r="F991" s="146" t="s">
        <v>109</v>
      </c>
      <c r="G991" s="146" t="s">
        <v>136</v>
      </c>
    </row>
    <row r="992" spans="1:7" x14ac:dyDescent="0.25">
      <c r="A992" s="146" t="s">
        <v>1939</v>
      </c>
      <c r="B992" s="146" t="s">
        <v>114</v>
      </c>
      <c r="C992" s="146">
        <v>407</v>
      </c>
      <c r="D992" s="146" t="s">
        <v>1940</v>
      </c>
      <c r="E992" s="146" t="s">
        <v>116</v>
      </c>
      <c r="F992" s="146" t="s">
        <v>109</v>
      </c>
      <c r="G992" s="146" t="s">
        <v>837</v>
      </c>
    </row>
    <row r="993" spans="1:7" x14ac:dyDescent="0.25">
      <c r="A993" s="146" t="s">
        <v>1941</v>
      </c>
      <c r="B993" s="146" t="s">
        <v>1942</v>
      </c>
      <c r="C993" s="146">
        <v>575</v>
      </c>
      <c r="D993" s="146" t="s">
        <v>147</v>
      </c>
      <c r="E993" s="146" t="s">
        <v>108</v>
      </c>
      <c r="F993" s="146" t="s">
        <v>109</v>
      </c>
      <c r="G993" s="146" t="s">
        <v>140</v>
      </c>
    </row>
    <row r="994" spans="1:7" x14ac:dyDescent="0.25">
      <c r="A994" s="146" t="s">
        <v>1943</v>
      </c>
      <c r="B994" s="146" t="s">
        <v>114</v>
      </c>
      <c r="C994" s="147">
        <v>49</v>
      </c>
      <c r="D994" s="146" t="s">
        <v>370</v>
      </c>
      <c r="E994" s="146" t="s">
        <v>108</v>
      </c>
      <c r="F994" s="146" t="s">
        <v>109</v>
      </c>
      <c r="G994" s="146" t="s">
        <v>371</v>
      </c>
    </row>
    <row r="995" spans="1:7" x14ac:dyDescent="0.25">
      <c r="A995" s="146" t="s">
        <v>1944</v>
      </c>
      <c r="B995" s="146" t="s">
        <v>114</v>
      </c>
      <c r="C995" s="146">
        <v>30</v>
      </c>
      <c r="D995" s="146" t="s">
        <v>191</v>
      </c>
      <c r="E995" s="146" t="s">
        <v>108</v>
      </c>
      <c r="F995" s="146" t="s">
        <v>109</v>
      </c>
      <c r="G995" s="146" t="s">
        <v>192</v>
      </c>
    </row>
    <row r="996" spans="1:7" x14ac:dyDescent="0.25">
      <c r="A996" s="146" t="s">
        <v>1945</v>
      </c>
      <c r="B996" s="146" t="s">
        <v>1946</v>
      </c>
      <c r="C996" s="146">
        <v>30</v>
      </c>
      <c r="D996" s="146" t="s">
        <v>129</v>
      </c>
      <c r="E996" s="146" t="s">
        <v>108</v>
      </c>
      <c r="F996" s="146" t="s">
        <v>109</v>
      </c>
      <c r="G996" s="146" t="s">
        <v>132</v>
      </c>
    </row>
    <row r="997" spans="1:7" x14ac:dyDescent="0.25">
      <c r="A997" s="146" t="s">
        <v>1947</v>
      </c>
      <c r="B997" s="146" t="s">
        <v>114</v>
      </c>
      <c r="C997" s="146">
        <v>10</v>
      </c>
      <c r="D997" s="146" t="s">
        <v>191</v>
      </c>
      <c r="E997" s="146" t="s">
        <v>108</v>
      </c>
      <c r="F997" s="146" t="s">
        <v>109</v>
      </c>
      <c r="G997" s="146" t="s">
        <v>192</v>
      </c>
    </row>
    <row r="998" spans="1:7" x14ac:dyDescent="0.25">
      <c r="A998" s="146" t="s">
        <v>1948</v>
      </c>
      <c r="B998" s="146" t="s">
        <v>1949</v>
      </c>
      <c r="C998" s="146">
        <v>9.5</v>
      </c>
      <c r="D998" s="146" t="s">
        <v>107</v>
      </c>
      <c r="E998" s="146" t="s">
        <v>108</v>
      </c>
      <c r="F998" s="146" t="s">
        <v>109</v>
      </c>
      <c r="G998" s="146" t="s">
        <v>110</v>
      </c>
    </row>
    <row r="999" spans="1:7" x14ac:dyDescent="0.25">
      <c r="A999" s="146" t="s">
        <v>1950</v>
      </c>
      <c r="B999" s="146" t="s">
        <v>1951</v>
      </c>
      <c r="C999" s="146">
        <v>1.6</v>
      </c>
      <c r="D999" s="146" t="s">
        <v>370</v>
      </c>
      <c r="E999" s="146" t="s">
        <v>108</v>
      </c>
      <c r="F999" s="146" t="s">
        <v>109</v>
      </c>
      <c r="G999" s="146" t="s">
        <v>371</v>
      </c>
    </row>
    <row r="1000" spans="1:7" x14ac:dyDescent="0.25">
      <c r="A1000" s="146" t="s">
        <v>1952</v>
      </c>
      <c r="B1000" s="146" t="s">
        <v>1953</v>
      </c>
      <c r="C1000" s="146">
        <v>8</v>
      </c>
      <c r="D1000" s="146" t="s">
        <v>370</v>
      </c>
      <c r="E1000" s="146" t="s">
        <v>108</v>
      </c>
      <c r="F1000" s="146" t="s">
        <v>109</v>
      </c>
      <c r="G1000" s="146" t="s">
        <v>371</v>
      </c>
    </row>
    <row r="1001" spans="1:7" x14ac:dyDescent="0.25">
      <c r="A1001" s="146" t="s">
        <v>1954</v>
      </c>
      <c r="B1001" s="146" t="s">
        <v>1954</v>
      </c>
      <c r="C1001" s="146">
        <v>118</v>
      </c>
      <c r="D1001" s="146" t="s">
        <v>302</v>
      </c>
      <c r="E1001" s="146" t="s">
        <v>108</v>
      </c>
      <c r="F1001" s="146" t="s">
        <v>109</v>
      </c>
      <c r="G1001" s="146" t="s">
        <v>3149</v>
      </c>
    </row>
    <row r="1002" spans="1:7" x14ac:dyDescent="0.25">
      <c r="A1002" s="148" t="s">
        <v>1955</v>
      </c>
      <c r="B1002" s="156" t="s">
        <v>1956</v>
      </c>
      <c r="C1002" s="157">
        <v>5</v>
      </c>
      <c r="D1002" s="146" t="s">
        <v>150</v>
      </c>
      <c r="E1002" s="149" t="s">
        <v>108</v>
      </c>
      <c r="F1002" s="148" t="s">
        <v>109</v>
      </c>
      <c r="G1002" s="146" t="s">
        <v>151</v>
      </c>
    </row>
    <row r="1003" spans="1:7" x14ac:dyDescent="0.25">
      <c r="A1003" s="146" t="s">
        <v>1957</v>
      </c>
      <c r="B1003" s="146" t="s">
        <v>1958</v>
      </c>
      <c r="C1003" s="146">
        <v>1.5</v>
      </c>
      <c r="D1003" s="146" t="s">
        <v>107</v>
      </c>
      <c r="E1003" s="146" t="s">
        <v>108</v>
      </c>
      <c r="F1003" s="146" t="s">
        <v>109</v>
      </c>
      <c r="G1003" s="146" t="s">
        <v>110</v>
      </c>
    </row>
    <row r="1004" spans="1:7" x14ac:dyDescent="0.25">
      <c r="A1004" s="146" t="s">
        <v>1959</v>
      </c>
      <c r="B1004" s="146" t="s">
        <v>114</v>
      </c>
      <c r="C1004" s="146">
        <v>90</v>
      </c>
      <c r="D1004" s="146" t="s">
        <v>1960</v>
      </c>
      <c r="E1004" s="146" t="s">
        <v>108</v>
      </c>
      <c r="F1004" s="146" t="s">
        <v>109</v>
      </c>
      <c r="G1004" s="146" t="s">
        <v>1961</v>
      </c>
    </row>
    <row r="1005" spans="1:7" x14ac:dyDescent="0.25">
      <c r="A1005" s="146" t="s">
        <v>1962</v>
      </c>
      <c r="B1005" s="146" t="s">
        <v>114</v>
      </c>
      <c r="C1005" s="146">
        <v>0.1</v>
      </c>
      <c r="D1005" s="146" t="s">
        <v>1960</v>
      </c>
      <c r="E1005" s="146" t="s">
        <v>108</v>
      </c>
      <c r="F1005" s="146" t="s">
        <v>109</v>
      </c>
      <c r="G1005" s="146" t="s">
        <v>1961</v>
      </c>
    </row>
    <row r="1006" spans="1:7" x14ac:dyDescent="0.25">
      <c r="A1006" s="146" t="s">
        <v>1963</v>
      </c>
      <c r="B1006" s="146" t="s">
        <v>114</v>
      </c>
      <c r="C1006" s="146">
        <v>0.1</v>
      </c>
      <c r="D1006" s="146" t="s">
        <v>1960</v>
      </c>
      <c r="E1006" s="146" t="s">
        <v>108</v>
      </c>
      <c r="F1006" s="146" t="s">
        <v>109</v>
      </c>
      <c r="G1006" s="146" t="s">
        <v>1961</v>
      </c>
    </row>
    <row r="1007" spans="1:7" x14ac:dyDescent="0.25">
      <c r="A1007" s="146" t="s">
        <v>1964</v>
      </c>
      <c r="B1007" s="146" t="s">
        <v>114</v>
      </c>
      <c r="C1007" s="146">
        <v>4</v>
      </c>
      <c r="D1007" s="146" t="s">
        <v>1960</v>
      </c>
      <c r="E1007" s="146" t="s">
        <v>108</v>
      </c>
      <c r="F1007" s="146" t="s">
        <v>109</v>
      </c>
      <c r="G1007" s="146" t="s">
        <v>1961</v>
      </c>
    </row>
    <row r="1008" spans="1:7" x14ac:dyDescent="0.25">
      <c r="A1008" s="146" t="s">
        <v>1965</v>
      </c>
      <c r="B1008" s="146" t="s">
        <v>114</v>
      </c>
      <c r="C1008" s="146">
        <v>0.1</v>
      </c>
      <c r="D1008" s="146" t="s">
        <v>1960</v>
      </c>
      <c r="E1008" s="146" t="s">
        <v>108</v>
      </c>
      <c r="F1008" s="146" t="s">
        <v>109</v>
      </c>
      <c r="G1008" s="146" t="s">
        <v>1961</v>
      </c>
    </row>
    <row r="1009" spans="1:7" x14ac:dyDescent="0.25">
      <c r="A1009" s="146" t="s">
        <v>1966</v>
      </c>
      <c r="B1009" s="146" t="s">
        <v>114</v>
      </c>
      <c r="C1009" s="146">
        <v>0.1</v>
      </c>
      <c r="D1009" s="146" t="s">
        <v>1960</v>
      </c>
      <c r="E1009" s="146" t="s">
        <v>108</v>
      </c>
      <c r="F1009" s="146" t="s">
        <v>109</v>
      </c>
      <c r="G1009" s="146" t="s">
        <v>1961</v>
      </c>
    </row>
    <row r="1010" spans="1:7" x14ac:dyDescent="0.25">
      <c r="A1010" s="146" t="s">
        <v>1967</v>
      </c>
      <c r="B1010" s="146" t="s">
        <v>114</v>
      </c>
      <c r="C1010" s="146">
        <v>0.1</v>
      </c>
      <c r="D1010" s="146" t="s">
        <v>1960</v>
      </c>
      <c r="E1010" s="146" t="s">
        <v>108</v>
      </c>
      <c r="F1010" s="146" t="s">
        <v>109</v>
      </c>
      <c r="G1010" s="146" t="s">
        <v>1961</v>
      </c>
    </row>
    <row r="1011" spans="1:7" x14ac:dyDescent="0.25">
      <c r="A1011" s="146" t="s">
        <v>1968</v>
      </c>
      <c r="B1011" s="146" t="s">
        <v>114</v>
      </c>
      <c r="C1011" s="146">
        <v>267</v>
      </c>
      <c r="D1011" s="146" t="s">
        <v>1960</v>
      </c>
      <c r="E1011" s="146" t="s">
        <v>108</v>
      </c>
      <c r="F1011" s="146" t="s">
        <v>109</v>
      </c>
      <c r="G1011" s="146" t="s">
        <v>1961</v>
      </c>
    </row>
    <row r="1012" spans="1:7" x14ac:dyDescent="0.25">
      <c r="A1012" s="146" t="s">
        <v>1969</v>
      </c>
      <c r="B1012" s="146" t="s">
        <v>114</v>
      </c>
      <c r="C1012" s="146">
        <v>0.1</v>
      </c>
      <c r="D1012" s="146" t="s">
        <v>1960</v>
      </c>
      <c r="E1012" s="146" t="s">
        <v>108</v>
      </c>
      <c r="F1012" s="146" t="s">
        <v>109</v>
      </c>
      <c r="G1012" s="146" t="s">
        <v>1961</v>
      </c>
    </row>
    <row r="1013" spans="1:7" x14ac:dyDescent="0.25">
      <c r="A1013" s="146" t="s">
        <v>1970</v>
      </c>
      <c r="B1013" s="146" t="s">
        <v>114</v>
      </c>
      <c r="C1013" s="146">
        <v>0.1</v>
      </c>
      <c r="D1013" s="146" t="s">
        <v>1960</v>
      </c>
      <c r="E1013" s="146" t="s">
        <v>108</v>
      </c>
      <c r="F1013" s="146" t="s">
        <v>109</v>
      </c>
      <c r="G1013" s="146" t="s">
        <v>1961</v>
      </c>
    </row>
    <row r="1014" spans="1:7" x14ac:dyDescent="0.25">
      <c r="A1014" s="146" t="s">
        <v>1971</v>
      </c>
      <c r="B1014" s="146" t="s">
        <v>114</v>
      </c>
      <c r="C1014" s="146">
        <v>0.1</v>
      </c>
      <c r="D1014" s="146" t="s">
        <v>1960</v>
      </c>
      <c r="E1014" s="146" t="s">
        <v>108</v>
      </c>
      <c r="F1014" s="146" t="s">
        <v>109</v>
      </c>
      <c r="G1014" s="146" t="s">
        <v>1961</v>
      </c>
    </row>
    <row r="1015" spans="1:7" x14ac:dyDescent="0.25">
      <c r="A1015" s="146" t="s">
        <v>1972</v>
      </c>
      <c r="B1015" s="146" t="s">
        <v>114</v>
      </c>
      <c r="C1015" s="146">
        <v>0.1</v>
      </c>
      <c r="D1015" s="146" t="s">
        <v>1960</v>
      </c>
      <c r="E1015" s="146" t="s">
        <v>108</v>
      </c>
      <c r="F1015" s="146" t="s">
        <v>109</v>
      </c>
      <c r="G1015" s="146" t="s">
        <v>1961</v>
      </c>
    </row>
    <row r="1016" spans="1:7" x14ac:dyDescent="0.25">
      <c r="A1016" s="146" t="s">
        <v>1973</v>
      </c>
      <c r="B1016" s="146" t="s">
        <v>114</v>
      </c>
      <c r="C1016" s="146">
        <v>2</v>
      </c>
      <c r="D1016" s="146" t="s">
        <v>1960</v>
      </c>
      <c r="E1016" s="146" t="s">
        <v>108</v>
      </c>
      <c r="F1016" s="146" t="s">
        <v>109</v>
      </c>
      <c r="G1016" s="146" t="s">
        <v>1961</v>
      </c>
    </row>
    <row r="1017" spans="1:7" x14ac:dyDescent="0.25">
      <c r="A1017" s="146" t="s">
        <v>1974</v>
      </c>
      <c r="B1017" s="146" t="s">
        <v>1975</v>
      </c>
      <c r="C1017" s="146">
        <v>2</v>
      </c>
      <c r="D1017" s="146" t="s">
        <v>168</v>
      </c>
      <c r="E1017" s="146" t="s">
        <v>108</v>
      </c>
      <c r="F1017" s="146" t="s">
        <v>109</v>
      </c>
      <c r="G1017" s="146" t="s">
        <v>169</v>
      </c>
    </row>
    <row r="1018" spans="1:7" x14ac:dyDescent="0.25">
      <c r="A1018" s="146" t="s">
        <v>1976</v>
      </c>
      <c r="B1018" s="146" t="s">
        <v>114</v>
      </c>
      <c r="C1018" s="146">
        <v>8.5</v>
      </c>
      <c r="D1018" s="146" t="s">
        <v>115</v>
      </c>
      <c r="E1018" s="146" t="s">
        <v>116</v>
      </c>
      <c r="F1018" s="146" t="s">
        <v>109</v>
      </c>
      <c r="G1018" s="146" t="s">
        <v>110</v>
      </c>
    </row>
    <row r="1019" spans="1:7" x14ac:dyDescent="0.25">
      <c r="A1019" s="146" t="s">
        <v>1977</v>
      </c>
      <c r="B1019" s="146" t="s">
        <v>114</v>
      </c>
      <c r="C1019" s="146">
        <v>120</v>
      </c>
      <c r="D1019" s="146" t="s">
        <v>1978</v>
      </c>
      <c r="E1019" s="146" t="s">
        <v>116</v>
      </c>
      <c r="F1019" s="146" t="s">
        <v>109</v>
      </c>
      <c r="G1019" s="146" t="s">
        <v>1660</v>
      </c>
    </row>
    <row r="1020" spans="1:7" x14ac:dyDescent="0.25">
      <c r="A1020" s="146" t="s">
        <v>1979</v>
      </c>
      <c r="B1020" s="146" t="s">
        <v>1980</v>
      </c>
      <c r="C1020" s="146">
        <v>198.51</v>
      </c>
      <c r="D1020" s="146" t="s">
        <v>129</v>
      </c>
      <c r="E1020" s="146" t="s">
        <v>108</v>
      </c>
      <c r="F1020" s="146" t="s">
        <v>109</v>
      </c>
      <c r="G1020" s="146" t="s">
        <v>132</v>
      </c>
    </row>
    <row r="1021" spans="1:7" x14ac:dyDescent="0.25">
      <c r="A1021" s="146" t="s">
        <v>1981</v>
      </c>
      <c r="B1021" s="146" t="s">
        <v>1982</v>
      </c>
      <c r="C1021" s="146">
        <v>111.3</v>
      </c>
      <c r="D1021" s="146" t="s">
        <v>135</v>
      </c>
      <c r="E1021" s="146" t="s">
        <v>108</v>
      </c>
      <c r="F1021" s="146" t="s">
        <v>109</v>
      </c>
      <c r="G1021" s="146" t="s">
        <v>136</v>
      </c>
    </row>
    <row r="1022" spans="1:7" x14ac:dyDescent="0.25">
      <c r="A1022" s="146" t="s">
        <v>1983</v>
      </c>
      <c r="B1022" s="146" t="s">
        <v>1984</v>
      </c>
      <c r="C1022" s="146">
        <v>112.7</v>
      </c>
      <c r="D1022" s="146" t="s">
        <v>135</v>
      </c>
      <c r="E1022" s="146" t="s">
        <v>108</v>
      </c>
      <c r="F1022" s="146" t="s">
        <v>109</v>
      </c>
      <c r="G1022" s="146" t="s">
        <v>136</v>
      </c>
    </row>
    <row r="1023" spans="1:7" x14ac:dyDescent="0.25">
      <c r="A1023" s="146" t="s">
        <v>1985</v>
      </c>
      <c r="B1023" s="146" t="s">
        <v>1986</v>
      </c>
      <c r="C1023" s="146">
        <v>112</v>
      </c>
      <c r="D1023" s="146" t="s">
        <v>135</v>
      </c>
      <c r="E1023" s="146" t="s">
        <v>108</v>
      </c>
      <c r="F1023" s="146" t="s">
        <v>109</v>
      </c>
      <c r="G1023" s="146" t="s">
        <v>136</v>
      </c>
    </row>
    <row r="1024" spans="1:7" x14ac:dyDescent="0.25">
      <c r="A1024" s="146" t="s">
        <v>1987</v>
      </c>
      <c r="B1024" s="146" t="s">
        <v>1988</v>
      </c>
      <c r="C1024" s="146">
        <v>1.5</v>
      </c>
      <c r="D1024" s="146" t="s">
        <v>107</v>
      </c>
      <c r="E1024" s="146" t="s">
        <v>108</v>
      </c>
      <c r="F1024" s="146" t="s">
        <v>109</v>
      </c>
      <c r="G1024" s="146" t="s">
        <v>110</v>
      </c>
    </row>
    <row r="1025" spans="1:7" x14ac:dyDescent="0.25">
      <c r="A1025" s="146" t="s">
        <v>1989</v>
      </c>
      <c r="B1025" s="146" t="s">
        <v>1990</v>
      </c>
      <c r="C1025" s="146">
        <v>32</v>
      </c>
      <c r="D1025" s="146" t="s">
        <v>129</v>
      </c>
      <c r="E1025" s="146" t="s">
        <v>108</v>
      </c>
      <c r="F1025" s="146" t="s">
        <v>109</v>
      </c>
      <c r="G1025" s="146" t="s">
        <v>132</v>
      </c>
    </row>
    <row r="1026" spans="1:7" x14ac:dyDescent="0.25">
      <c r="A1026" s="146" t="s">
        <v>1991</v>
      </c>
      <c r="B1026" s="146" t="s">
        <v>1992</v>
      </c>
      <c r="C1026" s="146">
        <v>32</v>
      </c>
      <c r="D1026" s="146" t="s">
        <v>129</v>
      </c>
      <c r="E1026" s="146" t="s">
        <v>108</v>
      </c>
      <c r="F1026" s="146" t="s">
        <v>109</v>
      </c>
      <c r="G1026" s="146" t="s">
        <v>132</v>
      </c>
    </row>
    <row r="1027" spans="1:7" x14ac:dyDescent="0.25">
      <c r="A1027" s="146" t="s">
        <v>1993</v>
      </c>
      <c r="B1027" s="146" t="s">
        <v>1994</v>
      </c>
      <c r="C1027" s="146">
        <v>70.599999999999994</v>
      </c>
      <c r="D1027" s="146" t="s">
        <v>129</v>
      </c>
      <c r="E1027" s="146" t="s">
        <v>108</v>
      </c>
      <c r="F1027" s="146" t="s">
        <v>109</v>
      </c>
      <c r="G1027" s="146" t="s">
        <v>132</v>
      </c>
    </row>
    <row r="1028" spans="1:7" x14ac:dyDescent="0.25">
      <c r="A1028" s="146" t="s">
        <v>1995</v>
      </c>
      <c r="B1028" s="146" t="s">
        <v>1996</v>
      </c>
      <c r="C1028" s="146">
        <v>95</v>
      </c>
      <c r="D1028" s="146" t="s">
        <v>129</v>
      </c>
      <c r="E1028" s="146" t="s">
        <v>108</v>
      </c>
      <c r="F1028" s="146" t="s">
        <v>109</v>
      </c>
      <c r="G1028" s="146" t="s">
        <v>132</v>
      </c>
    </row>
    <row r="1029" spans="1:7" x14ac:dyDescent="0.25">
      <c r="A1029" s="146" t="s">
        <v>1997</v>
      </c>
      <c r="B1029" s="146" t="s">
        <v>1998</v>
      </c>
      <c r="C1029" s="146">
        <v>82</v>
      </c>
      <c r="D1029" s="146" t="s">
        <v>129</v>
      </c>
      <c r="E1029" s="146" t="s">
        <v>108</v>
      </c>
      <c r="F1029" s="146" t="s">
        <v>109</v>
      </c>
      <c r="G1029" s="146" t="s">
        <v>132</v>
      </c>
    </row>
    <row r="1030" spans="1:7" x14ac:dyDescent="0.25">
      <c r="A1030" s="146" t="s">
        <v>1999</v>
      </c>
      <c r="B1030" s="146" t="s">
        <v>2000</v>
      </c>
      <c r="C1030" s="146">
        <v>82</v>
      </c>
      <c r="D1030" s="146" t="s">
        <v>129</v>
      </c>
      <c r="E1030" s="146" t="s">
        <v>108</v>
      </c>
      <c r="F1030" s="146" t="s">
        <v>109</v>
      </c>
      <c r="G1030" s="146" t="s">
        <v>132</v>
      </c>
    </row>
    <row r="1031" spans="1:7" x14ac:dyDescent="0.25">
      <c r="A1031" s="146" t="s">
        <v>2001</v>
      </c>
      <c r="B1031" s="146" t="s">
        <v>2002</v>
      </c>
      <c r="C1031" s="146">
        <v>1.1000000000000001</v>
      </c>
      <c r="D1031" s="146" t="s">
        <v>129</v>
      </c>
      <c r="E1031" s="146" t="s">
        <v>108</v>
      </c>
      <c r="F1031" s="146" t="s">
        <v>109</v>
      </c>
      <c r="G1031" s="146" t="s">
        <v>132</v>
      </c>
    </row>
    <row r="1032" spans="1:7" x14ac:dyDescent="0.25">
      <c r="A1032" s="146" t="s">
        <v>2003</v>
      </c>
      <c r="B1032" s="146" t="s">
        <v>2004</v>
      </c>
      <c r="C1032" s="146">
        <v>39</v>
      </c>
      <c r="D1032" s="146" t="s">
        <v>129</v>
      </c>
      <c r="E1032" s="146" t="s">
        <v>108</v>
      </c>
      <c r="F1032" s="146" t="s">
        <v>109</v>
      </c>
      <c r="G1032" s="146" t="s">
        <v>132</v>
      </c>
    </row>
    <row r="1033" spans="1:7" x14ac:dyDescent="0.25">
      <c r="A1033" s="146" t="s">
        <v>2005</v>
      </c>
      <c r="B1033" s="146" t="s">
        <v>2006</v>
      </c>
      <c r="C1033" s="146">
        <v>40</v>
      </c>
      <c r="D1033" s="146" t="s">
        <v>129</v>
      </c>
      <c r="E1033" s="146" t="s">
        <v>108</v>
      </c>
      <c r="F1033" s="146" t="s">
        <v>109</v>
      </c>
      <c r="G1033" s="146" t="s">
        <v>132</v>
      </c>
    </row>
    <row r="1034" spans="1:7" x14ac:dyDescent="0.25">
      <c r="A1034" s="146" t="s">
        <v>2007</v>
      </c>
      <c r="B1034" s="146" t="s">
        <v>2008</v>
      </c>
      <c r="C1034" s="146">
        <v>55.7</v>
      </c>
      <c r="D1034" s="146" t="s">
        <v>129</v>
      </c>
      <c r="E1034" s="146" t="s">
        <v>108</v>
      </c>
      <c r="F1034" s="146" t="s">
        <v>109</v>
      </c>
      <c r="G1034" s="146" t="s">
        <v>132</v>
      </c>
    </row>
    <row r="1035" spans="1:7" x14ac:dyDescent="0.25">
      <c r="A1035" s="146" t="s">
        <v>2009</v>
      </c>
      <c r="B1035" s="146" t="s">
        <v>2010</v>
      </c>
      <c r="C1035" s="146">
        <v>54.6</v>
      </c>
      <c r="D1035" s="146" t="s">
        <v>129</v>
      </c>
      <c r="E1035" s="146" t="s">
        <v>108</v>
      </c>
      <c r="F1035" s="146" t="s">
        <v>109</v>
      </c>
      <c r="G1035" s="146" t="s">
        <v>132</v>
      </c>
    </row>
    <row r="1036" spans="1:7" x14ac:dyDescent="0.25">
      <c r="A1036" s="146" t="s">
        <v>2011</v>
      </c>
      <c r="B1036" s="146" t="s">
        <v>2012</v>
      </c>
      <c r="C1036" s="146">
        <v>3</v>
      </c>
      <c r="D1036" s="146" t="s">
        <v>370</v>
      </c>
      <c r="E1036" s="146" t="s">
        <v>108</v>
      </c>
      <c r="F1036" s="146" t="s">
        <v>109</v>
      </c>
      <c r="G1036" s="146" t="s">
        <v>110</v>
      </c>
    </row>
    <row r="1037" spans="1:7" x14ac:dyDescent="0.25">
      <c r="A1037" s="146" t="s">
        <v>2013</v>
      </c>
      <c r="B1037" s="146" t="s">
        <v>2014</v>
      </c>
      <c r="C1037" s="146">
        <v>8.4</v>
      </c>
      <c r="D1037" s="146" t="s">
        <v>168</v>
      </c>
      <c r="E1037" s="146" t="s">
        <v>108</v>
      </c>
      <c r="F1037" s="146" t="s">
        <v>109</v>
      </c>
      <c r="G1037" s="146" t="s">
        <v>169</v>
      </c>
    </row>
    <row r="1038" spans="1:7" x14ac:dyDescent="0.25">
      <c r="A1038" s="146" t="s">
        <v>2015</v>
      </c>
      <c r="B1038" s="146" t="s">
        <v>2016</v>
      </c>
      <c r="C1038" s="146">
        <v>5</v>
      </c>
      <c r="D1038" s="146" t="s">
        <v>168</v>
      </c>
      <c r="E1038" s="146" t="s">
        <v>108</v>
      </c>
      <c r="F1038" s="146" t="s">
        <v>109</v>
      </c>
      <c r="G1038" s="146" t="s">
        <v>169</v>
      </c>
    </row>
    <row r="1039" spans="1:7" x14ac:dyDescent="0.25">
      <c r="A1039" s="146" t="s">
        <v>2017</v>
      </c>
      <c r="B1039" s="146" t="s">
        <v>2018</v>
      </c>
      <c r="C1039" s="146">
        <v>20</v>
      </c>
      <c r="D1039" s="146" t="s">
        <v>107</v>
      </c>
      <c r="E1039" s="146" t="s">
        <v>108</v>
      </c>
      <c r="F1039" s="146" t="s">
        <v>109</v>
      </c>
      <c r="G1039" s="146" t="s">
        <v>110</v>
      </c>
    </row>
    <row r="1040" spans="1:7" x14ac:dyDescent="0.25">
      <c r="A1040" s="146" t="s">
        <v>2019</v>
      </c>
      <c r="B1040" s="146" t="s">
        <v>2020</v>
      </c>
      <c r="C1040" s="146">
        <v>10</v>
      </c>
      <c r="D1040" s="146" t="s">
        <v>107</v>
      </c>
      <c r="E1040" s="146" t="s">
        <v>108</v>
      </c>
      <c r="F1040" s="146" t="s">
        <v>109</v>
      </c>
      <c r="G1040" s="146" t="s">
        <v>110</v>
      </c>
    </row>
    <row r="1041" spans="1:7" x14ac:dyDescent="0.25">
      <c r="A1041" s="146" t="s">
        <v>2021</v>
      </c>
      <c r="B1041" s="146" t="s">
        <v>2022</v>
      </c>
      <c r="C1041" s="146">
        <v>20</v>
      </c>
      <c r="D1041" s="146" t="s">
        <v>107</v>
      </c>
      <c r="E1041" s="146" t="s">
        <v>108</v>
      </c>
      <c r="F1041" s="146" t="s">
        <v>109</v>
      </c>
      <c r="G1041" s="146" t="s">
        <v>110</v>
      </c>
    </row>
    <row r="1042" spans="1:7" x14ac:dyDescent="0.25">
      <c r="A1042" s="146" t="s">
        <v>2023</v>
      </c>
      <c r="B1042" s="146" t="s">
        <v>2024</v>
      </c>
      <c r="C1042" s="146">
        <v>20</v>
      </c>
      <c r="D1042" s="146" t="s">
        <v>107</v>
      </c>
      <c r="E1042" s="146" t="s">
        <v>108</v>
      </c>
      <c r="F1042" s="146" t="s">
        <v>109</v>
      </c>
      <c r="G1042" s="146" t="s">
        <v>110</v>
      </c>
    </row>
    <row r="1043" spans="1:7" x14ac:dyDescent="0.25">
      <c r="A1043" s="146" t="s">
        <v>2025</v>
      </c>
      <c r="B1043" s="146" t="s">
        <v>2026</v>
      </c>
      <c r="C1043" s="146">
        <v>20</v>
      </c>
      <c r="D1043" s="146" t="s">
        <v>107</v>
      </c>
      <c r="E1043" s="146" t="s">
        <v>108</v>
      </c>
      <c r="F1043" s="146" t="s">
        <v>109</v>
      </c>
      <c r="G1043" s="146" t="s">
        <v>110</v>
      </c>
    </row>
    <row r="1044" spans="1:7" x14ac:dyDescent="0.25">
      <c r="A1044" s="146" t="s">
        <v>2027</v>
      </c>
      <c r="B1044" s="146" t="s">
        <v>2028</v>
      </c>
      <c r="C1044" s="146">
        <v>6</v>
      </c>
      <c r="D1044" s="146" t="s">
        <v>246</v>
      </c>
      <c r="E1044" s="146" t="s">
        <v>108</v>
      </c>
      <c r="F1044" s="146" t="s">
        <v>109</v>
      </c>
      <c r="G1044" s="146" t="s">
        <v>247</v>
      </c>
    </row>
    <row r="1045" spans="1:7" x14ac:dyDescent="0.25">
      <c r="A1045" s="146" t="s">
        <v>2029</v>
      </c>
      <c r="B1045" s="146" t="s">
        <v>2030</v>
      </c>
      <c r="C1045" s="146">
        <v>4.9800000000000004</v>
      </c>
      <c r="D1045" s="146" t="s">
        <v>370</v>
      </c>
      <c r="E1045" s="146" t="s">
        <v>108</v>
      </c>
      <c r="F1045" s="146" t="s">
        <v>109</v>
      </c>
      <c r="G1045" s="146" t="s">
        <v>371</v>
      </c>
    </row>
    <row r="1046" spans="1:7" x14ac:dyDescent="0.25">
      <c r="A1046" s="146" t="s">
        <v>2031</v>
      </c>
      <c r="B1046" s="146" t="s">
        <v>2032</v>
      </c>
      <c r="C1046" s="146">
        <v>10</v>
      </c>
      <c r="D1046" s="146" t="s">
        <v>107</v>
      </c>
      <c r="E1046" s="146" t="s">
        <v>108</v>
      </c>
      <c r="F1046" s="146" t="s">
        <v>109</v>
      </c>
      <c r="G1046" s="146" t="s">
        <v>110</v>
      </c>
    </row>
    <row r="1047" spans="1:7" x14ac:dyDescent="0.25">
      <c r="A1047" s="146" t="s">
        <v>2033</v>
      </c>
      <c r="B1047" s="146" t="s">
        <v>2034</v>
      </c>
      <c r="C1047" s="146">
        <v>20</v>
      </c>
      <c r="D1047" s="146" t="s">
        <v>107</v>
      </c>
      <c r="E1047" s="146" t="s">
        <v>108</v>
      </c>
      <c r="F1047" s="146" t="s">
        <v>109</v>
      </c>
      <c r="G1047" s="146" t="s">
        <v>110</v>
      </c>
    </row>
    <row r="1048" spans="1:7" x14ac:dyDescent="0.25">
      <c r="A1048" s="146" t="s">
        <v>2035</v>
      </c>
      <c r="B1048" s="146" t="s">
        <v>2036</v>
      </c>
      <c r="C1048" s="146">
        <v>20</v>
      </c>
      <c r="D1048" s="146" t="s">
        <v>107</v>
      </c>
      <c r="E1048" s="146" t="s">
        <v>108</v>
      </c>
      <c r="F1048" s="146" t="s">
        <v>109</v>
      </c>
      <c r="G1048" s="146" t="s">
        <v>110</v>
      </c>
    </row>
    <row r="1049" spans="1:7" x14ac:dyDescent="0.25">
      <c r="A1049" s="146" t="s">
        <v>2037</v>
      </c>
      <c r="B1049" s="146" t="s">
        <v>2038</v>
      </c>
      <c r="C1049" s="146">
        <v>20</v>
      </c>
      <c r="D1049" s="146" t="s">
        <v>107</v>
      </c>
      <c r="E1049" s="146" t="s">
        <v>108</v>
      </c>
      <c r="F1049" s="146" t="s">
        <v>109</v>
      </c>
      <c r="G1049" s="146" t="s">
        <v>110</v>
      </c>
    </row>
    <row r="1050" spans="1:7" x14ac:dyDescent="0.25">
      <c r="A1050" s="146" t="s">
        <v>2039</v>
      </c>
      <c r="B1050" s="146" t="s">
        <v>2040</v>
      </c>
      <c r="C1050" s="146">
        <v>401</v>
      </c>
      <c r="D1050" s="146" t="s">
        <v>135</v>
      </c>
      <c r="E1050" s="146" t="s">
        <v>108</v>
      </c>
      <c r="F1050" s="146" t="s">
        <v>109</v>
      </c>
      <c r="G1050" s="146" t="s">
        <v>136</v>
      </c>
    </row>
    <row r="1051" spans="1:7" x14ac:dyDescent="0.25">
      <c r="A1051" s="146" t="s">
        <v>2041</v>
      </c>
      <c r="B1051" s="146" t="s">
        <v>2042</v>
      </c>
      <c r="C1051" s="146">
        <v>119.91</v>
      </c>
      <c r="D1051" s="146" t="s">
        <v>182</v>
      </c>
      <c r="E1051" s="146" t="s">
        <v>108</v>
      </c>
      <c r="F1051" s="146" t="s">
        <v>109</v>
      </c>
      <c r="G1051" s="146" t="s">
        <v>136</v>
      </c>
    </row>
    <row r="1052" spans="1:7" x14ac:dyDescent="0.25">
      <c r="A1052" s="146" t="s">
        <v>2043</v>
      </c>
      <c r="B1052" s="146" t="s">
        <v>2044</v>
      </c>
      <c r="C1052" s="146">
        <v>140</v>
      </c>
      <c r="D1052" s="146" t="s">
        <v>107</v>
      </c>
      <c r="E1052" s="146" t="s">
        <v>108</v>
      </c>
      <c r="F1052" s="146" t="s">
        <v>109</v>
      </c>
      <c r="G1052" s="146" t="s">
        <v>110</v>
      </c>
    </row>
    <row r="1053" spans="1:7" x14ac:dyDescent="0.25">
      <c r="A1053" s="146" t="s">
        <v>2045</v>
      </c>
      <c r="B1053" s="146" t="s">
        <v>2046</v>
      </c>
      <c r="C1053" s="146">
        <v>49.97</v>
      </c>
      <c r="D1053" s="146" t="s">
        <v>182</v>
      </c>
      <c r="E1053" s="146" t="s">
        <v>108</v>
      </c>
      <c r="F1053" s="146" t="s">
        <v>109</v>
      </c>
      <c r="G1053" s="146" t="s">
        <v>136</v>
      </c>
    </row>
    <row r="1054" spans="1:7" x14ac:dyDescent="0.25">
      <c r="A1054" s="146" t="s">
        <v>2047</v>
      </c>
      <c r="B1054" s="146" t="s">
        <v>2048</v>
      </c>
      <c r="C1054" s="146">
        <v>52.01</v>
      </c>
      <c r="D1054" s="146" t="s">
        <v>182</v>
      </c>
      <c r="E1054" s="146" t="s">
        <v>108</v>
      </c>
      <c r="F1054" s="146" t="s">
        <v>109</v>
      </c>
      <c r="G1054" s="146" t="s">
        <v>136</v>
      </c>
    </row>
    <row r="1055" spans="1:7" x14ac:dyDescent="0.25">
      <c r="A1055" s="146" t="s">
        <v>2049</v>
      </c>
      <c r="B1055" s="146" t="s">
        <v>114</v>
      </c>
      <c r="C1055" s="146">
        <v>0.46</v>
      </c>
      <c r="D1055" s="146" t="s">
        <v>370</v>
      </c>
      <c r="E1055" s="146" t="s">
        <v>108</v>
      </c>
      <c r="F1055" s="146" t="s">
        <v>109</v>
      </c>
      <c r="G1055" s="146" t="s">
        <v>371</v>
      </c>
    </row>
    <row r="1056" spans="1:7" x14ac:dyDescent="0.25">
      <c r="A1056" s="146" t="s">
        <v>2050</v>
      </c>
      <c r="B1056" s="146" t="s">
        <v>2051</v>
      </c>
      <c r="C1056" s="146">
        <v>69</v>
      </c>
      <c r="D1056" s="146" t="s">
        <v>129</v>
      </c>
      <c r="E1056" s="146" t="s">
        <v>108</v>
      </c>
      <c r="F1056" s="146" t="s">
        <v>109</v>
      </c>
      <c r="G1056" s="146" t="s">
        <v>132</v>
      </c>
    </row>
    <row r="1057" spans="1:7" x14ac:dyDescent="0.25">
      <c r="A1057" s="146" t="s">
        <v>2052</v>
      </c>
      <c r="B1057" s="146" t="s">
        <v>2053</v>
      </c>
      <c r="C1057" s="146">
        <v>68.5</v>
      </c>
      <c r="D1057" s="146" t="s">
        <v>129</v>
      </c>
      <c r="E1057" s="146" t="s">
        <v>108</v>
      </c>
      <c r="F1057" s="146" t="s">
        <v>109</v>
      </c>
      <c r="G1057" s="146" t="s">
        <v>132</v>
      </c>
    </row>
    <row r="1058" spans="1:7" x14ac:dyDescent="0.25">
      <c r="A1058" s="146" t="s">
        <v>2054</v>
      </c>
      <c r="B1058" s="146" t="s">
        <v>114</v>
      </c>
      <c r="C1058" s="146">
        <v>2.29</v>
      </c>
      <c r="D1058" s="146" t="s">
        <v>370</v>
      </c>
      <c r="E1058" s="146" t="s">
        <v>108</v>
      </c>
      <c r="F1058" s="146" t="s">
        <v>109</v>
      </c>
      <c r="G1058" s="146" t="s">
        <v>371</v>
      </c>
    </row>
    <row r="1059" spans="1:7" x14ac:dyDescent="0.25">
      <c r="A1059" s="146" t="s">
        <v>2055</v>
      </c>
      <c r="B1059" s="146" t="s">
        <v>114</v>
      </c>
      <c r="C1059" s="146">
        <v>2.29</v>
      </c>
      <c r="D1059" s="146" t="s">
        <v>370</v>
      </c>
      <c r="E1059" s="146" t="s">
        <v>108</v>
      </c>
      <c r="F1059" s="146" t="s">
        <v>109</v>
      </c>
      <c r="G1059" s="146" t="s">
        <v>371</v>
      </c>
    </row>
    <row r="1060" spans="1:7" x14ac:dyDescent="0.25">
      <c r="A1060" s="146" t="s">
        <v>2056</v>
      </c>
      <c r="B1060" s="146" t="s">
        <v>2057</v>
      </c>
      <c r="C1060" s="146">
        <v>10.1</v>
      </c>
      <c r="D1060" s="146" t="s">
        <v>168</v>
      </c>
      <c r="E1060" s="146" t="s">
        <v>108</v>
      </c>
      <c r="F1060" s="146" t="s">
        <v>109</v>
      </c>
      <c r="G1060" s="146" t="s">
        <v>169</v>
      </c>
    </row>
    <row r="1061" spans="1:7" x14ac:dyDescent="0.25">
      <c r="A1061" s="146" t="s">
        <v>2058</v>
      </c>
      <c r="B1061" s="146" t="s">
        <v>2059</v>
      </c>
      <c r="C1061" s="146">
        <v>1.25</v>
      </c>
      <c r="D1061" s="146" t="s">
        <v>129</v>
      </c>
      <c r="E1061" s="146" t="s">
        <v>108</v>
      </c>
      <c r="F1061" s="146" t="s">
        <v>109</v>
      </c>
      <c r="G1061" s="146" t="s">
        <v>132</v>
      </c>
    </row>
    <row r="1062" spans="1:7" x14ac:dyDescent="0.25">
      <c r="A1062" s="146" t="s">
        <v>2060</v>
      </c>
      <c r="B1062" s="146" t="s">
        <v>2061</v>
      </c>
      <c r="C1062" s="146">
        <v>2</v>
      </c>
      <c r="D1062" s="146" t="s">
        <v>370</v>
      </c>
      <c r="E1062" s="146" t="s">
        <v>108</v>
      </c>
      <c r="F1062" s="146" t="s">
        <v>109</v>
      </c>
      <c r="G1062" s="146" t="s">
        <v>151</v>
      </c>
    </row>
    <row r="1063" spans="1:7" x14ac:dyDescent="0.25">
      <c r="A1063" s="146" t="s">
        <v>2062</v>
      </c>
      <c r="B1063" s="146" t="s">
        <v>114</v>
      </c>
      <c r="C1063" s="146">
        <v>3</v>
      </c>
      <c r="D1063" s="146" t="s">
        <v>370</v>
      </c>
      <c r="E1063" s="146" t="s">
        <v>108</v>
      </c>
      <c r="F1063" s="146" t="s">
        <v>109</v>
      </c>
      <c r="G1063" s="146" t="s">
        <v>371</v>
      </c>
    </row>
    <row r="1064" spans="1:7" x14ac:dyDescent="0.25">
      <c r="A1064" s="146" t="s">
        <v>2063</v>
      </c>
      <c r="B1064" s="146" t="s">
        <v>114</v>
      </c>
      <c r="C1064" s="146">
        <v>3</v>
      </c>
      <c r="D1064" s="146" t="s">
        <v>370</v>
      </c>
      <c r="E1064" s="146" t="s">
        <v>108</v>
      </c>
      <c r="F1064" s="146" t="s">
        <v>109</v>
      </c>
      <c r="G1064" s="146" t="s">
        <v>371</v>
      </c>
    </row>
    <row r="1065" spans="1:7" x14ac:dyDescent="0.25">
      <c r="A1065" s="146" t="s">
        <v>2064</v>
      </c>
      <c r="B1065" s="146" t="s">
        <v>2065</v>
      </c>
      <c r="C1065" s="146">
        <v>250</v>
      </c>
      <c r="D1065" s="146" t="s">
        <v>107</v>
      </c>
      <c r="E1065" s="146" t="s">
        <v>108</v>
      </c>
      <c r="F1065" s="146" t="s">
        <v>109</v>
      </c>
      <c r="G1065" s="146" t="s">
        <v>110</v>
      </c>
    </row>
    <row r="1066" spans="1:7" x14ac:dyDescent="0.25">
      <c r="A1066" s="146" t="s">
        <v>2066</v>
      </c>
      <c r="B1066" s="146" t="s">
        <v>114</v>
      </c>
      <c r="C1066" s="146">
        <v>50</v>
      </c>
      <c r="D1066" s="146" t="s">
        <v>107</v>
      </c>
      <c r="E1066" s="146" t="s">
        <v>108</v>
      </c>
      <c r="F1066" s="146" t="s">
        <v>109</v>
      </c>
      <c r="G1066" s="146" t="s">
        <v>110</v>
      </c>
    </row>
    <row r="1067" spans="1:7" x14ac:dyDescent="0.25">
      <c r="A1067" s="146" t="s">
        <v>2067</v>
      </c>
      <c r="B1067" s="146" t="s">
        <v>114</v>
      </c>
      <c r="C1067" s="146">
        <v>5</v>
      </c>
      <c r="D1067" s="146" t="s">
        <v>150</v>
      </c>
      <c r="E1067" s="146" t="s">
        <v>108</v>
      </c>
      <c r="F1067" s="146" t="s">
        <v>109</v>
      </c>
      <c r="G1067" s="146" t="s">
        <v>151</v>
      </c>
    </row>
    <row r="1068" spans="1:7" x14ac:dyDescent="0.25">
      <c r="A1068" s="146" t="s">
        <v>2068</v>
      </c>
      <c r="B1068" s="146" t="s">
        <v>2069</v>
      </c>
      <c r="C1068" s="146">
        <v>1.6</v>
      </c>
      <c r="D1068" s="146" t="s">
        <v>769</v>
      </c>
      <c r="E1068" s="146" t="s">
        <v>108</v>
      </c>
      <c r="F1068" s="146" t="s">
        <v>109</v>
      </c>
      <c r="G1068" s="146" t="s">
        <v>770</v>
      </c>
    </row>
    <row r="1069" spans="1:7" x14ac:dyDescent="0.25">
      <c r="A1069" s="146" t="s">
        <v>2070</v>
      </c>
      <c r="B1069" s="146" t="s">
        <v>2070</v>
      </c>
      <c r="C1069" s="146">
        <v>1</v>
      </c>
      <c r="D1069" s="146" t="s">
        <v>246</v>
      </c>
      <c r="E1069" s="146" t="s">
        <v>108</v>
      </c>
      <c r="F1069" s="146" t="s">
        <v>109</v>
      </c>
      <c r="G1069" s="146" t="s">
        <v>247</v>
      </c>
    </row>
    <row r="1070" spans="1:7" x14ac:dyDescent="0.25">
      <c r="A1070" s="146" t="s">
        <v>2071</v>
      </c>
      <c r="B1070" s="146" t="s">
        <v>114</v>
      </c>
      <c r="C1070" s="146">
        <v>2.58</v>
      </c>
      <c r="D1070" s="146" t="s">
        <v>246</v>
      </c>
      <c r="E1070" s="146" t="s">
        <v>108</v>
      </c>
      <c r="F1070" s="146" t="s">
        <v>109</v>
      </c>
      <c r="G1070" s="146" t="s">
        <v>247</v>
      </c>
    </row>
    <row r="1071" spans="1:7" x14ac:dyDescent="0.25">
      <c r="A1071" s="146" t="s">
        <v>2072</v>
      </c>
      <c r="B1071" s="146" t="s">
        <v>2073</v>
      </c>
      <c r="C1071" s="146">
        <v>22.3</v>
      </c>
      <c r="D1071" s="146" t="s">
        <v>246</v>
      </c>
      <c r="E1071" s="146" t="s">
        <v>108</v>
      </c>
      <c r="F1071" s="146" t="s">
        <v>109</v>
      </c>
      <c r="G1071" s="146" t="s">
        <v>247</v>
      </c>
    </row>
    <row r="1072" spans="1:7" x14ac:dyDescent="0.25">
      <c r="A1072" s="148" t="s">
        <v>2074</v>
      </c>
      <c r="B1072" s="148" t="s">
        <v>2075</v>
      </c>
      <c r="C1072" s="148">
        <v>3</v>
      </c>
      <c r="D1072" s="146" t="s">
        <v>107</v>
      </c>
      <c r="E1072" s="149" t="s">
        <v>108</v>
      </c>
      <c r="F1072" s="148" t="s">
        <v>109</v>
      </c>
      <c r="G1072" s="146" t="s">
        <v>110</v>
      </c>
    </row>
    <row r="1073" spans="1:7" x14ac:dyDescent="0.25">
      <c r="A1073" s="146" t="s">
        <v>2076</v>
      </c>
      <c r="B1073" s="146" t="s">
        <v>2077</v>
      </c>
      <c r="C1073" s="146">
        <v>1.98</v>
      </c>
      <c r="D1073" s="146" t="s">
        <v>107</v>
      </c>
      <c r="E1073" s="146" t="s">
        <v>108</v>
      </c>
      <c r="F1073" s="146" t="s">
        <v>109</v>
      </c>
      <c r="G1073" s="146" t="s">
        <v>110</v>
      </c>
    </row>
    <row r="1074" spans="1:7" x14ac:dyDescent="0.25">
      <c r="A1074" s="146" t="s">
        <v>2078</v>
      </c>
      <c r="B1074" s="146" t="s">
        <v>2078</v>
      </c>
      <c r="C1074" s="146">
        <v>635</v>
      </c>
      <c r="D1074" s="146" t="s">
        <v>836</v>
      </c>
      <c r="E1074" s="146" t="s">
        <v>260</v>
      </c>
      <c r="F1074" s="146" t="s">
        <v>131</v>
      </c>
      <c r="G1074" s="146" t="s">
        <v>837</v>
      </c>
    </row>
    <row r="1075" spans="1:7" x14ac:dyDescent="0.25">
      <c r="A1075" s="146" t="s">
        <v>2079</v>
      </c>
      <c r="B1075" s="146" t="s">
        <v>2080</v>
      </c>
      <c r="C1075" s="146">
        <v>2.1</v>
      </c>
      <c r="D1075" s="146" t="s">
        <v>191</v>
      </c>
      <c r="E1075" s="146" t="s">
        <v>108</v>
      </c>
      <c r="F1075" s="146" t="s">
        <v>109</v>
      </c>
      <c r="G1075" s="146" t="s">
        <v>192</v>
      </c>
    </row>
    <row r="1076" spans="1:7" x14ac:dyDescent="0.25">
      <c r="A1076" s="146" t="s">
        <v>2081</v>
      </c>
      <c r="B1076" s="146" t="s">
        <v>114</v>
      </c>
      <c r="C1076" s="146">
        <v>10</v>
      </c>
      <c r="D1076" s="146" t="s">
        <v>150</v>
      </c>
      <c r="E1076" s="146" t="s">
        <v>108</v>
      </c>
      <c r="F1076" s="146" t="s">
        <v>109</v>
      </c>
      <c r="G1076" s="146" t="s">
        <v>151</v>
      </c>
    </row>
    <row r="1077" spans="1:7" x14ac:dyDescent="0.25">
      <c r="A1077" s="146" t="s">
        <v>2082</v>
      </c>
      <c r="B1077" s="146" t="s">
        <v>114</v>
      </c>
      <c r="C1077" s="146">
        <v>20</v>
      </c>
      <c r="D1077" s="146" t="s">
        <v>150</v>
      </c>
      <c r="E1077" s="146" t="s">
        <v>108</v>
      </c>
      <c r="F1077" s="146" t="s">
        <v>109</v>
      </c>
      <c r="G1077" s="146" t="s">
        <v>151</v>
      </c>
    </row>
    <row r="1078" spans="1:7" x14ac:dyDescent="0.25">
      <c r="A1078" s="146" t="s">
        <v>2083</v>
      </c>
      <c r="B1078" s="146" t="s">
        <v>114</v>
      </c>
      <c r="C1078" s="146">
        <v>125</v>
      </c>
      <c r="D1078" s="146" t="s">
        <v>107</v>
      </c>
      <c r="E1078" s="146" t="s">
        <v>108</v>
      </c>
      <c r="F1078" s="146" t="s">
        <v>109</v>
      </c>
      <c r="G1078" s="146" t="s">
        <v>110</v>
      </c>
    </row>
    <row r="1079" spans="1:7" x14ac:dyDescent="0.25">
      <c r="A1079" s="146" t="s">
        <v>2084</v>
      </c>
      <c r="B1079" s="146" t="s">
        <v>114</v>
      </c>
      <c r="C1079" s="146">
        <v>80</v>
      </c>
      <c r="D1079" s="146" t="s">
        <v>150</v>
      </c>
      <c r="E1079" s="146" t="s">
        <v>108</v>
      </c>
      <c r="F1079" s="146" t="s">
        <v>109</v>
      </c>
      <c r="G1079" s="146" t="s">
        <v>151</v>
      </c>
    </row>
    <row r="1080" spans="1:7" x14ac:dyDescent="0.25">
      <c r="A1080" s="146" t="s">
        <v>2085</v>
      </c>
      <c r="B1080" s="146" t="s">
        <v>2085</v>
      </c>
      <c r="C1080" s="146">
        <v>106.18</v>
      </c>
      <c r="D1080" s="146" t="s">
        <v>787</v>
      </c>
      <c r="E1080" s="146" t="s">
        <v>165</v>
      </c>
      <c r="F1080" s="146" t="s">
        <v>131</v>
      </c>
      <c r="G1080" s="146" t="s">
        <v>122</v>
      </c>
    </row>
    <row r="1081" spans="1:7" x14ac:dyDescent="0.25">
      <c r="A1081" s="146" t="s">
        <v>2086</v>
      </c>
      <c r="B1081" s="146" t="s">
        <v>2087</v>
      </c>
      <c r="C1081" s="146">
        <v>124</v>
      </c>
      <c r="D1081" s="146" t="s">
        <v>2088</v>
      </c>
      <c r="E1081" s="146" t="s">
        <v>506</v>
      </c>
      <c r="F1081" s="146" t="s">
        <v>131</v>
      </c>
      <c r="G1081" s="146" t="s">
        <v>1599</v>
      </c>
    </row>
    <row r="1082" spans="1:7" x14ac:dyDescent="0.25">
      <c r="A1082" s="146" t="s">
        <v>2089</v>
      </c>
      <c r="B1082" s="146" t="s">
        <v>2090</v>
      </c>
      <c r="C1082" s="146">
        <v>150</v>
      </c>
      <c r="D1082" s="146" t="s">
        <v>107</v>
      </c>
      <c r="E1082" s="146" t="s">
        <v>108</v>
      </c>
      <c r="F1082" s="146" t="s">
        <v>109</v>
      </c>
      <c r="G1082" s="146" t="s">
        <v>110</v>
      </c>
    </row>
    <row r="1083" spans="1:7" x14ac:dyDescent="0.25">
      <c r="A1083" s="148" t="s">
        <v>2091</v>
      </c>
      <c r="B1083" s="148" t="s">
        <v>2092</v>
      </c>
      <c r="C1083" s="146">
        <v>60</v>
      </c>
      <c r="D1083" s="146" t="s">
        <v>107</v>
      </c>
      <c r="E1083" s="146" t="s">
        <v>108</v>
      </c>
      <c r="F1083" s="146" t="s">
        <v>109</v>
      </c>
      <c r="G1083" s="146" t="s">
        <v>110</v>
      </c>
    </row>
    <row r="1084" spans="1:7" x14ac:dyDescent="0.25">
      <c r="A1084" s="148" t="s">
        <v>2093</v>
      </c>
      <c r="B1084" s="148" t="s">
        <v>2094</v>
      </c>
      <c r="C1084" s="146">
        <v>40</v>
      </c>
      <c r="D1084" s="146" t="s">
        <v>107</v>
      </c>
      <c r="E1084" s="146" t="s">
        <v>108</v>
      </c>
      <c r="F1084" s="146" t="s">
        <v>109</v>
      </c>
      <c r="G1084" s="146" t="s">
        <v>110</v>
      </c>
    </row>
    <row r="1085" spans="1:7" x14ac:dyDescent="0.25">
      <c r="A1085" s="146" t="s">
        <v>2095</v>
      </c>
      <c r="B1085" s="146" t="s">
        <v>2096</v>
      </c>
      <c r="C1085" s="146">
        <v>57</v>
      </c>
      <c r="D1085" s="146" t="s">
        <v>129</v>
      </c>
      <c r="E1085" s="146" t="s">
        <v>108</v>
      </c>
      <c r="F1085" s="146" t="s">
        <v>109</v>
      </c>
      <c r="G1085" s="146" t="s">
        <v>132</v>
      </c>
    </row>
    <row r="1086" spans="1:7" x14ac:dyDescent="0.25">
      <c r="A1086" s="146" t="s">
        <v>2097</v>
      </c>
      <c r="B1086" s="146" t="s">
        <v>2098</v>
      </c>
      <c r="C1086" s="146">
        <v>56.9</v>
      </c>
      <c r="D1086" s="146" t="s">
        <v>129</v>
      </c>
      <c r="E1086" s="146" t="s">
        <v>108</v>
      </c>
      <c r="F1086" s="146" t="s">
        <v>109</v>
      </c>
      <c r="G1086" s="146" t="s">
        <v>132</v>
      </c>
    </row>
    <row r="1087" spans="1:7" x14ac:dyDescent="0.25">
      <c r="A1087" s="146" t="s">
        <v>2099</v>
      </c>
      <c r="B1087" s="146" t="s">
        <v>114</v>
      </c>
      <c r="C1087" s="146">
        <v>6.5</v>
      </c>
      <c r="D1087" s="146" t="s">
        <v>107</v>
      </c>
      <c r="E1087" s="146" t="s">
        <v>108</v>
      </c>
      <c r="F1087" s="146" t="s">
        <v>109</v>
      </c>
      <c r="G1087" s="146" t="s">
        <v>110</v>
      </c>
    </row>
    <row r="1088" spans="1:7" x14ac:dyDescent="0.25">
      <c r="A1088" s="146" t="s">
        <v>2100</v>
      </c>
      <c r="B1088" s="146" t="s">
        <v>114</v>
      </c>
      <c r="C1088" s="146">
        <v>61.1</v>
      </c>
      <c r="D1088" s="146" t="s">
        <v>115</v>
      </c>
      <c r="E1088" s="146" t="s">
        <v>116</v>
      </c>
      <c r="F1088" s="146" t="s">
        <v>109</v>
      </c>
      <c r="G1088" s="146" t="s">
        <v>110</v>
      </c>
    </row>
    <row r="1089" spans="1:7" x14ac:dyDescent="0.25">
      <c r="A1089" s="146" t="s">
        <v>2101</v>
      </c>
      <c r="B1089" s="146" t="s">
        <v>114</v>
      </c>
      <c r="C1089" s="146">
        <v>20</v>
      </c>
      <c r="D1089" s="146" t="s">
        <v>107</v>
      </c>
      <c r="E1089" s="146" t="s">
        <v>108</v>
      </c>
      <c r="F1089" s="146" t="s">
        <v>109</v>
      </c>
      <c r="G1089" s="146" t="s">
        <v>110</v>
      </c>
    </row>
    <row r="1090" spans="1:7" x14ac:dyDescent="0.25">
      <c r="A1090" s="146" t="s">
        <v>2102</v>
      </c>
      <c r="B1090" s="146" t="s">
        <v>114</v>
      </c>
      <c r="C1090" s="146">
        <v>20</v>
      </c>
      <c r="D1090" s="146" t="s">
        <v>107</v>
      </c>
      <c r="E1090" s="146" t="s">
        <v>108</v>
      </c>
      <c r="F1090" s="146" t="s">
        <v>109</v>
      </c>
      <c r="G1090" s="146" t="s">
        <v>110</v>
      </c>
    </row>
    <row r="1091" spans="1:7" x14ac:dyDescent="0.25">
      <c r="A1091" s="146" t="s">
        <v>2103</v>
      </c>
      <c r="B1091" s="146" t="s">
        <v>114</v>
      </c>
      <c r="C1091" s="146">
        <v>20</v>
      </c>
      <c r="D1091" s="146" t="s">
        <v>107</v>
      </c>
      <c r="E1091" s="146" t="s">
        <v>108</v>
      </c>
      <c r="F1091" s="146" t="s">
        <v>109</v>
      </c>
      <c r="G1091" s="146" t="s">
        <v>110</v>
      </c>
    </row>
    <row r="1092" spans="1:7" x14ac:dyDescent="0.25">
      <c r="A1092" s="146" t="s">
        <v>2104</v>
      </c>
      <c r="B1092" s="146" t="s">
        <v>114</v>
      </c>
      <c r="C1092" s="146">
        <v>14</v>
      </c>
      <c r="D1092" s="146" t="s">
        <v>107</v>
      </c>
      <c r="E1092" s="146" t="s">
        <v>108</v>
      </c>
      <c r="F1092" s="146" t="s">
        <v>109</v>
      </c>
      <c r="G1092" s="146" t="s">
        <v>110</v>
      </c>
    </row>
    <row r="1093" spans="1:7" x14ac:dyDescent="0.25">
      <c r="A1093" s="146" t="s">
        <v>2105</v>
      </c>
      <c r="B1093" s="146" t="s">
        <v>2106</v>
      </c>
      <c r="C1093" s="146">
        <v>3.5</v>
      </c>
      <c r="D1093" s="146" t="s">
        <v>107</v>
      </c>
      <c r="E1093" s="146" t="s">
        <v>108</v>
      </c>
      <c r="F1093" s="146" t="s">
        <v>109</v>
      </c>
      <c r="G1093" s="146" t="s">
        <v>110</v>
      </c>
    </row>
    <row r="1094" spans="1:7" x14ac:dyDescent="0.25">
      <c r="A1094" s="146" t="s">
        <v>2107</v>
      </c>
      <c r="B1094" s="146" t="s">
        <v>2108</v>
      </c>
      <c r="C1094" s="146">
        <v>6.55</v>
      </c>
      <c r="D1094" s="146" t="s">
        <v>168</v>
      </c>
      <c r="E1094" s="146" t="s">
        <v>108</v>
      </c>
      <c r="F1094" s="146" t="s">
        <v>109</v>
      </c>
      <c r="G1094" s="146" t="s">
        <v>169</v>
      </c>
    </row>
    <row r="1095" spans="1:7" x14ac:dyDescent="0.25">
      <c r="A1095" s="146" t="s">
        <v>2109</v>
      </c>
      <c r="B1095" s="146" t="s">
        <v>2110</v>
      </c>
      <c r="C1095" s="146">
        <v>2.25</v>
      </c>
      <c r="D1095" s="146" t="s">
        <v>129</v>
      </c>
      <c r="E1095" s="146" t="s">
        <v>108</v>
      </c>
      <c r="F1095" s="146" t="s">
        <v>109</v>
      </c>
      <c r="G1095" s="146" t="s">
        <v>132</v>
      </c>
    </row>
    <row r="1096" spans="1:7" x14ac:dyDescent="0.25">
      <c r="A1096" s="146" t="s">
        <v>2111</v>
      </c>
      <c r="B1096" s="146" t="s">
        <v>2112</v>
      </c>
      <c r="C1096" s="146">
        <v>20.09</v>
      </c>
      <c r="D1096" s="146" t="s">
        <v>168</v>
      </c>
      <c r="E1096" s="146" t="s">
        <v>108</v>
      </c>
      <c r="F1096" s="146" t="s">
        <v>109</v>
      </c>
      <c r="G1096" s="146" t="s">
        <v>169</v>
      </c>
    </row>
    <row r="1097" spans="1:7" x14ac:dyDescent="0.25">
      <c r="A1097" s="146" t="s">
        <v>2113</v>
      </c>
      <c r="B1097" s="146" t="s">
        <v>2114</v>
      </c>
      <c r="C1097" s="146">
        <v>0.8</v>
      </c>
      <c r="D1097" s="146" t="s">
        <v>370</v>
      </c>
      <c r="E1097" s="146" t="s">
        <v>108</v>
      </c>
      <c r="F1097" s="146" t="s">
        <v>109</v>
      </c>
      <c r="G1097" s="146" t="s">
        <v>371</v>
      </c>
    </row>
    <row r="1098" spans="1:7" x14ac:dyDescent="0.25">
      <c r="A1098" s="146" t="s">
        <v>2115</v>
      </c>
      <c r="B1098" s="146" t="s">
        <v>2116</v>
      </c>
      <c r="C1098" s="146">
        <v>1.5</v>
      </c>
      <c r="D1098" s="146" t="s">
        <v>370</v>
      </c>
      <c r="E1098" s="146" t="s">
        <v>108</v>
      </c>
      <c r="F1098" s="146" t="s">
        <v>109</v>
      </c>
      <c r="G1098" s="146" t="s">
        <v>371</v>
      </c>
    </row>
    <row r="1099" spans="1:7" x14ac:dyDescent="0.25">
      <c r="A1099" s="146" t="s">
        <v>2117</v>
      </c>
      <c r="B1099" s="146" t="s">
        <v>2118</v>
      </c>
      <c r="C1099" s="146">
        <v>44</v>
      </c>
      <c r="D1099" s="146" t="s">
        <v>595</v>
      </c>
      <c r="E1099" s="146" t="s">
        <v>108</v>
      </c>
      <c r="F1099" s="146" t="s">
        <v>109</v>
      </c>
      <c r="G1099" s="146" t="s">
        <v>596</v>
      </c>
    </row>
    <row r="1100" spans="1:7" x14ac:dyDescent="0.25">
      <c r="A1100" s="146" t="s">
        <v>2119</v>
      </c>
      <c r="B1100" s="146" t="s">
        <v>114</v>
      </c>
      <c r="C1100" s="146">
        <v>17.03</v>
      </c>
      <c r="D1100" s="146" t="s">
        <v>508</v>
      </c>
      <c r="E1100" s="146" t="s">
        <v>506</v>
      </c>
      <c r="F1100" s="146" t="s">
        <v>109</v>
      </c>
      <c r="G1100" s="146" t="s">
        <v>136</v>
      </c>
    </row>
    <row r="1101" spans="1:7" x14ac:dyDescent="0.25">
      <c r="A1101" s="146" t="s">
        <v>2120</v>
      </c>
      <c r="B1101" s="146" t="s">
        <v>114</v>
      </c>
      <c r="C1101" s="146">
        <v>25.03</v>
      </c>
      <c r="D1101" s="146" t="s">
        <v>508</v>
      </c>
      <c r="E1101" s="146" t="s">
        <v>506</v>
      </c>
      <c r="F1101" s="146" t="s">
        <v>109</v>
      </c>
      <c r="G1101" s="146" t="s">
        <v>136</v>
      </c>
    </row>
    <row r="1102" spans="1:7" x14ac:dyDescent="0.25">
      <c r="A1102" s="146" t="s">
        <v>2121</v>
      </c>
      <c r="B1102" s="146" t="s">
        <v>114</v>
      </c>
      <c r="C1102" s="146">
        <v>25.03</v>
      </c>
      <c r="D1102" s="146" t="s">
        <v>508</v>
      </c>
      <c r="E1102" s="146" t="s">
        <v>506</v>
      </c>
      <c r="F1102" s="146" t="s">
        <v>109</v>
      </c>
      <c r="G1102" s="146" t="s">
        <v>136</v>
      </c>
    </row>
    <row r="1103" spans="1:7" x14ac:dyDescent="0.25">
      <c r="A1103" s="146" t="s">
        <v>2122</v>
      </c>
      <c r="B1103" s="146" t="s">
        <v>114</v>
      </c>
      <c r="C1103" s="146">
        <v>121</v>
      </c>
      <c r="D1103" s="146" t="s">
        <v>505</v>
      </c>
      <c r="E1103" s="146" t="s">
        <v>506</v>
      </c>
      <c r="F1103" s="146" t="s">
        <v>109</v>
      </c>
      <c r="G1103" s="146" t="s">
        <v>140</v>
      </c>
    </row>
    <row r="1104" spans="1:7" x14ac:dyDescent="0.25">
      <c r="A1104" s="146" t="s">
        <v>2123</v>
      </c>
      <c r="B1104" s="146" t="s">
        <v>2124</v>
      </c>
      <c r="C1104" s="146">
        <v>3.75</v>
      </c>
      <c r="D1104" s="146" t="s">
        <v>107</v>
      </c>
      <c r="E1104" s="146" t="s">
        <v>108</v>
      </c>
      <c r="F1104" s="146" t="s">
        <v>109</v>
      </c>
      <c r="G1104" s="146" t="s">
        <v>110</v>
      </c>
    </row>
    <row r="1105" spans="1:7" x14ac:dyDescent="0.25">
      <c r="A1105" s="146" t="s">
        <v>2125</v>
      </c>
      <c r="B1105" s="146" t="s">
        <v>2126</v>
      </c>
      <c r="C1105" s="146">
        <v>3</v>
      </c>
      <c r="D1105" s="146" t="s">
        <v>107</v>
      </c>
      <c r="E1105" s="146" t="s">
        <v>108</v>
      </c>
      <c r="F1105" s="146" t="s">
        <v>109</v>
      </c>
      <c r="G1105" s="146" t="s">
        <v>110</v>
      </c>
    </row>
    <row r="1106" spans="1:7" x14ac:dyDescent="0.25">
      <c r="A1106" s="146" t="s">
        <v>2127</v>
      </c>
      <c r="B1106" s="146" t="s">
        <v>2128</v>
      </c>
      <c r="C1106" s="146">
        <v>178.87</v>
      </c>
      <c r="D1106" s="146" t="s">
        <v>154</v>
      </c>
      <c r="E1106" s="146" t="s">
        <v>108</v>
      </c>
      <c r="F1106" s="146" t="s">
        <v>109</v>
      </c>
      <c r="G1106" s="146" t="s">
        <v>155</v>
      </c>
    </row>
    <row r="1107" spans="1:7" x14ac:dyDescent="0.25">
      <c r="A1107" s="146" t="s">
        <v>2129</v>
      </c>
      <c r="B1107" s="146" t="s">
        <v>2130</v>
      </c>
      <c r="C1107" s="146">
        <v>175</v>
      </c>
      <c r="D1107" s="146" t="s">
        <v>154</v>
      </c>
      <c r="E1107" s="146" t="s">
        <v>108</v>
      </c>
      <c r="F1107" s="146" t="s">
        <v>109</v>
      </c>
      <c r="G1107" s="146" t="s">
        <v>155</v>
      </c>
    </row>
    <row r="1108" spans="1:7" x14ac:dyDescent="0.25">
      <c r="A1108" s="146" t="s">
        <v>2131</v>
      </c>
      <c r="B1108" s="146" t="s">
        <v>2132</v>
      </c>
      <c r="C1108" s="146">
        <v>480</v>
      </c>
      <c r="D1108" s="146" t="s">
        <v>154</v>
      </c>
      <c r="E1108" s="146" t="s">
        <v>108</v>
      </c>
      <c r="F1108" s="146" t="s">
        <v>109</v>
      </c>
      <c r="G1108" s="146" t="s">
        <v>155</v>
      </c>
    </row>
    <row r="1109" spans="1:7" x14ac:dyDescent="0.25">
      <c r="A1109" s="146" t="s">
        <v>2133</v>
      </c>
      <c r="B1109" s="146" t="s">
        <v>2134</v>
      </c>
      <c r="C1109" s="146">
        <v>1.23</v>
      </c>
      <c r="D1109" s="146" t="s">
        <v>107</v>
      </c>
      <c r="E1109" s="146" t="s">
        <v>108</v>
      </c>
      <c r="F1109" s="146" t="s">
        <v>109</v>
      </c>
      <c r="G1109" s="146" t="s">
        <v>110</v>
      </c>
    </row>
    <row r="1110" spans="1:7" x14ac:dyDescent="0.25">
      <c r="A1110" s="146" t="s">
        <v>2135</v>
      </c>
      <c r="B1110" s="146" t="s">
        <v>2136</v>
      </c>
      <c r="C1110" s="146">
        <v>10</v>
      </c>
      <c r="D1110" s="146" t="s">
        <v>191</v>
      </c>
      <c r="E1110" s="146" t="s">
        <v>108</v>
      </c>
      <c r="F1110" s="146" t="s">
        <v>109</v>
      </c>
      <c r="G1110" s="146" t="s">
        <v>192</v>
      </c>
    </row>
    <row r="1111" spans="1:7" x14ac:dyDescent="0.25">
      <c r="A1111" s="146" t="s">
        <v>2137</v>
      </c>
      <c r="B1111" s="146" t="s">
        <v>114</v>
      </c>
      <c r="C1111" s="146">
        <v>300</v>
      </c>
      <c r="D1111" s="146" t="s">
        <v>107</v>
      </c>
      <c r="E1111" s="146" t="s">
        <v>108</v>
      </c>
      <c r="F1111" s="146" t="s">
        <v>109</v>
      </c>
      <c r="G1111" s="146" t="s">
        <v>110</v>
      </c>
    </row>
    <row r="1112" spans="1:7" x14ac:dyDescent="0.25">
      <c r="A1112" s="146" t="s">
        <v>2138</v>
      </c>
      <c r="B1112" s="146" t="s">
        <v>114</v>
      </c>
      <c r="C1112" s="146">
        <v>180</v>
      </c>
      <c r="D1112" s="146" t="s">
        <v>150</v>
      </c>
      <c r="E1112" s="146" t="s">
        <v>108</v>
      </c>
      <c r="F1112" s="146" t="s">
        <v>109</v>
      </c>
      <c r="G1112" s="146" t="s">
        <v>151</v>
      </c>
    </row>
    <row r="1113" spans="1:7" x14ac:dyDescent="0.25">
      <c r="A1113" s="146" t="s">
        <v>2139</v>
      </c>
      <c r="B1113" s="146" t="s">
        <v>114</v>
      </c>
      <c r="C1113" s="147">
        <v>4</v>
      </c>
      <c r="D1113" s="146" t="s">
        <v>769</v>
      </c>
      <c r="E1113" s="146" t="s">
        <v>108</v>
      </c>
      <c r="F1113" s="146" t="s">
        <v>109</v>
      </c>
      <c r="G1113" s="146" t="s">
        <v>770</v>
      </c>
    </row>
    <row r="1114" spans="1:7" x14ac:dyDescent="0.25">
      <c r="A1114" s="146" t="s">
        <v>2140</v>
      </c>
      <c r="B1114" s="146" t="s">
        <v>2141</v>
      </c>
      <c r="C1114" s="146">
        <v>8.5</v>
      </c>
      <c r="D1114" s="146" t="s">
        <v>107</v>
      </c>
      <c r="E1114" s="146" t="s">
        <v>108</v>
      </c>
      <c r="F1114" s="146" t="s">
        <v>109</v>
      </c>
      <c r="G1114" s="146" t="s">
        <v>110</v>
      </c>
    </row>
    <row r="1115" spans="1:7" x14ac:dyDescent="0.25">
      <c r="A1115" s="146" t="s">
        <v>2142</v>
      </c>
      <c r="B1115" s="146" t="s">
        <v>2143</v>
      </c>
      <c r="C1115" s="146">
        <v>2</v>
      </c>
      <c r="D1115" s="146" t="s">
        <v>107</v>
      </c>
      <c r="E1115" s="146" t="s">
        <v>108</v>
      </c>
      <c r="F1115" s="146" t="s">
        <v>109</v>
      </c>
      <c r="G1115" s="146" t="s">
        <v>110</v>
      </c>
    </row>
    <row r="1116" spans="1:7" x14ac:dyDescent="0.25">
      <c r="A1116" s="146" t="s">
        <v>2144</v>
      </c>
      <c r="B1116" s="146" t="s">
        <v>2145</v>
      </c>
      <c r="C1116" s="146">
        <v>2.5</v>
      </c>
      <c r="D1116" s="146" t="s">
        <v>370</v>
      </c>
      <c r="E1116" s="146" t="s">
        <v>108</v>
      </c>
      <c r="F1116" s="146" t="s">
        <v>109</v>
      </c>
      <c r="G1116" s="146" t="s">
        <v>371</v>
      </c>
    </row>
    <row r="1117" spans="1:7" x14ac:dyDescent="0.25">
      <c r="A1117" s="146" t="s">
        <v>2146</v>
      </c>
      <c r="B1117" s="146" t="s">
        <v>2147</v>
      </c>
      <c r="C1117" s="146">
        <v>14</v>
      </c>
      <c r="D1117" s="146" t="s">
        <v>129</v>
      </c>
      <c r="E1117" s="146" t="s">
        <v>108</v>
      </c>
      <c r="F1117" s="146" t="s">
        <v>109</v>
      </c>
      <c r="G1117" s="146" t="s">
        <v>132</v>
      </c>
    </row>
    <row r="1118" spans="1:7" x14ac:dyDescent="0.25">
      <c r="A1118" s="146" t="s">
        <v>2148</v>
      </c>
      <c r="B1118" s="146" t="s">
        <v>2149</v>
      </c>
      <c r="C1118" s="146">
        <v>1.1100000000000001</v>
      </c>
      <c r="D1118" s="146" t="s">
        <v>168</v>
      </c>
      <c r="E1118" s="146" t="s">
        <v>108</v>
      </c>
      <c r="F1118" s="146" t="s">
        <v>109</v>
      </c>
      <c r="G1118" s="146" t="s">
        <v>169</v>
      </c>
    </row>
    <row r="1119" spans="1:7" x14ac:dyDescent="0.25">
      <c r="A1119" s="146" t="s">
        <v>2150</v>
      </c>
      <c r="B1119" s="146" t="s">
        <v>114</v>
      </c>
      <c r="C1119" s="146">
        <v>50</v>
      </c>
      <c r="D1119" s="146" t="s">
        <v>508</v>
      </c>
      <c r="E1119" s="146" t="s">
        <v>506</v>
      </c>
      <c r="F1119" s="146" t="s">
        <v>109</v>
      </c>
      <c r="G1119" s="146" t="s">
        <v>136</v>
      </c>
    </row>
    <row r="1120" spans="1:7" x14ac:dyDescent="0.25">
      <c r="A1120" s="146" t="s">
        <v>2151</v>
      </c>
      <c r="B1120" s="146" t="s">
        <v>114</v>
      </c>
      <c r="C1120" s="146">
        <v>50</v>
      </c>
      <c r="D1120" s="146" t="s">
        <v>508</v>
      </c>
      <c r="E1120" s="146" t="s">
        <v>506</v>
      </c>
      <c r="F1120" s="146" t="s">
        <v>109</v>
      </c>
      <c r="G1120" s="146" t="s">
        <v>136</v>
      </c>
    </row>
    <row r="1121" spans="1:7" x14ac:dyDescent="0.25">
      <c r="A1121" s="146" t="s">
        <v>2152</v>
      </c>
      <c r="B1121" s="146" t="s">
        <v>2153</v>
      </c>
      <c r="C1121" s="146">
        <v>0.6</v>
      </c>
      <c r="D1121" s="146" t="s">
        <v>129</v>
      </c>
      <c r="E1121" s="146" t="s">
        <v>108</v>
      </c>
      <c r="F1121" s="146" t="s">
        <v>109</v>
      </c>
      <c r="G1121" s="146" t="s">
        <v>132</v>
      </c>
    </row>
    <row r="1122" spans="1:7" x14ac:dyDescent="0.25">
      <c r="A1122" s="146" t="s">
        <v>2154</v>
      </c>
      <c r="B1122" s="146" t="s">
        <v>2155</v>
      </c>
      <c r="C1122" s="146">
        <v>2.99</v>
      </c>
      <c r="D1122" s="146" t="s">
        <v>107</v>
      </c>
      <c r="E1122" s="146" t="s">
        <v>108</v>
      </c>
      <c r="F1122" s="146" t="s">
        <v>109</v>
      </c>
      <c r="G1122" s="146" t="s">
        <v>110</v>
      </c>
    </row>
    <row r="1123" spans="1:7" x14ac:dyDescent="0.25">
      <c r="A1123" s="146" t="s">
        <v>2156</v>
      </c>
      <c r="B1123" s="146" t="s">
        <v>114</v>
      </c>
      <c r="C1123" s="146">
        <v>25</v>
      </c>
      <c r="D1123" s="146" t="s">
        <v>616</v>
      </c>
      <c r="E1123" s="146" t="s">
        <v>165</v>
      </c>
      <c r="F1123" s="146" t="s">
        <v>109</v>
      </c>
      <c r="G1123" s="146" t="s">
        <v>136</v>
      </c>
    </row>
    <row r="1124" spans="1:7" x14ac:dyDescent="0.25">
      <c r="A1124" s="146" t="s">
        <v>2157</v>
      </c>
      <c r="B1124" s="146" t="s">
        <v>114</v>
      </c>
      <c r="C1124" s="146">
        <v>25</v>
      </c>
      <c r="D1124" s="146" t="s">
        <v>616</v>
      </c>
      <c r="E1124" s="146" t="s">
        <v>165</v>
      </c>
      <c r="F1124" s="146" t="s">
        <v>109</v>
      </c>
      <c r="G1124" s="146" t="s">
        <v>136</v>
      </c>
    </row>
    <row r="1125" spans="1:7" x14ac:dyDescent="0.25">
      <c r="A1125" s="146" t="s">
        <v>2158</v>
      </c>
      <c r="B1125" s="146" t="s">
        <v>2159</v>
      </c>
      <c r="C1125" s="146">
        <v>13.5</v>
      </c>
      <c r="D1125" s="146" t="s">
        <v>129</v>
      </c>
      <c r="E1125" s="146" t="s">
        <v>108</v>
      </c>
      <c r="F1125" s="146" t="s">
        <v>109</v>
      </c>
      <c r="G1125" s="146" t="s">
        <v>132</v>
      </c>
    </row>
    <row r="1126" spans="1:7" x14ac:dyDescent="0.25">
      <c r="A1126" s="146" t="s">
        <v>2160</v>
      </c>
      <c r="B1126" s="146" t="s">
        <v>114</v>
      </c>
      <c r="C1126" s="146">
        <v>25.6</v>
      </c>
      <c r="D1126" s="146" t="s">
        <v>508</v>
      </c>
      <c r="E1126" s="146" t="s">
        <v>506</v>
      </c>
      <c r="F1126" s="146" t="s">
        <v>109</v>
      </c>
      <c r="G1126" s="146" t="s">
        <v>136</v>
      </c>
    </row>
    <row r="1127" spans="1:7" x14ac:dyDescent="0.25">
      <c r="A1127" s="146" t="s">
        <v>2161</v>
      </c>
      <c r="B1127" s="146" t="s">
        <v>114</v>
      </c>
      <c r="C1127" s="146">
        <v>25.6</v>
      </c>
      <c r="D1127" s="146" t="s">
        <v>508</v>
      </c>
      <c r="E1127" s="146" t="s">
        <v>506</v>
      </c>
      <c r="F1127" s="146" t="s">
        <v>109</v>
      </c>
      <c r="G1127" s="146" t="s">
        <v>136</v>
      </c>
    </row>
    <row r="1128" spans="1:7" x14ac:dyDescent="0.25">
      <c r="A1128" s="146" t="s">
        <v>2162</v>
      </c>
      <c r="B1128" s="146" t="s">
        <v>2163</v>
      </c>
      <c r="C1128" s="146">
        <v>140</v>
      </c>
      <c r="D1128" s="146" t="s">
        <v>191</v>
      </c>
      <c r="E1128" s="146" t="s">
        <v>108</v>
      </c>
      <c r="F1128" s="146" t="s">
        <v>109</v>
      </c>
      <c r="G1128" s="146" t="s">
        <v>192</v>
      </c>
    </row>
    <row r="1129" spans="1:7" x14ac:dyDescent="0.25">
      <c r="A1129" s="146" t="s">
        <v>2164</v>
      </c>
      <c r="B1129" s="146" t="s">
        <v>2165</v>
      </c>
      <c r="C1129" s="146">
        <v>3</v>
      </c>
      <c r="D1129" s="146" t="s">
        <v>107</v>
      </c>
      <c r="E1129" s="146" t="s">
        <v>108</v>
      </c>
      <c r="F1129" s="146" t="s">
        <v>109</v>
      </c>
      <c r="G1129" s="146" t="s">
        <v>110</v>
      </c>
    </row>
    <row r="1130" spans="1:7" x14ac:dyDescent="0.25">
      <c r="A1130" s="146" t="s">
        <v>2166</v>
      </c>
      <c r="B1130" s="146" t="s">
        <v>2167</v>
      </c>
      <c r="C1130" s="146">
        <v>20</v>
      </c>
      <c r="D1130" s="146" t="s">
        <v>107</v>
      </c>
      <c r="E1130" s="146" t="s">
        <v>108</v>
      </c>
      <c r="F1130" s="146" t="s">
        <v>109</v>
      </c>
      <c r="G1130" s="146" t="s">
        <v>110</v>
      </c>
    </row>
    <row r="1131" spans="1:7" x14ac:dyDescent="0.25">
      <c r="A1131" s="146" t="s">
        <v>2168</v>
      </c>
      <c r="B1131" s="146" t="s">
        <v>2169</v>
      </c>
      <c r="C1131" s="146">
        <v>20</v>
      </c>
      <c r="D1131" s="146" t="s">
        <v>107</v>
      </c>
      <c r="E1131" s="146" t="s">
        <v>108</v>
      </c>
      <c r="F1131" s="146" t="s">
        <v>109</v>
      </c>
      <c r="G1131" s="146" t="s">
        <v>110</v>
      </c>
    </row>
    <row r="1132" spans="1:7" x14ac:dyDescent="0.25">
      <c r="A1132" s="146" t="s">
        <v>2170</v>
      </c>
      <c r="B1132" s="146" t="s">
        <v>2171</v>
      </c>
      <c r="C1132" s="146">
        <v>40</v>
      </c>
      <c r="D1132" s="146" t="s">
        <v>107</v>
      </c>
      <c r="E1132" s="146" t="s">
        <v>108</v>
      </c>
      <c r="F1132" s="146" t="s">
        <v>109</v>
      </c>
      <c r="G1132" s="146" t="s">
        <v>110</v>
      </c>
    </row>
    <row r="1133" spans="1:7" x14ac:dyDescent="0.25">
      <c r="A1133" s="146" t="s">
        <v>2172</v>
      </c>
      <c r="B1133" s="146" t="s">
        <v>2173</v>
      </c>
      <c r="C1133" s="146">
        <v>56</v>
      </c>
      <c r="D1133" s="146" t="s">
        <v>107</v>
      </c>
      <c r="E1133" s="146" t="s">
        <v>108</v>
      </c>
      <c r="F1133" s="146" t="s">
        <v>109</v>
      </c>
      <c r="G1133" s="146" t="s">
        <v>110</v>
      </c>
    </row>
    <row r="1134" spans="1:7" x14ac:dyDescent="0.25">
      <c r="A1134" s="146" t="s">
        <v>2174</v>
      </c>
      <c r="B1134" s="146" t="s">
        <v>2175</v>
      </c>
      <c r="C1134" s="146">
        <v>56</v>
      </c>
      <c r="D1134" s="146" t="s">
        <v>107</v>
      </c>
      <c r="E1134" s="146" t="s">
        <v>108</v>
      </c>
      <c r="F1134" s="146" t="s">
        <v>109</v>
      </c>
      <c r="G1134" s="146" t="s">
        <v>110</v>
      </c>
    </row>
    <row r="1135" spans="1:7" x14ac:dyDescent="0.25">
      <c r="A1135" s="146" t="s">
        <v>2176</v>
      </c>
      <c r="B1135" s="146" t="s">
        <v>2177</v>
      </c>
      <c r="C1135" s="146">
        <v>54</v>
      </c>
      <c r="D1135" s="146" t="s">
        <v>107</v>
      </c>
      <c r="E1135" s="146" t="s">
        <v>108</v>
      </c>
      <c r="F1135" s="146" t="s">
        <v>109</v>
      </c>
      <c r="G1135" s="146" t="s">
        <v>110</v>
      </c>
    </row>
    <row r="1136" spans="1:7" x14ac:dyDescent="0.25">
      <c r="A1136" s="146" t="s">
        <v>2178</v>
      </c>
      <c r="B1136" s="146" t="s">
        <v>2179</v>
      </c>
      <c r="C1136" s="146">
        <v>54</v>
      </c>
      <c r="D1136" s="146" t="s">
        <v>107</v>
      </c>
      <c r="E1136" s="146" t="s">
        <v>108</v>
      </c>
      <c r="F1136" s="146" t="s">
        <v>109</v>
      </c>
      <c r="G1136" s="146" t="s">
        <v>110</v>
      </c>
    </row>
    <row r="1137" spans="1:7" x14ac:dyDescent="0.25">
      <c r="A1137" s="146" t="s">
        <v>2180</v>
      </c>
      <c r="B1137" s="146" t="s">
        <v>2181</v>
      </c>
      <c r="C1137" s="146">
        <v>26</v>
      </c>
      <c r="D1137" s="146" t="s">
        <v>107</v>
      </c>
      <c r="E1137" s="146" t="s">
        <v>108</v>
      </c>
      <c r="F1137" s="146" t="s">
        <v>109</v>
      </c>
      <c r="G1137" s="146" t="s">
        <v>110</v>
      </c>
    </row>
    <row r="1138" spans="1:7" x14ac:dyDescent="0.25">
      <c r="A1138" s="146" t="s">
        <v>2182</v>
      </c>
      <c r="B1138" s="146" t="s">
        <v>2183</v>
      </c>
      <c r="C1138" s="146">
        <v>13.6</v>
      </c>
      <c r="D1138" s="146" t="s">
        <v>107</v>
      </c>
      <c r="E1138" s="146" t="s">
        <v>108</v>
      </c>
      <c r="F1138" s="146" t="s">
        <v>109</v>
      </c>
      <c r="G1138" s="146" t="s">
        <v>110</v>
      </c>
    </row>
    <row r="1139" spans="1:7" x14ac:dyDescent="0.25">
      <c r="A1139" s="146" t="s">
        <v>2184</v>
      </c>
      <c r="B1139" s="146" t="s">
        <v>2185</v>
      </c>
      <c r="C1139" s="146">
        <v>79.2</v>
      </c>
      <c r="D1139" s="146" t="s">
        <v>191</v>
      </c>
      <c r="E1139" s="146" t="s">
        <v>108</v>
      </c>
      <c r="F1139" s="146" t="s">
        <v>109</v>
      </c>
      <c r="G1139" s="146" t="s">
        <v>192</v>
      </c>
    </row>
    <row r="1140" spans="1:7" x14ac:dyDescent="0.25">
      <c r="A1140" s="146" t="s">
        <v>2186</v>
      </c>
      <c r="B1140" s="146" t="s">
        <v>2187</v>
      </c>
      <c r="C1140" s="146">
        <v>19.8</v>
      </c>
      <c r="D1140" s="146" t="s">
        <v>191</v>
      </c>
      <c r="E1140" s="146" t="s">
        <v>108</v>
      </c>
      <c r="F1140" s="146" t="s">
        <v>109</v>
      </c>
      <c r="G1140" s="146" t="s">
        <v>192</v>
      </c>
    </row>
    <row r="1141" spans="1:7" x14ac:dyDescent="0.25">
      <c r="A1141" s="146" t="s">
        <v>2188</v>
      </c>
      <c r="B1141" s="146" t="s">
        <v>2189</v>
      </c>
      <c r="C1141" s="146">
        <v>99</v>
      </c>
      <c r="D1141" s="146" t="s">
        <v>191</v>
      </c>
      <c r="E1141" s="146" t="s">
        <v>108</v>
      </c>
      <c r="F1141" s="146" t="s">
        <v>109</v>
      </c>
      <c r="G1141" s="146" t="s">
        <v>192</v>
      </c>
    </row>
    <row r="1142" spans="1:7" x14ac:dyDescent="0.25">
      <c r="A1142" s="146" t="s">
        <v>2190</v>
      </c>
      <c r="B1142" s="146" t="s">
        <v>2191</v>
      </c>
      <c r="C1142" s="146">
        <v>615.17999999999995</v>
      </c>
      <c r="D1142" s="146" t="s">
        <v>139</v>
      </c>
      <c r="E1142" s="146" t="s">
        <v>108</v>
      </c>
      <c r="F1142" s="146" t="s">
        <v>109</v>
      </c>
      <c r="G1142" s="146" t="s">
        <v>140</v>
      </c>
    </row>
    <row r="1143" spans="1:7" x14ac:dyDescent="0.25">
      <c r="A1143" s="146" t="s">
        <v>2192</v>
      </c>
      <c r="B1143" s="146" t="s">
        <v>2193</v>
      </c>
      <c r="C1143" s="146">
        <v>47.6</v>
      </c>
      <c r="D1143" s="146" t="s">
        <v>182</v>
      </c>
      <c r="E1143" s="146" t="s">
        <v>108</v>
      </c>
      <c r="F1143" s="146" t="s">
        <v>109</v>
      </c>
      <c r="G1143" s="146" t="s">
        <v>136</v>
      </c>
    </row>
    <row r="1144" spans="1:7" x14ac:dyDescent="0.25">
      <c r="A1144" s="146" t="s">
        <v>2194</v>
      </c>
      <c r="B1144" s="146" t="s">
        <v>2195</v>
      </c>
      <c r="C1144" s="146">
        <v>49</v>
      </c>
      <c r="D1144" s="146" t="s">
        <v>135</v>
      </c>
      <c r="E1144" s="146" t="s">
        <v>108</v>
      </c>
      <c r="F1144" s="146" t="s">
        <v>109</v>
      </c>
      <c r="G1144" s="146" t="s">
        <v>136</v>
      </c>
    </row>
    <row r="1145" spans="1:7" x14ac:dyDescent="0.25">
      <c r="A1145" s="146" t="s">
        <v>2196</v>
      </c>
      <c r="B1145" s="146" t="s">
        <v>2197</v>
      </c>
      <c r="C1145" s="146">
        <v>49</v>
      </c>
      <c r="D1145" s="146" t="s">
        <v>135</v>
      </c>
      <c r="E1145" s="146" t="s">
        <v>108</v>
      </c>
      <c r="F1145" s="146" t="s">
        <v>109</v>
      </c>
      <c r="G1145" s="146" t="s">
        <v>136</v>
      </c>
    </row>
    <row r="1146" spans="1:7" x14ac:dyDescent="0.25">
      <c r="A1146" s="146" t="s">
        <v>2198</v>
      </c>
      <c r="B1146" s="146" t="s">
        <v>2199</v>
      </c>
      <c r="C1146" s="146">
        <v>48.35</v>
      </c>
      <c r="D1146" s="146" t="s">
        <v>135</v>
      </c>
      <c r="E1146" s="146" t="s">
        <v>108</v>
      </c>
      <c r="F1146" s="146" t="s">
        <v>109</v>
      </c>
      <c r="G1146" s="146" t="s">
        <v>136</v>
      </c>
    </row>
    <row r="1147" spans="1:7" x14ac:dyDescent="0.25">
      <c r="A1147" s="146" t="s">
        <v>2200</v>
      </c>
      <c r="B1147" s="146" t="s">
        <v>2201</v>
      </c>
      <c r="C1147" s="146">
        <v>48.5</v>
      </c>
      <c r="D1147" s="146" t="s">
        <v>182</v>
      </c>
      <c r="E1147" s="146" t="s">
        <v>108</v>
      </c>
      <c r="F1147" s="146" t="s">
        <v>109</v>
      </c>
      <c r="G1147" s="146" t="s">
        <v>136</v>
      </c>
    </row>
    <row r="1148" spans="1:7" x14ac:dyDescent="0.25">
      <c r="A1148" s="146" t="s">
        <v>2202</v>
      </c>
      <c r="B1148" s="146" t="s">
        <v>2203</v>
      </c>
      <c r="C1148" s="146">
        <v>7.5</v>
      </c>
      <c r="D1148" s="146" t="s">
        <v>107</v>
      </c>
      <c r="E1148" s="146" t="s">
        <v>108</v>
      </c>
      <c r="F1148" s="146" t="s">
        <v>109</v>
      </c>
      <c r="G1148" s="146" t="s">
        <v>110</v>
      </c>
    </row>
    <row r="1149" spans="1:7" x14ac:dyDescent="0.25">
      <c r="A1149" s="146" t="s">
        <v>2204</v>
      </c>
      <c r="B1149" s="146" t="s">
        <v>2205</v>
      </c>
      <c r="C1149" s="146">
        <v>36</v>
      </c>
      <c r="D1149" s="146" t="s">
        <v>135</v>
      </c>
      <c r="E1149" s="146" t="s">
        <v>108</v>
      </c>
      <c r="F1149" s="146" t="s">
        <v>109</v>
      </c>
      <c r="G1149" s="146" t="s">
        <v>136</v>
      </c>
    </row>
    <row r="1150" spans="1:7" x14ac:dyDescent="0.25">
      <c r="A1150" s="146" t="s">
        <v>2206</v>
      </c>
      <c r="B1150" s="146" t="s">
        <v>2207</v>
      </c>
      <c r="C1150" s="146">
        <v>1.5</v>
      </c>
      <c r="D1150" s="146" t="s">
        <v>107</v>
      </c>
      <c r="E1150" s="146" t="s">
        <v>108</v>
      </c>
      <c r="F1150" s="146" t="s">
        <v>109</v>
      </c>
      <c r="G1150" s="146" t="s">
        <v>110</v>
      </c>
    </row>
    <row r="1151" spans="1:7" x14ac:dyDescent="0.25">
      <c r="A1151" s="146" t="s">
        <v>2208</v>
      </c>
      <c r="B1151" s="146" t="s">
        <v>2209</v>
      </c>
      <c r="C1151" s="146">
        <v>39</v>
      </c>
      <c r="D1151" s="146" t="s">
        <v>246</v>
      </c>
      <c r="E1151" s="146" t="s">
        <v>108</v>
      </c>
      <c r="F1151" s="146" t="s">
        <v>109</v>
      </c>
      <c r="G1151" s="146" t="s">
        <v>247</v>
      </c>
    </row>
    <row r="1152" spans="1:7" x14ac:dyDescent="0.25">
      <c r="A1152" s="146" t="s">
        <v>2210</v>
      </c>
      <c r="B1152" s="146" t="s">
        <v>114</v>
      </c>
      <c r="C1152" s="146">
        <v>42</v>
      </c>
      <c r="D1152" s="146" t="s">
        <v>787</v>
      </c>
      <c r="E1152" s="146" t="s">
        <v>165</v>
      </c>
      <c r="F1152" s="146" t="s">
        <v>109</v>
      </c>
      <c r="G1152" s="146" t="s">
        <v>122</v>
      </c>
    </row>
    <row r="1153" spans="1:7" x14ac:dyDescent="0.25">
      <c r="A1153" s="146" t="s">
        <v>2211</v>
      </c>
      <c r="B1153" s="146" t="s">
        <v>114</v>
      </c>
      <c r="C1153" s="146">
        <v>50</v>
      </c>
      <c r="D1153" s="146" t="s">
        <v>787</v>
      </c>
      <c r="E1153" s="146" t="s">
        <v>165</v>
      </c>
      <c r="F1153" s="146" t="s">
        <v>109</v>
      </c>
      <c r="G1153" s="146" t="s">
        <v>122</v>
      </c>
    </row>
    <row r="1154" spans="1:7" x14ac:dyDescent="0.25">
      <c r="A1154" s="146" t="s">
        <v>2212</v>
      </c>
      <c r="B1154" s="146" t="s">
        <v>114</v>
      </c>
      <c r="C1154" s="146">
        <v>10</v>
      </c>
      <c r="D1154" s="146" t="s">
        <v>787</v>
      </c>
      <c r="E1154" s="146" t="s">
        <v>165</v>
      </c>
      <c r="F1154" s="146" t="s">
        <v>109</v>
      </c>
      <c r="G1154" s="146" t="s">
        <v>122</v>
      </c>
    </row>
    <row r="1155" spans="1:7" x14ac:dyDescent="0.25">
      <c r="A1155" s="146" t="s">
        <v>2213</v>
      </c>
      <c r="B1155" s="146" t="s">
        <v>114</v>
      </c>
      <c r="C1155" s="146">
        <v>5</v>
      </c>
      <c r="D1155" s="146" t="s">
        <v>787</v>
      </c>
      <c r="E1155" s="146" t="s">
        <v>165</v>
      </c>
      <c r="F1155" s="146" t="s">
        <v>109</v>
      </c>
      <c r="G1155" s="146" t="s">
        <v>122</v>
      </c>
    </row>
    <row r="1156" spans="1:7" x14ac:dyDescent="0.25">
      <c r="A1156" s="146" t="s">
        <v>2214</v>
      </c>
      <c r="B1156" s="146" t="s">
        <v>114</v>
      </c>
      <c r="C1156" s="146">
        <v>5</v>
      </c>
      <c r="D1156" s="146" t="s">
        <v>787</v>
      </c>
      <c r="E1156" s="146" t="s">
        <v>165</v>
      </c>
      <c r="F1156" s="146" t="s">
        <v>109</v>
      </c>
      <c r="G1156" s="146" t="s">
        <v>122</v>
      </c>
    </row>
    <row r="1157" spans="1:7" x14ac:dyDescent="0.25">
      <c r="A1157" s="146" t="s">
        <v>2215</v>
      </c>
      <c r="B1157" s="146" t="s">
        <v>2216</v>
      </c>
      <c r="C1157" s="146">
        <v>46</v>
      </c>
      <c r="D1157" s="146" t="s">
        <v>129</v>
      </c>
      <c r="E1157" s="146" t="s">
        <v>108</v>
      </c>
      <c r="F1157" s="146" t="s">
        <v>109</v>
      </c>
      <c r="G1157" s="146" t="s">
        <v>132</v>
      </c>
    </row>
    <row r="1158" spans="1:7" x14ac:dyDescent="0.25">
      <c r="A1158" s="146" t="s">
        <v>2217</v>
      </c>
      <c r="B1158" s="146" t="s">
        <v>2218</v>
      </c>
      <c r="C1158" s="146">
        <v>25</v>
      </c>
      <c r="D1158" s="146" t="s">
        <v>246</v>
      </c>
      <c r="E1158" s="146" t="s">
        <v>108</v>
      </c>
      <c r="F1158" s="146" t="s">
        <v>109</v>
      </c>
      <c r="G1158" s="146" t="s">
        <v>247</v>
      </c>
    </row>
    <row r="1159" spans="1:7" x14ac:dyDescent="0.25">
      <c r="A1159" s="158" t="s">
        <v>2219</v>
      </c>
      <c r="B1159" s="148" t="s">
        <v>2220</v>
      </c>
      <c r="C1159" s="146">
        <v>166</v>
      </c>
      <c r="D1159" s="148" t="s">
        <v>107</v>
      </c>
      <c r="E1159" s="149" t="s">
        <v>108</v>
      </c>
      <c r="F1159" s="148" t="s">
        <v>109</v>
      </c>
      <c r="G1159" s="148" t="s">
        <v>110</v>
      </c>
    </row>
    <row r="1160" spans="1:7" x14ac:dyDescent="0.25">
      <c r="A1160" s="148" t="s">
        <v>2221</v>
      </c>
      <c r="B1160" s="148" t="s">
        <v>2222</v>
      </c>
      <c r="C1160" s="146">
        <v>51</v>
      </c>
      <c r="D1160" s="146" t="s">
        <v>107</v>
      </c>
      <c r="E1160" s="149" t="s">
        <v>108</v>
      </c>
      <c r="F1160" s="148" t="s">
        <v>109</v>
      </c>
      <c r="G1160" s="146" t="s">
        <v>110</v>
      </c>
    </row>
    <row r="1161" spans="1:7" x14ac:dyDescent="0.25">
      <c r="A1161" s="148" t="s">
        <v>2223</v>
      </c>
      <c r="B1161" s="148" t="s">
        <v>2224</v>
      </c>
      <c r="C1161" s="159">
        <v>42</v>
      </c>
      <c r="D1161" s="146" t="s">
        <v>107</v>
      </c>
      <c r="E1161" s="149" t="s">
        <v>108</v>
      </c>
      <c r="F1161" s="148" t="s">
        <v>109</v>
      </c>
      <c r="G1161" s="146" t="s">
        <v>110</v>
      </c>
    </row>
    <row r="1162" spans="1:7" x14ac:dyDescent="0.25">
      <c r="A1162" s="148" t="s">
        <v>2225</v>
      </c>
      <c r="B1162" s="146" t="s">
        <v>2226</v>
      </c>
      <c r="C1162" s="146">
        <v>100</v>
      </c>
      <c r="D1162" s="146" t="s">
        <v>150</v>
      </c>
      <c r="E1162" s="146" t="s">
        <v>108</v>
      </c>
      <c r="F1162" s="146" t="s">
        <v>109</v>
      </c>
      <c r="G1162" s="146" t="s">
        <v>151</v>
      </c>
    </row>
    <row r="1163" spans="1:7" x14ac:dyDescent="0.25">
      <c r="A1163" s="148" t="s">
        <v>2227</v>
      </c>
      <c r="B1163" s="146" t="s">
        <v>2228</v>
      </c>
      <c r="C1163" s="146">
        <v>100</v>
      </c>
      <c r="D1163" s="146" t="s">
        <v>150</v>
      </c>
      <c r="E1163" s="146" t="s">
        <v>108</v>
      </c>
      <c r="F1163" s="146" t="s">
        <v>109</v>
      </c>
      <c r="G1163" s="146" t="s">
        <v>151</v>
      </c>
    </row>
    <row r="1164" spans="1:7" x14ac:dyDescent="0.25">
      <c r="A1164" s="148" t="s">
        <v>2229</v>
      </c>
      <c r="B1164" s="148" t="s">
        <v>2230</v>
      </c>
      <c r="C1164" s="146">
        <v>36</v>
      </c>
      <c r="D1164" s="148" t="s">
        <v>107</v>
      </c>
      <c r="E1164" s="149" t="s">
        <v>108</v>
      </c>
      <c r="F1164" s="148" t="s">
        <v>109</v>
      </c>
      <c r="G1164" s="148" t="s">
        <v>110</v>
      </c>
    </row>
    <row r="1165" spans="1:7" x14ac:dyDescent="0.25">
      <c r="A1165" s="146" t="s">
        <v>2231</v>
      </c>
      <c r="B1165" s="146" t="s">
        <v>114</v>
      </c>
      <c r="C1165" s="146">
        <v>80</v>
      </c>
      <c r="D1165" s="146" t="s">
        <v>191</v>
      </c>
      <c r="E1165" s="146" t="s">
        <v>108</v>
      </c>
      <c r="F1165" s="146" t="s">
        <v>109</v>
      </c>
      <c r="G1165" s="146" t="s">
        <v>192</v>
      </c>
    </row>
    <row r="1166" spans="1:7" x14ac:dyDescent="0.25">
      <c r="A1166" s="146" t="s">
        <v>2232</v>
      </c>
      <c r="B1166" s="146" t="s">
        <v>2233</v>
      </c>
      <c r="C1166" s="146">
        <v>275</v>
      </c>
      <c r="D1166" s="146" t="s">
        <v>107</v>
      </c>
      <c r="E1166" s="146" t="s">
        <v>108</v>
      </c>
      <c r="F1166" s="146" t="s">
        <v>109</v>
      </c>
      <c r="G1166" s="146" t="s">
        <v>110</v>
      </c>
    </row>
    <row r="1167" spans="1:7" x14ac:dyDescent="0.25">
      <c r="A1167" s="146" t="s">
        <v>2234</v>
      </c>
      <c r="B1167" s="146" t="s">
        <v>114</v>
      </c>
      <c r="C1167" s="146">
        <v>100</v>
      </c>
      <c r="D1167" s="146" t="s">
        <v>107</v>
      </c>
      <c r="E1167" s="146" t="s">
        <v>108</v>
      </c>
      <c r="F1167" s="146" t="s">
        <v>109</v>
      </c>
      <c r="G1167" s="146" t="s">
        <v>110</v>
      </c>
    </row>
    <row r="1168" spans="1:7" x14ac:dyDescent="0.25">
      <c r="A1168" s="146" t="s">
        <v>2235</v>
      </c>
      <c r="B1168" s="146" t="s">
        <v>2236</v>
      </c>
      <c r="C1168" s="146">
        <v>8</v>
      </c>
      <c r="D1168" s="146" t="s">
        <v>769</v>
      </c>
      <c r="E1168" s="146" t="s">
        <v>108</v>
      </c>
      <c r="F1168" s="146" t="s">
        <v>109</v>
      </c>
      <c r="G1168" s="146" t="s">
        <v>770</v>
      </c>
    </row>
    <row r="1169" spans="1:7" x14ac:dyDescent="0.25">
      <c r="A1169" s="146" t="s">
        <v>2237</v>
      </c>
      <c r="B1169" s="146" t="s">
        <v>2238</v>
      </c>
      <c r="C1169" s="146">
        <v>1.5</v>
      </c>
      <c r="D1169" s="146" t="s">
        <v>370</v>
      </c>
      <c r="E1169" s="146" t="s">
        <v>108</v>
      </c>
      <c r="F1169" s="146" t="s">
        <v>109</v>
      </c>
      <c r="G1169" s="146" t="s">
        <v>371</v>
      </c>
    </row>
    <row r="1170" spans="1:7" x14ac:dyDescent="0.25">
      <c r="A1170" s="146" t="s">
        <v>2239</v>
      </c>
      <c r="B1170" s="146" t="s">
        <v>2240</v>
      </c>
      <c r="C1170" s="146">
        <v>0.85</v>
      </c>
      <c r="D1170" s="146" t="s">
        <v>370</v>
      </c>
      <c r="E1170" s="146" t="s">
        <v>108</v>
      </c>
      <c r="F1170" s="146" t="s">
        <v>109</v>
      </c>
      <c r="G1170" s="146" t="s">
        <v>371</v>
      </c>
    </row>
    <row r="1171" spans="1:7" x14ac:dyDescent="0.25">
      <c r="A1171" s="146" t="s">
        <v>2241</v>
      </c>
      <c r="B1171" s="146" t="s">
        <v>114</v>
      </c>
      <c r="C1171" s="146">
        <v>2.274</v>
      </c>
      <c r="D1171" s="146" t="s">
        <v>769</v>
      </c>
      <c r="E1171" s="146" t="s">
        <v>108</v>
      </c>
      <c r="F1171" s="146" t="s">
        <v>109</v>
      </c>
      <c r="G1171" s="146" t="s">
        <v>770</v>
      </c>
    </row>
    <row r="1172" spans="1:7" x14ac:dyDescent="0.25">
      <c r="A1172" s="146" t="s">
        <v>2242</v>
      </c>
      <c r="B1172" s="146" t="s">
        <v>2243</v>
      </c>
      <c r="C1172" s="146">
        <v>72</v>
      </c>
      <c r="D1172" s="146" t="s">
        <v>121</v>
      </c>
      <c r="E1172" s="146" t="s">
        <v>108</v>
      </c>
      <c r="F1172" s="146" t="s">
        <v>109</v>
      </c>
      <c r="G1172" s="146" t="s">
        <v>122</v>
      </c>
    </row>
    <row r="1173" spans="1:7" x14ac:dyDescent="0.25">
      <c r="A1173" s="146" t="s">
        <v>2244</v>
      </c>
      <c r="B1173" s="146" t="s">
        <v>2245</v>
      </c>
      <c r="C1173" s="146">
        <v>19.600000000000001</v>
      </c>
      <c r="D1173" s="146" t="s">
        <v>769</v>
      </c>
      <c r="E1173" s="146" t="s">
        <v>108</v>
      </c>
      <c r="F1173" s="146" t="s">
        <v>109</v>
      </c>
      <c r="G1173" s="146" t="s">
        <v>770</v>
      </c>
    </row>
    <row r="1174" spans="1:7" x14ac:dyDescent="0.25">
      <c r="A1174" s="146" t="s">
        <v>2246</v>
      </c>
      <c r="B1174" s="146" t="s">
        <v>2247</v>
      </c>
      <c r="C1174" s="146">
        <v>2</v>
      </c>
      <c r="D1174" s="146" t="s">
        <v>150</v>
      </c>
      <c r="E1174" s="146" t="s">
        <v>108</v>
      </c>
      <c r="F1174" s="146" t="s">
        <v>109</v>
      </c>
      <c r="G1174" s="146" t="s">
        <v>151</v>
      </c>
    </row>
    <row r="1175" spans="1:7" x14ac:dyDescent="0.25">
      <c r="A1175" s="146" t="s">
        <v>2248</v>
      </c>
      <c r="B1175" s="146" t="s">
        <v>2249</v>
      </c>
      <c r="C1175" s="146">
        <v>31</v>
      </c>
      <c r="D1175" s="146" t="s">
        <v>191</v>
      </c>
      <c r="E1175" s="146" t="s">
        <v>108</v>
      </c>
      <c r="F1175" s="146" t="s">
        <v>109</v>
      </c>
      <c r="G1175" s="146" t="s">
        <v>192</v>
      </c>
    </row>
    <row r="1176" spans="1:7" x14ac:dyDescent="0.25">
      <c r="A1176" s="146" t="s">
        <v>2250</v>
      </c>
      <c r="B1176" s="146" t="s">
        <v>114</v>
      </c>
      <c r="C1176" s="147">
        <v>1.57</v>
      </c>
      <c r="D1176" s="146" t="s">
        <v>769</v>
      </c>
      <c r="E1176" s="146" t="s">
        <v>108</v>
      </c>
      <c r="F1176" s="146" t="s">
        <v>109</v>
      </c>
      <c r="G1176" s="146" t="s">
        <v>770</v>
      </c>
    </row>
    <row r="1177" spans="1:7" x14ac:dyDescent="0.25">
      <c r="A1177" s="146" t="s">
        <v>2251</v>
      </c>
      <c r="B1177" s="146" t="s">
        <v>2252</v>
      </c>
      <c r="C1177" s="146">
        <v>9.1</v>
      </c>
      <c r="D1177" s="146" t="s">
        <v>129</v>
      </c>
      <c r="E1177" s="146" t="s">
        <v>108</v>
      </c>
      <c r="F1177" s="146" t="s">
        <v>109</v>
      </c>
      <c r="G1177" s="146" t="s">
        <v>132</v>
      </c>
    </row>
    <row r="1178" spans="1:7" x14ac:dyDescent="0.25">
      <c r="A1178" s="146" t="s">
        <v>2253</v>
      </c>
      <c r="B1178" s="146" t="s">
        <v>114</v>
      </c>
      <c r="C1178" s="147">
        <v>20.78</v>
      </c>
      <c r="D1178" s="146" t="s">
        <v>246</v>
      </c>
      <c r="E1178" s="146" t="s">
        <v>108</v>
      </c>
      <c r="F1178" s="146" t="s">
        <v>109</v>
      </c>
      <c r="G1178" s="146" t="s">
        <v>247</v>
      </c>
    </row>
    <row r="1179" spans="1:7" x14ac:dyDescent="0.25">
      <c r="A1179" s="146" t="s">
        <v>2254</v>
      </c>
      <c r="B1179" s="146" t="s">
        <v>2255</v>
      </c>
      <c r="C1179" s="146">
        <v>2.19</v>
      </c>
      <c r="D1179" s="146" t="s">
        <v>168</v>
      </c>
      <c r="E1179" s="146" t="s">
        <v>108</v>
      </c>
      <c r="F1179" s="146" t="s">
        <v>109</v>
      </c>
      <c r="G1179" s="146" t="s">
        <v>169</v>
      </c>
    </row>
    <row r="1180" spans="1:7" x14ac:dyDescent="0.25">
      <c r="A1180" s="146" t="s">
        <v>2256</v>
      </c>
      <c r="B1180" s="146" t="s">
        <v>2257</v>
      </c>
      <c r="C1180" s="146">
        <v>8</v>
      </c>
      <c r="D1180" s="146" t="s">
        <v>370</v>
      </c>
      <c r="E1180" s="146" t="s">
        <v>108</v>
      </c>
      <c r="F1180" s="146" t="s">
        <v>109</v>
      </c>
      <c r="G1180" s="146" t="s">
        <v>371</v>
      </c>
    </row>
    <row r="1181" spans="1:7" x14ac:dyDescent="0.25">
      <c r="A1181" s="146" t="s">
        <v>2258</v>
      </c>
      <c r="B1181" s="146" t="s">
        <v>2259</v>
      </c>
      <c r="C1181" s="146">
        <v>6.1</v>
      </c>
      <c r="D1181" s="146" t="s">
        <v>370</v>
      </c>
      <c r="E1181" s="146" t="s">
        <v>108</v>
      </c>
      <c r="F1181" s="146" t="s">
        <v>109</v>
      </c>
      <c r="G1181" s="146" t="s">
        <v>371</v>
      </c>
    </row>
    <row r="1182" spans="1:7" x14ac:dyDescent="0.25">
      <c r="A1182" s="146" t="s">
        <v>2260</v>
      </c>
      <c r="B1182" s="146" t="s">
        <v>2261</v>
      </c>
      <c r="C1182" s="146">
        <v>555</v>
      </c>
      <c r="D1182" s="146" t="s">
        <v>147</v>
      </c>
      <c r="E1182" s="146" t="s">
        <v>108</v>
      </c>
      <c r="F1182" s="146" t="s">
        <v>109</v>
      </c>
      <c r="G1182" s="146" t="s">
        <v>140</v>
      </c>
    </row>
    <row r="1183" spans="1:7" x14ac:dyDescent="0.25">
      <c r="A1183" s="146" t="s">
        <v>2262</v>
      </c>
      <c r="B1183" s="146" t="s">
        <v>2263</v>
      </c>
      <c r="C1183" s="146">
        <v>555</v>
      </c>
      <c r="D1183" s="146" t="s">
        <v>147</v>
      </c>
      <c r="E1183" s="146" t="s">
        <v>108</v>
      </c>
      <c r="F1183" s="146" t="s">
        <v>109</v>
      </c>
      <c r="G1183" s="146" t="s">
        <v>140</v>
      </c>
    </row>
    <row r="1184" spans="1:7" x14ac:dyDescent="0.25">
      <c r="A1184" s="146" t="s">
        <v>2264</v>
      </c>
      <c r="B1184" s="146" t="s">
        <v>114</v>
      </c>
      <c r="C1184" s="146">
        <v>10.6</v>
      </c>
      <c r="D1184" s="146" t="s">
        <v>246</v>
      </c>
      <c r="E1184" s="146" t="s">
        <v>108</v>
      </c>
      <c r="F1184" s="146" t="s">
        <v>109</v>
      </c>
      <c r="G1184" s="146" t="s">
        <v>247</v>
      </c>
    </row>
    <row r="1185" spans="1:7" x14ac:dyDescent="0.25">
      <c r="A1185" s="146" t="s">
        <v>2265</v>
      </c>
      <c r="B1185" s="146" t="s">
        <v>2266</v>
      </c>
      <c r="C1185" s="146">
        <v>2</v>
      </c>
      <c r="D1185" s="146" t="s">
        <v>107</v>
      </c>
      <c r="E1185" s="146" t="s">
        <v>108</v>
      </c>
      <c r="F1185" s="146" t="s">
        <v>109</v>
      </c>
      <c r="G1185" s="146" t="s">
        <v>110</v>
      </c>
    </row>
    <row r="1186" spans="1:7" x14ac:dyDescent="0.25">
      <c r="A1186" s="146" t="s">
        <v>2267</v>
      </c>
      <c r="B1186" s="146" t="s">
        <v>2268</v>
      </c>
      <c r="C1186" s="146">
        <v>2.5</v>
      </c>
      <c r="D1186" s="146" t="s">
        <v>107</v>
      </c>
      <c r="E1186" s="146" t="s">
        <v>108</v>
      </c>
      <c r="F1186" s="146" t="s">
        <v>109</v>
      </c>
      <c r="G1186" s="146" t="s">
        <v>110</v>
      </c>
    </row>
    <row r="1187" spans="1:7" x14ac:dyDescent="0.25">
      <c r="A1187" s="146" t="s">
        <v>2269</v>
      </c>
      <c r="B1187" s="146" t="s">
        <v>2270</v>
      </c>
      <c r="C1187" s="146">
        <v>2.5</v>
      </c>
      <c r="D1187" s="146" t="s">
        <v>107</v>
      </c>
      <c r="E1187" s="146" t="s">
        <v>108</v>
      </c>
      <c r="F1187" s="146" t="s">
        <v>109</v>
      </c>
      <c r="G1187" s="146" t="s">
        <v>110</v>
      </c>
    </row>
    <row r="1188" spans="1:7" x14ac:dyDescent="0.25">
      <c r="A1188" s="146" t="s">
        <v>2271</v>
      </c>
      <c r="B1188" s="146" t="s">
        <v>2272</v>
      </c>
      <c r="C1188" s="146">
        <v>3.5</v>
      </c>
      <c r="D1188" s="146" t="s">
        <v>107</v>
      </c>
      <c r="E1188" s="146" t="s">
        <v>108</v>
      </c>
      <c r="F1188" s="146" t="s">
        <v>109</v>
      </c>
      <c r="G1188" s="146" t="s">
        <v>110</v>
      </c>
    </row>
    <row r="1189" spans="1:7" x14ac:dyDescent="0.25">
      <c r="A1189" s="146" t="s">
        <v>2273</v>
      </c>
      <c r="B1189" s="146" t="s">
        <v>2274</v>
      </c>
      <c r="C1189" s="146">
        <v>3.5</v>
      </c>
      <c r="D1189" s="146" t="s">
        <v>107</v>
      </c>
      <c r="E1189" s="146" t="s">
        <v>108</v>
      </c>
      <c r="F1189" s="146" t="s">
        <v>109</v>
      </c>
      <c r="G1189" s="146" t="s">
        <v>110</v>
      </c>
    </row>
    <row r="1190" spans="1:7" x14ac:dyDescent="0.25">
      <c r="A1190" s="146" t="s">
        <v>2275</v>
      </c>
      <c r="B1190" s="146" t="s">
        <v>2276</v>
      </c>
      <c r="C1190" s="146">
        <v>1.5</v>
      </c>
      <c r="D1190" s="146" t="s">
        <v>107</v>
      </c>
      <c r="E1190" s="146" t="s">
        <v>108</v>
      </c>
      <c r="F1190" s="146" t="s">
        <v>109</v>
      </c>
      <c r="G1190" s="146" t="s">
        <v>110</v>
      </c>
    </row>
    <row r="1191" spans="1:7" x14ac:dyDescent="0.25">
      <c r="A1191" s="146" t="s">
        <v>2277</v>
      </c>
      <c r="B1191" s="146" t="s">
        <v>2278</v>
      </c>
      <c r="C1191" s="146">
        <v>5</v>
      </c>
      <c r="D1191" s="146" t="s">
        <v>107</v>
      </c>
      <c r="E1191" s="146" t="s">
        <v>108</v>
      </c>
      <c r="F1191" s="146" t="s">
        <v>109</v>
      </c>
      <c r="G1191" s="146" t="s">
        <v>110</v>
      </c>
    </row>
    <row r="1192" spans="1:7" x14ac:dyDescent="0.25">
      <c r="A1192" s="146" t="s">
        <v>2279</v>
      </c>
      <c r="B1192" s="146" t="s">
        <v>2280</v>
      </c>
      <c r="C1192" s="146">
        <v>6.95</v>
      </c>
      <c r="D1192" s="146" t="s">
        <v>168</v>
      </c>
      <c r="E1192" s="146" t="s">
        <v>108</v>
      </c>
      <c r="F1192" s="146" t="s">
        <v>109</v>
      </c>
      <c r="G1192" s="146" t="s">
        <v>169</v>
      </c>
    </row>
    <row r="1193" spans="1:7" x14ac:dyDescent="0.25">
      <c r="A1193" s="146" t="s">
        <v>2281</v>
      </c>
      <c r="B1193" s="146" t="s">
        <v>2282</v>
      </c>
      <c r="C1193" s="146">
        <v>3.93</v>
      </c>
      <c r="D1193" s="146" t="s">
        <v>168</v>
      </c>
      <c r="E1193" s="146" t="s">
        <v>108</v>
      </c>
      <c r="F1193" s="146" t="s">
        <v>109</v>
      </c>
      <c r="G1193" s="146" t="s">
        <v>169</v>
      </c>
    </row>
    <row r="1194" spans="1:7" x14ac:dyDescent="0.25">
      <c r="A1194" s="146" t="s">
        <v>2283</v>
      </c>
      <c r="B1194" s="146" t="s">
        <v>114</v>
      </c>
      <c r="C1194" s="146">
        <v>65.599999999999994</v>
      </c>
      <c r="D1194" s="146" t="s">
        <v>505</v>
      </c>
      <c r="E1194" s="146" t="s">
        <v>506</v>
      </c>
      <c r="F1194" s="146" t="s">
        <v>109</v>
      </c>
      <c r="G1194" s="146" t="s">
        <v>140</v>
      </c>
    </row>
    <row r="1195" spans="1:7" x14ac:dyDescent="0.25">
      <c r="A1195" s="146" t="s">
        <v>2284</v>
      </c>
      <c r="B1195" s="146" t="s">
        <v>114</v>
      </c>
      <c r="C1195" s="146">
        <v>49</v>
      </c>
      <c r="D1195" s="146" t="s">
        <v>508</v>
      </c>
      <c r="E1195" s="146" t="s">
        <v>506</v>
      </c>
      <c r="F1195" s="146" t="s">
        <v>109</v>
      </c>
      <c r="G1195" s="146" t="s">
        <v>136</v>
      </c>
    </row>
    <row r="1196" spans="1:7" x14ac:dyDescent="0.25">
      <c r="A1196" s="146" t="s">
        <v>2285</v>
      </c>
      <c r="B1196" s="146" t="s">
        <v>114</v>
      </c>
      <c r="C1196" s="146">
        <v>174</v>
      </c>
      <c r="D1196" s="146" t="s">
        <v>1192</v>
      </c>
      <c r="E1196" s="146" t="s">
        <v>116</v>
      </c>
      <c r="F1196" s="146" t="s">
        <v>109</v>
      </c>
      <c r="G1196" s="146" t="s">
        <v>155</v>
      </c>
    </row>
    <row r="1197" spans="1:7" x14ac:dyDescent="0.25">
      <c r="A1197" s="146" t="s">
        <v>2286</v>
      </c>
      <c r="B1197" s="146" t="s">
        <v>114</v>
      </c>
      <c r="C1197" s="146">
        <v>177</v>
      </c>
      <c r="D1197" s="146" t="s">
        <v>1192</v>
      </c>
      <c r="E1197" s="146" t="s">
        <v>116</v>
      </c>
      <c r="F1197" s="146" t="s">
        <v>109</v>
      </c>
      <c r="G1197" s="146" t="s">
        <v>155</v>
      </c>
    </row>
    <row r="1198" spans="1:7" x14ac:dyDescent="0.25">
      <c r="A1198" s="146" t="s">
        <v>2287</v>
      </c>
      <c r="B1198" s="146" t="s">
        <v>114</v>
      </c>
      <c r="C1198" s="146">
        <v>300</v>
      </c>
      <c r="D1198" s="146" t="s">
        <v>1196</v>
      </c>
      <c r="E1198" s="146" t="s">
        <v>116</v>
      </c>
      <c r="F1198" s="146" t="s">
        <v>109</v>
      </c>
      <c r="G1198" s="146" t="s">
        <v>136</v>
      </c>
    </row>
    <row r="1199" spans="1:7" x14ac:dyDescent="0.25">
      <c r="A1199" s="146" t="s">
        <v>2288</v>
      </c>
      <c r="B1199" s="146" t="s">
        <v>114</v>
      </c>
      <c r="C1199" s="146">
        <v>100</v>
      </c>
      <c r="D1199" s="146" t="s">
        <v>1196</v>
      </c>
      <c r="E1199" s="146" t="s">
        <v>116</v>
      </c>
      <c r="F1199" s="146" t="s">
        <v>109</v>
      </c>
      <c r="G1199" s="146" t="s">
        <v>136</v>
      </c>
    </row>
    <row r="1200" spans="1:7" x14ac:dyDescent="0.25">
      <c r="A1200" s="146" t="s">
        <v>2289</v>
      </c>
      <c r="B1200" s="146" t="s">
        <v>114</v>
      </c>
      <c r="C1200" s="146">
        <v>89</v>
      </c>
      <c r="D1200" s="146" t="s">
        <v>1196</v>
      </c>
      <c r="E1200" s="146" t="s">
        <v>116</v>
      </c>
      <c r="F1200" s="146" t="s">
        <v>109</v>
      </c>
      <c r="G1200" s="146" t="s">
        <v>136</v>
      </c>
    </row>
    <row r="1201" spans="1:7" x14ac:dyDescent="0.25">
      <c r="A1201" s="146" t="s">
        <v>2290</v>
      </c>
      <c r="B1201" s="146" t="s">
        <v>114</v>
      </c>
      <c r="C1201" s="146">
        <v>89</v>
      </c>
      <c r="D1201" s="146" t="s">
        <v>1196</v>
      </c>
      <c r="E1201" s="146" t="s">
        <v>116</v>
      </c>
      <c r="F1201" s="146" t="s">
        <v>109</v>
      </c>
      <c r="G1201" s="146" t="s">
        <v>136</v>
      </c>
    </row>
    <row r="1202" spans="1:7" x14ac:dyDescent="0.25">
      <c r="A1202" s="146" t="s">
        <v>2291</v>
      </c>
      <c r="B1202" s="146" t="s">
        <v>114</v>
      </c>
      <c r="C1202" s="146">
        <v>19</v>
      </c>
      <c r="D1202" s="146" t="s">
        <v>1960</v>
      </c>
      <c r="E1202" s="146" t="s">
        <v>108</v>
      </c>
      <c r="F1202" s="146" t="s">
        <v>109</v>
      </c>
      <c r="G1202" s="146" t="s">
        <v>1961</v>
      </c>
    </row>
    <row r="1203" spans="1:7" x14ac:dyDescent="0.25">
      <c r="A1203" s="146" t="s">
        <v>2292</v>
      </c>
      <c r="B1203" s="146" t="s">
        <v>114</v>
      </c>
      <c r="C1203" s="146">
        <v>212</v>
      </c>
      <c r="D1203" s="146" t="s">
        <v>1960</v>
      </c>
      <c r="E1203" s="146" t="s">
        <v>108</v>
      </c>
      <c r="F1203" s="146" t="s">
        <v>109</v>
      </c>
      <c r="G1203" s="146" t="s">
        <v>1961</v>
      </c>
    </row>
    <row r="1204" spans="1:7" x14ac:dyDescent="0.25">
      <c r="A1204" s="146" t="s">
        <v>2293</v>
      </c>
      <c r="B1204" s="146" t="s">
        <v>114</v>
      </c>
      <c r="C1204" s="146">
        <v>606</v>
      </c>
      <c r="D1204" s="146" t="s">
        <v>1960</v>
      </c>
      <c r="E1204" s="146" t="s">
        <v>108</v>
      </c>
      <c r="F1204" s="146" t="s">
        <v>109</v>
      </c>
      <c r="G1204" s="146" t="s">
        <v>1961</v>
      </c>
    </row>
    <row r="1205" spans="1:7" x14ac:dyDescent="0.25">
      <c r="A1205" s="146" t="s">
        <v>2294</v>
      </c>
      <c r="B1205" s="146" t="s">
        <v>114</v>
      </c>
      <c r="C1205" s="146">
        <v>0.1</v>
      </c>
      <c r="D1205" s="146" t="s">
        <v>1960</v>
      </c>
      <c r="E1205" s="146" t="s">
        <v>108</v>
      </c>
      <c r="F1205" s="146" t="s">
        <v>109</v>
      </c>
      <c r="G1205" s="146" t="s">
        <v>1961</v>
      </c>
    </row>
    <row r="1206" spans="1:7" x14ac:dyDescent="0.25">
      <c r="A1206" s="146" t="s">
        <v>2295</v>
      </c>
      <c r="B1206" s="146" t="s">
        <v>114</v>
      </c>
      <c r="C1206" s="146">
        <v>1</v>
      </c>
      <c r="D1206" s="146" t="s">
        <v>1960</v>
      </c>
      <c r="E1206" s="146" t="s">
        <v>108</v>
      </c>
      <c r="F1206" s="146" t="s">
        <v>109</v>
      </c>
      <c r="G1206" s="146" t="s">
        <v>1961</v>
      </c>
    </row>
    <row r="1207" spans="1:7" x14ac:dyDescent="0.25">
      <c r="A1207" s="146" t="s">
        <v>2296</v>
      </c>
      <c r="B1207" s="146" t="s">
        <v>114</v>
      </c>
      <c r="C1207" s="146">
        <v>3</v>
      </c>
      <c r="D1207" s="146" t="s">
        <v>1960</v>
      </c>
      <c r="E1207" s="146" t="s">
        <v>108</v>
      </c>
      <c r="F1207" s="146" t="s">
        <v>109</v>
      </c>
      <c r="G1207" s="146" t="s">
        <v>1961</v>
      </c>
    </row>
    <row r="1208" spans="1:7" x14ac:dyDescent="0.25">
      <c r="A1208" s="146" t="s">
        <v>2297</v>
      </c>
      <c r="B1208" s="146" t="s">
        <v>114</v>
      </c>
      <c r="C1208" s="146">
        <v>1</v>
      </c>
      <c r="D1208" s="146" t="s">
        <v>1960</v>
      </c>
      <c r="E1208" s="146" t="s">
        <v>108</v>
      </c>
      <c r="F1208" s="146" t="s">
        <v>109</v>
      </c>
      <c r="G1208" s="146" t="s">
        <v>1961</v>
      </c>
    </row>
    <row r="1209" spans="1:7" x14ac:dyDescent="0.25">
      <c r="A1209" s="146" t="s">
        <v>2298</v>
      </c>
      <c r="B1209" s="146" t="s">
        <v>2298</v>
      </c>
      <c r="C1209" s="146">
        <v>287.01</v>
      </c>
      <c r="D1209" s="146" t="s">
        <v>129</v>
      </c>
      <c r="E1209" s="146" t="s">
        <v>130</v>
      </c>
      <c r="F1209" s="146" t="s">
        <v>131</v>
      </c>
      <c r="G1209" s="146" t="s">
        <v>132</v>
      </c>
    </row>
    <row r="1210" spans="1:7" x14ac:dyDescent="0.25">
      <c r="A1210" s="146" t="s">
        <v>2299</v>
      </c>
      <c r="B1210" s="146" t="s">
        <v>2300</v>
      </c>
      <c r="C1210" s="146">
        <v>336.04</v>
      </c>
      <c r="D1210" s="146" t="s">
        <v>139</v>
      </c>
      <c r="E1210" s="146" t="s">
        <v>108</v>
      </c>
      <c r="F1210" s="146" t="s">
        <v>109</v>
      </c>
      <c r="G1210" s="146" t="s">
        <v>140</v>
      </c>
    </row>
    <row r="1211" spans="1:7" x14ac:dyDescent="0.25">
      <c r="A1211" s="146" t="s">
        <v>2301</v>
      </c>
      <c r="B1211" s="146" t="s">
        <v>2302</v>
      </c>
      <c r="C1211" s="146">
        <v>15</v>
      </c>
      <c r="D1211" s="146" t="s">
        <v>107</v>
      </c>
      <c r="E1211" s="146" t="s">
        <v>108</v>
      </c>
      <c r="F1211" s="146" t="s">
        <v>109</v>
      </c>
      <c r="G1211" s="146" t="s">
        <v>110</v>
      </c>
    </row>
    <row r="1212" spans="1:7" x14ac:dyDescent="0.25">
      <c r="A1212" s="146" t="s">
        <v>2303</v>
      </c>
      <c r="B1212" s="146" t="s">
        <v>2304</v>
      </c>
      <c r="C1212" s="146">
        <v>0.8</v>
      </c>
      <c r="D1212" s="146" t="s">
        <v>769</v>
      </c>
      <c r="E1212" s="146" t="s">
        <v>108</v>
      </c>
      <c r="F1212" s="146" t="s">
        <v>109</v>
      </c>
      <c r="G1212" s="146" t="s">
        <v>770</v>
      </c>
    </row>
    <row r="1213" spans="1:7" x14ac:dyDescent="0.25">
      <c r="A1213" s="146" t="s">
        <v>2305</v>
      </c>
      <c r="B1213" s="146" t="s">
        <v>2306</v>
      </c>
      <c r="C1213" s="146">
        <v>15</v>
      </c>
      <c r="D1213" s="146" t="s">
        <v>107</v>
      </c>
      <c r="E1213" s="146" t="s">
        <v>108</v>
      </c>
      <c r="F1213" s="146" t="s">
        <v>109</v>
      </c>
      <c r="G1213" s="146" t="s">
        <v>110</v>
      </c>
    </row>
    <row r="1214" spans="1:7" x14ac:dyDescent="0.25">
      <c r="A1214" s="146" t="s">
        <v>2307</v>
      </c>
      <c r="B1214" s="146" t="s">
        <v>114</v>
      </c>
      <c r="C1214" s="146">
        <v>2</v>
      </c>
      <c r="D1214" s="146" t="s">
        <v>1960</v>
      </c>
      <c r="E1214" s="146" t="s">
        <v>108</v>
      </c>
      <c r="F1214" s="146" t="s">
        <v>109</v>
      </c>
      <c r="G1214" s="146" t="s">
        <v>1961</v>
      </c>
    </row>
    <row r="1215" spans="1:7" x14ac:dyDescent="0.25">
      <c r="A1215" s="146" t="s">
        <v>2308</v>
      </c>
      <c r="B1215" s="146" t="s">
        <v>114</v>
      </c>
      <c r="C1215" s="146">
        <v>0.1</v>
      </c>
      <c r="D1215" s="146" t="s">
        <v>1960</v>
      </c>
      <c r="E1215" s="146" t="s">
        <v>108</v>
      </c>
      <c r="F1215" s="146" t="s">
        <v>109</v>
      </c>
      <c r="G1215" s="146" t="s">
        <v>1961</v>
      </c>
    </row>
    <row r="1216" spans="1:7" x14ac:dyDescent="0.25">
      <c r="A1216" s="146" t="s">
        <v>2309</v>
      </c>
      <c r="B1216" s="146" t="s">
        <v>114</v>
      </c>
      <c r="C1216" s="146">
        <v>0.1</v>
      </c>
      <c r="D1216" s="146" t="s">
        <v>1960</v>
      </c>
      <c r="E1216" s="146" t="s">
        <v>108</v>
      </c>
      <c r="F1216" s="146" t="s">
        <v>109</v>
      </c>
      <c r="G1216" s="146" t="s">
        <v>1961</v>
      </c>
    </row>
    <row r="1217" spans="1:7" x14ac:dyDescent="0.25">
      <c r="A1217" s="146" t="s">
        <v>2310</v>
      </c>
      <c r="B1217" s="146" t="s">
        <v>114</v>
      </c>
      <c r="C1217" s="146">
        <v>0.1</v>
      </c>
      <c r="D1217" s="146" t="s">
        <v>1960</v>
      </c>
      <c r="E1217" s="146" t="s">
        <v>108</v>
      </c>
      <c r="F1217" s="146" t="s">
        <v>109</v>
      </c>
      <c r="G1217" s="146" t="s">
        <v>1961</v>
      </c>
    </row>
    <row r="1218" spans="1:7" x14ac:dyDescent="0.25">
      <c r="A1218" s="146" t="s">
        <v>2311</v>
      </c>
      <c r="B1218" s="146" t="s">
        <v>114</v>
      </c>
      <c r="C1218" s="146">
        <v>0.1</v>
      </c>
      <c r="D1218" s="146" t="s">
        <v>1960</v>
      </c>
      <c r="E1218" s="146" t="s">
        <v>108</v>
      </c>
      <c r="F1218" s="146" t="s">
        <v>109</v>
      </c>
      <c r="G1218" s="146" t="s">
        <v>1961</v>
      </c>
    </row>
    <row r="1219" spans="1:7" x14ac:dyDescent="0.25">
      <c r="A1219" s="146" t="s">
        <v>2312</v>
      </c>
      <c r="B1219" s="146" t="s">
        <v>114</v>
      </c>
      <c r="C1219" s="146">
        <v>0.1</v>
      </c>
      <c r="D1219" s="146" t="s">
        <v>1960</v>
      </c>
      <c r="E1219" s="146" t="s">
        <v>108</v>
      </c>
      <c r="F1219" s="146" t="s">
        <v>109</v>
      </c>
      <c r="G1219" s="146" t="s">
        <v>1961</v>
      </c>
    </row>
    <row r="1220" spans="1:7" x14ac:dyDescent="0.25">
      <c r="A1220" s="146" t="s">
        <v>2313</v>
      </c>
      <c r="B1220" s="146" t="s">
        <v>114</v>
      </c>
      <c r="C1220" s="146">
        <v>0.1</v>
      </c>
      <c r="D1220" s="146" t="s">
        <v>1960</v>
      </c>
      <c r="E1220" s="146" t="s">
        <v>108</v>
      </c>
      <c r="F1220" s="146" t="s">
        <v>109</v>
      </c>
      <c r="G1220" s="146" t="s">
        <v>1961</v>
      </c>
    </row>
    <row r="1221" spans="1:7" x14ac:dyDescent="0.25">
      <c r="A1221" s="146" t="s">
        <v>2314</v>
      </c>
      <c r="B1221" s="146" t="s">
        <v>114</v>
      </c>
      <c r="C1221" s="146">
        <v>0.1</v>
      </c>
      <c r="D1221" s="146" t="s">
        <v>1960</v>
      </c>
      <c r="E1221" s="146" t="s">
        <v>108</v>
      </c>
      <c r="F1221" s="146" t="s">
        <v>109</v>
      </c>
      <c r="G1221" s="146" t="s">
        <v>1961</v>
      </c>
    </row>
    <row r="1222" spans="1:7" x14ac:dyDescent="0.25">
      <c r="A1222" s="146" t="s">
        <v>2315</v>
      </c>
      <c r="B1222" s="146" t="s">
        <v>114</v>
      </c>
      <c r="C1222" s="146">
        <v>0.1</v>
      </c>
      <c r="D1222" s="146" t="s">
        <v>1960</v>
      </c>
      <c r="E1222" s="146" t="s">
        <v>108</v>
      </c>
      <c r="F1222" s="146" t="s">
        <v>109</v>
      </c>
      <c r="G1222" s="146" t="s">
        <v>1961</v>
      </c>
    </row>
    <row r="1223" spans="1:7" x14ac:dyDescent="0.25">
      <c r="A1223" s="146" t="s">
        <v>2316</v>
      </c>
      <c r="B1223" s="146" t="s">
        <v>114</v>
      </c>
      <c r="C1223" s="146">
        <v>7</v>
      </c>
      <c r="D1223" s="146" t="s">
        <v>164</v>
      </c>
      <c r="E1223" s="146" t="s">
        <v>165</v>
      </c>
      <c r="F1223" s="146" t="s">
        <v>109</v>
      </c>
      <c r="G1223" s="146" t="s">
        <v>110</v>
      </c>
    </row>
    <row r="1224" spans="1:7" x14ac:dyDescent="0.25">
      <c r="A1224" s="148" t="s">
        <v>2317</v>
      </c>
      <c r="B1224" s="146" t="s">
        <v>2318</v>
      </c>
      <c r="C1224" s="146">
        <v>19</v>
      </c>
      <c r="D1224" s="146" t="s">
        <v>246</v>
      </c>
      <c r="E1224" s="146" t="s">
        <v>108</v>
      </c>
      <c r="F1224" s="146" t="s">
        <v>109</v>
      </c>
      <c r="G1224" s="146" t="s">
        <v>247</v>
      </c>
    </row>
    <row r="1225" spans="1:7" x14ac:dyDescent="0.25">
      <c r="A1225" s="148" t="s">
        <v>2319</v>
      </c>
      <c r="B1225" s="146" t="s">
        <v>2320</v>
      </c>
      <c r="C1225" s="148">
        <v>13</v>
      </c>
      <c r="D1225" s="146" t="s">
        <v>191</v>
      </c>
      <c r="E1225" s="149" t="s">
        <v>108</v>
      </c>
      <c r="F1225" s="148" t="s">
        <v>109</v>
      </c>
      <c r="G1225" s="146" t="s">
        <v>192</v>
      </c>
    </row>
    <row r="1226" spans="1:7" x14ac:dyDescent="0.25">
      <c r="A1226" s="148" t="s">
        <v>2321</v>
      </c>
      <c r="B1226" s="146" t="s">
        <v>114</v>
      </c>
      <c r="C1226" s="146">
        <v>33</v>
      </c>
      <c r="D1226" s="146" t="s">
        <v>787</v>
      </c>
      <c r="E1226" s="146" t="s">
        <v>165</v>
      </c>
      <c r="F1226" s="146" t="s">
        <v>109</v>
      </c>
      <c r="G1226" s="146" t="s">
        <v>122</v>
      </c>
    </row>
    <row r="1227" spans="1:7" x14ac:dyDescent="0.25">
      <c r="A1227" s="148" t="s">
        <v>2322</v>
      </c>
      <c r="B1227" s="146" t="s">
        <v>2323</v>
      </c>
      <c r="C1227" s="146">
        <v>20</v>
      </c>
      <c r="D1227" s="146" t="s">
        <v>107</v>
      </c>
      <c r="E1227" s="146" t="s">
        <v>108</v>
      </c>
      <c r="F1227" s="146" t="s">
        <v>109</v>
      </c>
      <c r="G1227" s="146" t="s">
        <v>110</v>
      </c>
    </row>
    <row r="1228" spans="1:7" x14ac:dyDescent="0.25">
      <c r="A1228" s="148" t="s">
        <v>2324</v>
      </c>
      <c r="B1228" s="146" t="s">
        <v>2325</v>
      </c>
      <c r="C1228" s="146">
        <v>107.68</v>
      </c>
      <c r="D1228" s="146" t="s">
        <v>135</v>
      </c>
      <c r="E1228" s="146" t="s">
        <v>108</v>
      </c>
      <c r="F1228" s="146" t="s">
        <v>109</v>
      </c>
      <c r="G1228" s="146" t="s">
        <v>136</v>
      </c>
    </row>
    <row r="1229" spans="1:7" x14ac:dyDescent="0.25">
      <c r="A1229" s="146" t="s">
        <v>2326</v>
      </c>
      <c r="B1229" s="146" t="s">
        <v>2327</v>
      </c>
      <c r="C1229" s="146">
        <v>102.5</v>
      </c>
      <c r="D1229" s="146" t="s">
        <v>135</v>
      </c>
      <c r="E1229" s="146" t="s">
        <v>108</v>
      </c>
      <c r="F1229" s="146" t="s">
        <v>109</v>
      </c>
      <c r="G1229" s="146" t="s">
        <v>136</v>
      </c>
    </row>
    <row r="1230" spans="1:7" x14ac:dyDescent="0.25">
      <c r="A1230" s="146" t="s">
        <v>2328</v>
      </c>
      <c r="B1230" s="146" t="s">
        <v>2329</v>
      </c>
      <c r="C1230" s="146">
        <v>105.69</v>
      </c>
      <c r="D1230" s="146" t="s">
        <v>135</v>
      </c>
      <c r="E1230" s="146" t="s">
        <v>108</v>
      </c>
      <c r="F1230" s="146" t="s">
        <v>109</v>
      </c>
      <c r="G1230" s="146" t="s">
        <v>136</v>
      </c>
    </row>
    <row r="1231" spans="1:7" x14ac:dyDescent="0.25">
      <c r="A1231" s="146" t="s">
        <v>2330</v>
      </c>
      <c r="B1231" s="146" t="s">
        <v>2331</v>
      </c>
      <c r="C1231" s="146">
        <v>106.55</v>
      </c>
      <c r="D1231" s="146" t="s">
        <v>135</v>
      </c>
      <c r="E1231" s="146" t="s">
        <v>108</v>
      </c>
      <c r="F1231" s="146" t="s">
        <v>109</v>
      </c>
      <c r="G1231" s="146" t="s">
        <v>136</v>
      </c>
    </row>
    <row r="1232" spans="1:7" x14ac:dyDescent="0.25">
      <c r="A1232" s="146" t="s">
        <v>2332</v>
      </c>
      <c r="B1232" s="146" t="s">
        <v>2333</v>
      </c>
      <c r="C1232" s="146">
        <v>107.52</v>
      </c>
      <c r="D1232" s="146" t="s">
        <v>135</v>
      </c>
      <c r="E1232" s="146" t="s">
        <v>108</v>
      </c>
      <c r="F1232" s="146" t="s">
        <v>109</v>
      </c>
      <c r="G1232" s="146" t="s">
        <v>136</v>
      </c>
    </row>
    <row r="1233" spans="1:7" x14ac:dyDescent="0.25">
      <c r="A1233" s="146" t="s">
        <v>2334</v>
      </c>
      <c r="B1233" s="146" t="s">
        <v>2335</v>
      </c>
      <c r="C1233" s="146">
        <v>105</v>
      </c>
      <c r="D1233" s="146" t="s">
        <v>135</v>
      </c>
      <c r="E1233" s="146" t="s">
        <v>108</v>
      </c>
      <c r="F1233" s="146" t="s">
        <v>109</v>
      </c>
      <c r="G1233" s="146" t="s">
        <v>136</v>
      </c>
    </row>
    <row r="1234" spans="1:7" x14ac:dyDescent="0.25">
      <c r="A1234" s="146" t="s">
        <v>2336</v>
      </c>
      <c r="B1234" s="146" t="s">
        <v>2337</v>
      </c>
      <c r="C1234" s="146">
        <v>106.73</v>
      </c>
      <c r="D1234" s="146" t="s">
        <v>135</v>
      </c>
      <c r="E1234" s="146" t="s">
        <v>108</v>
      </c>
      <c r="F1234" s="146" t="s">
        <v>109</v>
      </c>
      <c r="G1234" s="146" t="s">
        <v>136</v>
      </c>
    </row>
    <row r="1235" spans="1:7" x14ac:dyDescent="0.25">
      <c r="A1235" s="146" t="s">
        <v>2338</v>
      </c>
      <c r="B1235" s="146" t="s">
        <v>2339</v>
      </c>
      <c r="C1235" s="146">
        <v>106.85</v>
      </c>
      <c r="D1235" s="146" t="s">
        <v>135</v>
      </c>
      <c r="E1235" s="146" t="s">
        <v>108</v>
      </c>
      <c r="F1235" s="146" t="s">
        <v>109</v>
      </c>
      <c r="G1235" s="146" t="s">
        <v>136</v>
      </c>
    </row>
    <row r="1236" spans="1:7" x14ac:dyDescent="0.25">
      <c r="A1236" s="146" t="s">
        <v>2340</v>
      </c>
      <c r="B1236" s="146" t="s">
        <v>114</v>
      </c>
      <c r="C1236" s="146">
        <v>2.9</v>
      </c>
      <c r="D1236" s="146" t="s">
        <v>107</v>
      </c>
      <c r="E1236" s="146" t="s">
        <v>108</v>
      </c>
      <c r="F1236" s="146" t="s">
        <v>109</v>
      </c>
      <c r="G1236" s="146" t="s">
        <v>110</v>
      </c>
    </row>
    <row r="1237" spans="1:7" x14ac:dyDescent="0.25">
      <c r="A1237" s="146" t="s">
        <v>2341</v>
      </c>
      <c r="B1237" s="146" t="s">
        <v>114</v>
      </c>
      <c r="C1237" s="146">
        <v>32.5</v>
      </c>
      <c r="D1237" s="146" t="s">
        <v>164</v>
      </c>
      <c r="E1237" s="146" t="s">
        <v>165</v>
      </c>
      <c r="F1237" s="146" t="s">
        <v>109</v>
      </c>
      <c r="G1237" s="146" t="s">
        <v>110</v>
      </c>
    </row>
    <row r="1238" spans="1:7" x14ac:dyDescent="0.25">
      <c r="A1238" s="146" t="s">
        <v>2342</v>
      </c>
      <c r="B1238" s="146" t="s">
        <v>2343</v>
      </c>
      <c r="C1238" s="146">
        <v>48.3</v>
      </c>
      <c r="D1238" s="146" t="s">
        <v>246</v>
      </c>
      <c r="E1238" s="146" t="s">
        <v>108</v>
      </c>
      <c r="F1238" s="146" t="s">
        <v>109</v>
      </c>
      <c r="G1238" s="146" t="s">
        <v>247</v>
      </c>
    </row>
    <row r="1239" spans="1:7" x14ac:dyDescent="0.25">
      <c r="A1239" s="146" t="s">
        <v>2344</v>
      </c>
      <c r="B1239" s="146" t="s">
        <v>2345</v>
      </c>
      <c r="C1239" s="146">
        <v>2.6</v>
      </c>
      <c r="D1239" s="146" t="s">
        <v>370</v>
      </c>
      <c r="E1239" s="146" t="s">
        <v>108</v>
      </c>
      <c r="F1239" s="146" t="s">
        <v>109</v>
      </c>
      <c r="G1239" s="146" t="s">
        <v>371</v>
      </c>
    </row>
    <row r="1240" spans="1:7" x14ac:dyDescent="0.25">
      <c r="A1240" s="146" t="s">
        <v>2346</v>
      </c>
      <c r="B1240" s="146" t="s">
        <v>114</v>
      </c>
      <c r="C1240" s="146">
        <v>3</v>
      </c>
      <c r="D1240" s="146" t="s">
        <v>107</v>
      </c>
      <c r="E1240" s="146" t="s">
        <v>108</v>
      </c>
      <c r="F1240" s="146" t="s">
        <v>109</v>
      </c>
      <c r="G1240" s="146" t="s">
        <v>110</v>
      </c>
    </row>
    <row r="1241" spans="1:7" x14ac:dyDescent="0.25">
      <c r="A1241" s="146" t="s">
        <v>2347</v>
      </c>
      <c r="B1241" s="146" t="s">
        <v>2348</v>
      </c>
      <c r="C1241" s="146">
        <v>100</v>
      </c>
      <c r="D1241" s="146" t="s">
        <v>182</v>
      </c>
      <c r="E1241" s="146" t="s">
        <v>108</v>
      </c>
      <c r="F1241" s="146" t="s">
        <v>109</v>
      </c>
      <c r="G1241" s="146" t="s">
        <v>136</v>
      </c>
    </row>
    <row r="1242" spans="1:7" x14ac:dyDescent="0.25">
      <c r="A1242" s="146" t="s">
        <v>2349</v>
      </c>
      <c r="B1242" s="146" t="s">
        <v>114</v>
      </c>
      <c r="C1242" s="146">
        <v>4</v>
      </c>
      <c r="D1242" s="146" t="s">
        <v>107</v>
      </c>
      <c r="E1242" s="146" t="s">
        <v>108</v>
      </c>
      <c r="F1242" s="146" t="s">
        <v>109</v>
      </c>
      <c r="G1242" s="146" t="s">
        <v>110</v>
      </c>
    </row>
    <row r="1243" spans="1:7" x14ac:dyDescent="0.25">
      <c r="A1243" s="146" t="s">
        <v>2350</v>
      </c>
      <c r="B1243" s="146" t="s">
        <v>2351</v>
      </c>
      <c r="C1243" s="146">
        <v>52.43</v>
      </c>
      <c r="D1243" s="146" t="s">
        <v>182</v>
      </c>
      <c r="E1243" s="146" t="s">
        <v>108</v>
      </c>
      <c r="F1243" s="146" t="s">
        <v>109</v>
      </c>
      <c r="G1243" s="146" t="s">
        <v>136</v>
      </c>
    </row>
    <row r="1244" spans="1:7" x14ac:dyDescent="0.25">
      <c r="A1244" s="146" t="s">
        <v>2352</v>
      </c>
      <c r="B1244" s="146" t="s">
        <v>114</v>
      </c>
      <c r="C1244" s="146">
        <v>10</v>
      </c>
      <c r="D1244" s="146" t="s">
        <v>150</v>
      </c>
      <c r="E1244" s="146" t="s">
        <v>108</v>
      </c>
      <c r="F1244" s="146" t="s">
        <v>109</v>
      </c>
      <c r="G1244" s="146" t="s">
        <v>151</v>
      </c>
    </row>
    <row r="1245" spans="1:7" x14ac:dyDescent="0.25">
      <c r="A1245" s="148" t="s">
        <v>2353</v>
      </c>
      <c r="B1245" s="148" t="s">
        <v>2354</v>
      </c>
      <c r="C1245" s="148">
        <v>17</v>
      </c>
      <c r="D1245" s="148" t="s">
        <v>787</v>
      </c>
      <c r="E1245" s="149" t="s">
        <v>165</v>
      </c>
      <c r="F1245" s="148" t="s">
        <v>131</v>
      </c>
      <c r="G1245" s="148" t="s">
        <v>122</v>
      </c>
    </row>
    <row r="1246" spans="1:7" x14ac:dyDescent="0.25">
      <c r="A1246" s="146" t="s">
        <v>2355</v>
      </c>
      <c r="B1246" s="146" t="s">
        <v>2356</v>
      </c>
      <c r="C1246" s="146">
        <v>1.42</v>
      </c>
      <c r="D1246" s="146" t="s">
        <v>370</v>
      </c>
      <c r="E1246" s="146" t="s">
        <v>108</v>
      </c>
      <c r="F1246" s="146" t="s">
        <v>109</v>
      </c>
      <c r="G1246" s="146" t="s">
        <v>371</v>
      </c>
    </row>
    <row r="1247" spans="1:7" x14ac:dyDescent="0.25">
      <c r="A1247" s="146" t="s">
        <v>2357</v>
      </c>
      <c r="B1247" s="146" t="s">
        <v>2358</v>
      </c>
      <c r="C1247" s="146">
        <v>20</v>
      </c>
      <c r="D1247" s="146" t="s">
        <v>107</v>
      </c>
      <c r="E1247" s="146" t="s">
        <v>108</v>
      </c>
      <c r="F1247" s="146" t="s">
        <v>109</v>
      </c>
      <c r="G1247" s="146" t="s">
        <v>110</v>
      </c>
    </row>
    <row r="1248" spans="1:7" x14ac:dyDescent="0.25">
      <c r="A1248" s="146" t="s">
        <v>2359</v>
      </c>
      <c r="B1248" s="146" t="s">
        <v>2360</v>
      </c>
      <c r="C1248" s="146">
        <v>10</v>
      </c>
      <c r="D1248" s="146" t="s">
        <v>107</v>
      </c>
      <c r="E1248" s="146" t="s">
        <v>108</v>
      </c>
      <c r="F1248" s="146" t="s">
        <v>109</v>
      </c>
      <c r="G1248" s="146" t="s">
        <v>110</v>
      </c>
    </row>
    <row r="1249" spans="1:7" x14ac:dyDescent="0.25">
      <c r="A1249" s="148" t="s">
        <v>2361</v>
      </c>
      <c r="B1249" s="148" t="s">
        <v>2362</v>
      </c>
      <c r="C1249" s="148">
        <v>50.5</v>
      </c>
      <c r="D1249" s="148" t="s">
        <v>107</v>
      </c>
      <c r="E1249" s="149" t="s">
        <v>108</v>
      </c>
      <c r="F1249" s="148" t="s">
        <v>109</v>
      </c>
      <c r="G1249" s="148" t="s">
        <v>110</v>
      </c>
    </row>
    <row r="1250" spans="1:7" x14ac:dyDescent="0.25">
      <c r="A1250" s="148" t="s">
        <v>2363</v>
      </c>
      <c r="B1250" s="160" t="s">
        <v>2364</v>
      </c>
      <c r="C1250" s="161">
        <v>46.5</v>
      </c>
      <c r="D1250" s="146" t="s">
        <v>107</v>
      </c>
      <c r="E1250" s="149" t="s">
        <v>108</v>
      </c>
      <c r="F1250" s="148" t="s">
        <v>109</v>
      </c>
      <c r="G1250" s="146" t="s">
        <v>110</v>
      </c>
    </row>
    <row r="1251" spans="1:7" x14ac:dyDescent="0.25">
      <c r="A1251" s="148" t="s">
        <v>2365</v>
      </c>
      <c r="B1251" s="160" t="s">
        <v>2364</v>
      </c>
      <c r="C1251" s="148">
        <v>46.5</v>
      </c>
      <c r="D1251" s="148" t="s">
        <v>150</v>
      </c>
      <c r="E1251" s="149" t="s">
        <v>108</v>
      </c>
      <c r="F1251" s="148" t="s">
        <v>109</v>
      </c>
      <c r="G1251" s="146" t="s">
        <v>151</v>
      </c>
    </row>
    <row r="1252" spans="1:7" x14ac:dyDescent="0.25">
      <c r="A1252" s="148" t="s">
        <v>2366</v>
      </c>
      <c r="B1252" s="160" t="s">
        <v>2367</v>
      </c>
      <c r="C1252" s="157">
        <v>33.799999999999997</v>
      </c>
      <c r="D1252" s="146" t="s">
        <v>150</v>
      </c>
      <c r="E1252" s="149" t="s">
        <v>108</v>
      </c>
      <c r="F1252" s="148" t="s">
        <v>109</v>
      </c>
      <c r="G1252" s="146" t="s">
        <v>151</v>
      </c>
    </row>
    <row r="1253" spans="1:7" x14ac:dyDescent="0.25">
      <c r="A1253" s="148" t="s">
        <v>2368</v>
      </c>
      <c r="B1253" s="160" t="s">
        <v>2367</v>
      </c>
      <c r="C1253" s="157">
        <v>33.700000000000003</v>
      </c>
      <c r="D1253" s="146" t="s">
        <v>107</v>
      </c>
      <c r="E1253" s="149" t="s">
        <v>108</v>
      </c>
      <c r="F1253" s="148" t="s">
        <v>109</v>
      </c>
      <c r="G1253" s="146" t="s">
        <v>110</v>
      </c>
    </row>
    <row r="1254" spans="1:7" x14ac:dyDescent="0.25">
      <c r="A1254" s="148" t="s">
        <v>2369</v>
      </c>
      <c r="B1254" s="160" t="s">
        <v>2370</v>
      </c>
      <c r="C1254" s="157">
        <v>63</v>
      </c>
      <c r="D1254" s="146" t="s">
        <v>107</v>
      </c>
      <c r="E1254" s="149" t="s">
        <v>108</v>
      </c>
      <c r="F1254" s="148" t="s">
        <v>109</v>
      </c>
      <c r="G1254" s="146" t="s">
        <v>110</v>
      </c>
    </row>
    <row r="1255" spans="1:7" x14ac:dyDescent="0.25">
      <c r="A1255" s="148" t="s">
        <v>2371</v>
      </c>
      <c r="B1255" s="160" t="s">
        <v>2372</v>
      </c>
      <c r="C1255" s="157">
        <v>10</v>
      </c>
      <c r="D1255" s="146" t="s">
        <v>150</v>
      </c>
      <c r="E1255" s="149" t="s">
        <v>108</v>
      </c>
      <c r="F1255" s="148" t="s">
        <v>109</v>
      </c>
      <c r="G1255" s="146" t="s">
        <v>151</v>
      </c>
    </row>
    <row r="1256" spans="1:7" x14ac:dyDescent="0.25">
      <c r="A1256" s="148" t="s">
        <v>2373</v>
      </c>
      <c r="B1256" s="160" t="s">
        <v>2372</v>
      </c>
      <c r="C1256" s="157">
        <v>16</v>
      </c>
      <c r="D1256" s="146" t="s">
        <v>107</v>
      </c>
      <c r="E1256" s="149" t="s">
        <v>108</v>
      </c>
      <c r="F1256" s="148" t="s">
        <v>109</v>
      </c>
      <c r="G1256" s="146" t="s">
        <v>110</v>
      </c>
    </row>
    <row r="1257" spans="1:7" x14ac:dyDescent="0.25">
      <c r="A1257" s="146" t="s">
        <v>2374</v>
      </c>
      <c r="B1257" s="146" t="s">
        <v>2375</v>
      </c>
      <c r="C1257" s="146">
        <v>250</v>
      </c>
      <c r="D1257" s="146" t="s">
        <v>107</v>
      </c>
      <c r="E1257" s="146" t="s">
        <v>108</v>
      </c>
      <c r="F1257" s="146" t="s">
        <v>109</v>
      </c>
      <c r="G1257" s="146" t="s">
        <v>110</v>
      </c>
    </row>
    <row r="1258" spans="1:7" x14ac:dyDescent="0.25">
      <c r="A1258" s="146" t="s">
        <v>2376</v>
      </c>
      <c r="B1258" s="146" t="s">
        <v>2377</v>
      </c>
      <c r="C1258" s="146">
        <v>107.6</v>
      </c>
      <c r="D1258" s="146" t="s">
        <v>107</v>
      </c>
      <c r="E1258" s="146" t="s">
        <v>108</v>
      </c>
      <c r="F1258" s="146" t="s">
        <v>109</v>
      </c>
      <c r="G1258" s="146" t="s">
        <v>110</v>
      </c>
    </row>
    <row r="1259" spans="1:7" x14ac:dyDescent="0.25">
      <c r="A1259" s="146" t="s">
        <v>2378</v>
      </c>
      <c r="B1259" s="146" t="s">
        <v>2379</v>
      </c>
      <c r="C1259" s="146">
        <v>310</v>
      </c>
      <c r="D1259" s="146" t="s">
        <v>107</v>
      </c>
      <c r="E1259" s="146" t="s">
        <v>108</v>
      </c>
      <c r="F1259" s="146" t="s">
        <v>109</v>
      </c>
      <c r="G1259" s="146" t="s">
        <v>110</v>
      </c>
    </row>
    <row r="1260" spans="1:7" x14ac:dyDescent="0.25">
      <c r="A1260" s="146" t="s">
        <v>2380</v>
      </c>
      <c r="B1260" s="146" t="s">
        <v>2381</v>
      </c>
      <c r="C1260" s="146">
        <v>276</v>
      </c>
      <c r="D1260" s="146" t="s">
        <v>107</v>
      </c>
      <c r="E1260" s="146" t="s">
        <v>108</v>
      </c>
      <c r="F1260" s="146" t="s">
        <v>109</v>
      </c>
      <c r="G1260" s="146" t="s">
        <v>110</v>
      </c>
    </row>
    <row r="1261" spans="1:7" x14ac:dyDescent="0.25">
      <c r="A1261" s="146" t="s">
        <v>2382</v>
      </c>
      <c r="B1261" s="146" t="s">
        <v>2383</v>
      </c>
      <c r="C1261" s="146">
        <v>374.43</v>
      </c>
      <c r="D1261" s="146" t="s">
        <v>302</v>
      </c>
      <c r="E1261" s="146" t="s">
        <v>108</v>
      </c>
      <c r="F1261" s="146" t="s">
        <v>109</v>
      </c>
      <c r="G1261" s="146" t="s">
        <v>3149</v>
      </c>
    </row>
    <row r="1262" spans="1:7" x14ac:dyDescent="0.25">
      <c r="A1262" s="146" t="s">
        <v>2384</v>
      </c>
      <c r="B1262" s="146" t="s">
        <v>2385</v>
      </c>
      <c r="C1262" s="146">
        <v>13</v>
      </c>
      <c r="D1262" s="146" t="s">
        <v>129</v>
      </c>
      <c r="E1262" s="146" t="s">
        <v>108</v>
      </c>
      <c r="F1262" s="146" t="s">
        <v>109</v>
      </c>
      <c r="G1262" s="146" t="s">
        <v>132</v>
      </c>
    </row>
    <row r="1263" spans="1:7" x14ac:dyDescent="0.25">
      <c r="A1263" s="146" t="s">
        <v>2386</v>
      </c>
      <c r="B1263" s="146" t="s">
        <v>2387</v>
      </c>
      <c r="C1263" s="146">
        <v>46.05</v>
      </c>
      <c r="D1263" s="146" t="s">
        <v>135</v>
      </c>
      <c r="E1263" s="146" t="s">
        <v>108</v>
      </c>
      <c r="F1263" s="146" t="s">
        <v>109</v>
      </c>
      <c r="G1263" s="146" t="s">
        <v>247</v>
      </c>
    </row>
    <row r="1264" spans="1:7" x14ac:dyDescent="0.25">
      <c r="A1264" s="146" t="s">
        <v>2388</v>
      </c>
      <c r="B1264" s="146" t="s">
        <v>2389</v>
      </c>
      <c r="C1264" s="146">
        <v>1.5</v>
      </c>
      <c r="D1264" s="146" t="s">
        <v>370</v>
      </c>
      <c r="E1264" s="146" t="s">
        <v>108</v>
      </c>
      <c r="F1264" s="146" t="s">
        <v>109</v>
      </c>
      <c r="G1264" s="146" t="s">
        <v>371</v>
      </c>
    </row>
    <row r="1265" spans="1:7" x14ac:dyDescent="0.25">
      <c r="A1265" s="146" t="s">
        <v>2390</v>
      </c>
      <c r="B1265" s="146" t="s">
        <v>2391</v>
      </c>
      <c r="C1265" s="146">
        <v>64.8</v>
      </c>
      <c r="D1265" s="146" t="s">
        <v>121</v>
      </c>
      <c r="E1265" s="146" t="s">
        <v>108</v>
      </c>
      <c r="F1265" s="146" t="s">
        <v>109</v>
      </c>
      <c r="G1265" s="146" t="s">
        <v>122</v>
      </c>
    </row>
    <row r="1266" spans="1:7" x14ac:dyDescent="0.25">
      <c r="A1266" s="146" t="s">
        <v>2392</v>
      </c>
      <c r="B1266" s="146" t="s">
        <v>2393</v>
      </c>
      <c r="C1266" s="146">
        <v>1</v>
      </c>
      <c r="D1266" s="146" t="s">
        <v>107</v>
      </c>
      <c r="E1266" s="146" t="s">
        <v>108</v>
      </c>
      <c r="F1266" s="146" t="s">
        <v>109</v>
      </c>
      <c r="G1266" s="146" t="s">
        <v>110</v>
      </c>
    </row>
    <row r="1267" spans="1:7" x14ac:dyDescent="0.25">
      <c r="A1267" s="146" t="s">
        <v>2394</v>
      </c>
      <c r="B1267" s="146" t="s">
        <v>2395</v>
      </c>
      <c r="C1267" s="146">
        <v>13</v>
      </c>
      <c r="D1267" s="146" t="s">
        <v>370</v>
      </c>
      <c r="E1267" s="146" t="s">
        <v>108</v>
      </c>
      <c r="F1267" s="146" t="s">
        <v>109</v>
      </c>
      <c r="G1267" s="146" t="s">
        <v>371</v>
      </c>
    </row>
    <row r="1268" spans="1:7" x14ac:dyDescent="0.25">
      <c r="A1268" s="146" t="s">
        <v>2396</v>
      </c>
      <c r="B1268" s="146" t="s">
        <v>2397</v>
      </c>
      <c r="C1268" s="146">
        <v>11</v>
      </c>
      <c r="D1268" s="146" t="s">
        <v>150</v>
      </c>
      <c r="E1268" s="146" t="s">
        <v>108</v>
      </c>
      <c r="F1268" s="146" t="s">
        <v>109</v>
      </c>
      <c r="G1268" s="146" t="s">
        <v>151</v>
      </c>
    </row>
    <row r="1269" spans="1:7" x14ac:dyDescent="0.25">
      <c r="A1269" s="146" t="s">
        <v>2398</v>
      </c>
      <c r="B1269" s="146" t="s">
        <v>2399</v>
      </c>
      <c r="C1269" s="146">
        <v>1</v>
      </c>
      <c r="D1269" s="146" t="s">
        <v>168</v>
      </c>
      <c r="E1269" s="146" t="s">
        <v>108</v>
      </c>
      <c r="F1269" s="146" t="s">
        <v>109</v>
      </c>
      <c r="G1269" s="146" t="s">
        <v>169</v>
      </c>
    </row>
    <row r="1270" spans="1:7" x14ac:dyDescent="0.25">
      <c r="A1270" s="146" t="s">
        <v>2400</v>
      </c>
      <c r="B1270" s="146" t="s">
        <v>2401</v>
      </c>
      <c r="C1270" s="146">
        <v>27.5</v>
      </c>
      <c r="D1270" s="146" t="s">
        <v>246</v>
      </c>
      <c r="E1270" s="146" t="s">
        <v>108</v>
      </c>
      <c r="F1270" s="146" t="s">
        <v>109</v>
      </c>
      <c r="G1270" s="146" t="s">
        <v>247</v>
      </c>
    </row>
    <row r="1271" spans="1:7" x14ac:dyDescent="0.25">
      <c r="A1271" s="146" t="s">
        <v>2402</v>
      </c>
      <c r="B1271" s="146" t="s">
        <v>2403</v>
      </c>
      <c r="C1271" s="146">
        <v>27.8</v>
      </c>
      <c r="D1271" s="146" t="s">
        <v>246</v>
      </c>
      <c r="E1271" s="146" t="s">
        <v>108</v>
      </c>
      <c r="F1271" s="146" t="s">
        <v>109</v>
      </c>
      <c r="G1271" s="146" t="s">
        <v>247</v>
      </c>
    </row>
    <row r="1272" spans="1:7" x14ac:dyDescent="0.25">
      <c r="A1272" s="146" t="s">
        <v>2404</v>
      </c>
      <c r="B1272" s="146" t="s">
        <v>2405</v>
      </c>
      <c r="C1272" s="146">
        <v>100</v>
      </c>
      <c r="D1272" s="146" t="s">
        <v>150</v>
      </c>
      <c r="E1272" s="146" t="s">
        <v>108</v>
      </c>
      <c r="F1272" s="146" t="s">
        <v>109</v>
      </c>
      <c r="G1272" s="146" t="s">
        <v>151</v>
      </c>
    </row>
    <row r="1273" spans="1:7" x14ac:dyDescent="0.25">
      <c r="A1273" s="146" t="s">
        <v>2406</v>
      </c>
      <c r="B1273" s="146" t="s">
        <v>2407</v>
      </c>
      <c r="C1273" s="146">
        <v>47.7</v>
      </c>
      <c r="D1273" s="146" t="s">
        <v>246</v>
      </c>
      <c r="E1273" s="146" t="s">
        <v>108</v>
      </c>
      <c r="F1273" s="146" t="s">
        <v>109</v>
      </c>
      <c r="G1273" s="146" t="s">
        <v>247</v>
      </c>
    </row>
    <row r="1274" spans="1:7" x14ac:dyDescent="0.25">
      <c r="A1274" s="146" t="s">
        <v>2408</v>
      </c>
      <c r="B1274" s="146" t="s">
        <v>2409</v>
      </c>
      <c r="C1274" s="146">
        <v>47.9</v>
      </c>
      <c r="D1274" s="146" t="s">
        <v>246</v>
      </c>
      <c r="E1274" s="146" t="s">
        <v>108</v>
      </c>
      <c r="F1274" s="146" t="s">
        <v>109</v>
      </c>
      <c r="G1274" s="146" t="s">
        <v>247</v>
      </c>
    </row>
    <row r="1275" spans="1:7" x14ac:dyDescent="0.25">
      <c r="A1275" s="146" t="s">
        <v>2410</v>
      </c>
      <c r="B1275" s="146" t="s">
        <v>2411</v>
      </c>
      <c r="C1275" s="146">
        <v>1.65</v>
      </c>
      <c r="D1275" s="146" t="s">
        <v>168</v>
      </c>
      <c r="E1275" s="146" t="s">
        <v>108</v>
      </c>
      <c r="F1275" s="146" t="s">
        <v>109</v>
      </c>
      <c r="G1275" s="146" t="s">
        <v>169</v>
      </c>
    </row>
    <row r="1276" spans="1:7" x14ac:dyDescent="0.25">
      <c r="A1276" s="146" t="s">
        <v>2412</v>
      </c>
      <c r="B1276" s="146" t="s">
        <v>2413</v>
      </c>
      <c r="C1276" s="146">
        <v>16.2</v>
      </c>
      <c r="D1276" s="146" t="s">
        <v>129</v>
      </c>
      <c r="E1276" s="146" t="s">
        <v>108</v>
      </c>
      <c r="F1276" s="146" t="s">
        <v>109</v>
      </c>
      <c r="G1276" s="146" t="s">
        <v>132</v>
      </c>
    </row>
    <row r="1277" spans="1:7" x14ac:dyDescent="0.25">
      <c r="A1277" s="146" t="s">
        <v>2414</v>
      </c>
      <c r="B1277" s="146" t="s">
        <v>2415</v>
      </c>
      <c r="C1277" s="146">
        <v>5</v>
      </c>
      <c r="D1277" s="146" t="s">
        <v>370</v>
      </c>
      <c r="E1277" s="146" t="s">
        <v>108</v>
      </c>
      <c r="F1277" s="146" t="s">
        <v>109</v>
      </c>
      <c r="G1277" s="146" t="s">
        <v>371</v>
      </c>
    </row>
    <row r="1278" spans="1:7" x14ac:dyDescent="0.25">
      <c r="A1278" s="146" t="s">
        <v>2416</v>
      </c>
      <c r="B1278" s="146" t="s">
        <v>2417</v>
      </c>
      <c r="C1278" s="146">
        <v>50</v>
      </c>
      <c r="D1278" s="146" t="s">
        <v>164</v>
      </c>
      <c r="E1278" s="146" t="s">
        <v>165</v>
      </c>
      <c r="F1278" s="146" t="s">
        <v>131</v>
      </c>
      <c r="G1278" s="146" t="s">
        <v>110</v>
      </c>
    </row>
    <row r="1279" spans="1:7" x14ac:dyDescent="0.25">
      <c r="A1279" s="146" t="s">
        <v>2418</v>
      </c>
      <c r="B1279" s="146" t="s">
        <v>114</v>
      </c>
      <c r="C1279" s="146">
        <v>20</v>
      </c>
      <c r="D1279" s="146" t="s">
        <v>164</v>
      </c>
      <c r="E1279" s="146" t="s">
        <v>165</v>
      </c>
      <c r="F1279" s="146" t="s">
        <v>109</v>
      </c>
      <c r="G1279" s="146" t="s">
        <v>110</v>
      </c>
    </row>
    <row r="1280" spans="1:7" x14ac:dyDescent="0.25">
      <c r="A1280" s="146" t="s">
        <v>2419</v>
      </c>
      <c r="B1280" s="146" t="s">
        <v>114</v>
      </c>
      <c r="C1280" s="146">
        <v>100</v>
      </c>
      <c r="D1280" s="146" t="s">
        <v>107</v>
      </c>
      <c r="E1280" s="146" t="s">
        <v>108</v>
      </c>
      <c r="F1280" s="146" t="s">
        <v>109</v>
      </c>
      <c r="G1280" s="146" t="s">
        <v>110</v>
      </c>
    </row>
    <row r="1281" spans="1:7" x14ac:dyDescent="0.25">
      <c r="A1281" s="146" t="s">
        <v>2420</v>
      </c>
      <c r="B1281" s="146" t="s">
        <v>114</v>
      </c>
      <c r="C1281" s="146">
        <v>30</v>
      </c>
      <c r="D1281" s="146" t="s">
        <v>150</v>
      </c>
      <c r="E1281" s="146" t="s">
        <v>108</v>
      </c>
      <c r="F1281" s="146" t="s">
        <v>109</v>
      </c>
      <c r="G1281" s="146" t="s">
        <v>151</v>
      </c>
    </row>
    <row r="1282" spans="1:7" x14ac:dyDescent="0.25">
      <c r="A1282" s="146" t="s">
        <v>2421</v>
      </c>
      <c r="B1282" s="146" t="s">
        <v>2422</v>
      </c>
      <c r="C1282" s="146">
        <v>7.1</v>
      </c>
      <c r="D1282" s="146" t="s">
        <v>168</v>
      </c>
      <c r="E1282" s="146" t="s">
        <v>108</v>
      </c>
      <c r="F1282" s="146" t="s">
        <v>109</v>
      </c>
      <c r="G1282" s="146" t="s">
        <v>169</v>
      </c>
    </row>
    <row r="1283" spans="1:7" x14ac:dyDescent="0.25">
      <c r="A1283" s="146" t="s">
        <v>2423</v>
      </c>
      <c r="B1283" s="146" t="s">
        <v>114</v>
      </c>
      <c r="C1283" s="146">
        <v>157</v>
      </c>
      <c r="D1283" s="146" t="s">
        <v>505</v>
      </c>
      <c r="E1283" s="146" t="s">
        <v>506</v>
      </c>
      <c r="F1283" s="146" t="s">
        <v>109</v>
      </c>
      <c r="G1283" s="146" t="s">
        <v>140</v>
      </c>
    </row>
    <row r="1284" spans="1:7" x14ac:dyDescent="0.25">
      <c r="A1284" s="146" t="s">
        <v>2424</v>
      </c>
      <c r="B1284" s="146" t="s">
        <v>2425</v>
      </c>
      <c r="C1284" s="146">
        <v>0.99</v>
      </c>
      <c r="D1284" s="146" t="s">
        <v>129</v>
      </c>
      <c r="E1284" s="146" t="s">
        <v>108</v>
      </c>
      <c r="F1284" s="146" t="s">
        <v>109</v>
      </c>
      <c r="G1284" s="146" t="s">
        <v>132</v>
      </c>
    </row>
    <row r="1285" spans="1:7" x14ac:dyDescent="0.25">
      <c r="A1285" s="146" t="s">
        <v>2426</v>
      </c>
      <c r="B1285" s="146" t="s">
        <v>2427</v>
      </c>
      <c r="C1285" s="146">
        <v>6.5</v>
      </c>
      <c r="D1285" s="146" t="s">
        <v>129</v>
      </c>
      <c r="E1285" s="146" t="s">
        <v>108</v>
      </c>
      <c r="F1285" s="146" t="s">
        <v>109</v>
      </c>
      <c r="G1285" s="146" t="s">
        <v>132</v>
      </c>
    </row>
    <row r="1286" spans="1:7" x14ac:dyDescent="0.25">
      <c r="A1286" s="146" t="s">
        <v>2428</v>
      </c>
      <c r="B1286" s="146" t="s">
        <v>2429</v>
      </c>
      <c r="C1286" s="146">
        <v>11.4</v>
      </c>
      <c r="D1286" s="146" t="s">
        <v>129</v>
      </c>
      <c r="E1286" s="146" t="s">
        <v>108</v>
      </c>
      <c r="F1286" s="146" t="s">
        <v>109</v>
      </c>
      <c r="G1286" s="146" t="s">
        <v>132</v>
      </c>
    </row>
    <row r="1287" spans="1:7" x14ac:dyDescent="0.25">
      <c r="A1287" s="146" t="s">
        <v>2430</v>
      </c>
      <c r="B1287" s="146" t="s">
        <v>2431</v>
      </c>
      <c r="C1287" s="146">
        <v>22</v>
      </c>
      <c r="D1287" s="146" t="s">
        <v>370</v>
      </c>
      <c r="E1287" s="146" t="s">
        <v>108</v>
      </c>
      <c r="F1287" s="146" t="s">
        <v>109</v>
      </c>
      <c r="G1287" s="146" t="s">
        <v>371</v>
      </c>
    </row>
    <row r="1288" spans="1:7" x14ac:dyDescent="0.25">
      <c r="A1288" s="146" t="s">
        <v>2432</v>
      </c>
      <c r="B1288" s="146" t="s">
        <v>2433</v>
      </c>
      <c r="C1288" s="146">
        <v>3</v>
      </c>
      <c r="D1288" s="146" t="s">
        <v>168</v>
      </c>
      <c r="E1288" s="146" t="s">
        <v>108</v>
      </c>
      <c r="F1288" s="146" t="s">
        <v>109</v>
      </c>
      <c r="G1288" s="146" t="s">
        <v>169</v>
      </c>
    </row>
    <row r="1289" spans="1:7" x14ac:dyDescent="0.25">
      <c r="A1289" s="146" t="s">
        <v>2434</v>
      </c>
      <c r="B1289" s="146" t="s">
        <v>2435</v>
      </c>
      <c r="C1289" s="146">
        <v>17.2</v>
      </c>
      <c r="D1289" s="146" t="s">
        <v>370</v>
      </c>
      <c r="E1289" s="146" t="s">
        <v>108</v>
      </c>
      <c r="F1289" s="146" t="s">
        <v>109</v>
      </c>
      <c r="G1289" s="146" t="s">
        <v>371</v>
      </c>
    </row>
    <row r="1290" spans="1:7" x14ac:dyDescent="0.25">
      <c r="A1290" s="146" t="s">
        <v>2436</v>
      </c>
      <c r="B1290" s="146" t="s">
        <v>2437</v>
      </c>
      <c r="C1290" s="146">
        <v>27.15</v>
      </c>
      <c r="D1290" s="146" t="s">
        <v>370</v>
      </c>
      <c r="E1290" s="146" t="s">
        <v>108</v>
      </c>
      <c r="F1290" s="146" t="s">
        <v>109</v>
      </c>
      <c r="G1290" s="146" t="s">
        <v>371</v>
      </c>
    </row>
    <row r="1291" spans="1:7" x14ac:dyDescent="0.25">
      <c r="A1291" s="146" t="s">
        <v>2438</v>
      </c>
      <c r="B1291" s="146" t="s">
        <v>2439</v>
      </c>
      <c r="C1291" s="146">
        <v>6</v>
      </c>
      <c r="D1291" s="146" t="s">
        <v>168</v>
      </c>
      <c r="E1291" s="146" t="s">
        <v>108</v>
      </c>
      <c r="F1291" s="146" t="s">
        <v>109</v>
      </c>
      <c r="G1291" s="146" t="s">
        <v>169</v>
      </c>
    </row>
    <row r="1292" spans="1:7" x14ac:dyDescent="0.25">
      <c r="A1292" s="146" t="s">
        <v>2440</v>
      </c>
      <c r="B1292" s="146" t="s">
        <v>2441</v>
      </c>
      <c r="C1292" s="146">
        <v>7.5</v>
      </c>
      <c r="D1292" s="146" t="s">
        <v>370</v>
      </c>
      <c r="E1292" s="146" t="s">
        <v>108</v>
      </c>
      <c r="F1292" s="146" t="s">
        <v>109</v>
      </c>
      <c r="G1292" s="146" t="s">
        <v>371</v>
      </c>
    </row>
    <row r="1293" spans="1:7" x14ac:dyDescent="0.25">
      <c r="A1293" s="146" t="s">
        <v>2442</v>
      </c>
      <c r="B1293" s="146" t="s">
        <v>2442</v>
      </c>
      <c r="C1293" s="146">
        <v>325</v>
      </c>
      <c r="D1293" s="146" t="s">
        <v>252</v>
      </c>
      <c r="E1293" s="146" t="s">
        <v>130</v>
      </c>
      <c r="F1293" s="146" t="s">
        <v>131</v>
      </c>
      <c r="G1293" s="146" t="s">
        <v>140</v>
      </c>
    </row>
    <row r="1294" spans="1:7" x14ac:dyDescent="0.25">
      <c r="A1294" s="146" t="s">
        <v>2443</v>
      </c>
      <c r="B1294" s="146" t="s">
        <v>2444</v>
      </c>
      <c r="C1294" s="146">
        <v>200</v>
      </c>
      <c r="D1294" s="146" t="s">
        <v>252</v>
      </c>
      <c r="E1294" s="146" t="s">
        <v>130</v>
      </c>
      <c r="F1294" s="146" t="s">
        <v>131</v>
      </c>
      <c r="G1294" s="146" t="s">
        <v>140</v>
      </c>
    </row>
    <row r="1295" spans="1:7" x14ac:dyDescent="0.25">
      <c r="A1295" s="146" t="s">
        <v>2445</v>
      </c>
      <c r="B1295" s="146" t="s">
        <v>2446</v>
      </c>
      <c r="C1295" s="146">
        <v>24</v>
      </c>
      <c r="D1295" s="146" t="s">
        <v>370</v>
      </c>
      <c r="E1295" s="146" t="s">
        <v>108</v>
      </c>
      <c r="F1295" s="146" t="s">
        <v>109</v>
      </c>
      <c r="G1295" s="146" t="s">
        <v>371</v>
      </c>
    </row>
    <row r="1296" spans="1:7" x14ac:dyDescent="0.25">
      <c r="A1296" s="146" t="s">
        <v>2447</v>
      </c>
      <c r="B1296" s="146" t="s">
        <v>2448</v>
      </c>
      <c r="C1296" s="146">
        <v>7</v>
      </c>
      <c r="D1296" s="146" t="s">
        <v>129</v>
      </c>
      <c r="E1296" s="146" t="s">
        <v>108</v>
      </c>
      <c r="F1296" s="146" t="s">
        <v>109</v>
      </c>
      <c r="G1296" s="146" t="s">
        <v>132</v>
      </c>
    </row>
    <row r="1297" spans="1:7" x14ac:dyDescent="0.25">
      <c r="A1297" s="146" t="s">
        <v>2449</v>
      </c>
      <c r="B1297" s="146" t="s">
        <v>114</v>
      </c>
      <c r="C1297" s="146">
        <v>14</v>
      </c>
      <c r="D1297" s="146" t="s">
        <v>107</v>
      </c>
      <c r="E1297" s="146" t="s">
        <v>108</v>
      </c>
      <c r="F1297" s="146" t="s">
        <v>109</v>
      </c>
      <c r="G1297" s="146" t="s">
        <v>110</v>
      </c>
    </row>
    <row r="1298" spans="1:7" x14ac:dyDescent="0.25">
      <c r="A1298" s="146" t="s">
        <v>2450</v>
      </c>
      <c r="B1298" s="146" t="s">
        <v>2451</v>
      </c>
      <c r="C1298" s="146">
        <v>3.5</v>
      </c>
      <c r="D1298" s="146" t="s">
        <v>107</v>
      </c>
      <c r="E1298" s="146" t="s">
        <v>108</v>
      </c>
      <c r="F1298" s="146" t="s">
        <v>109</v>
      </c>
      <c r="G1298" s="146" t="s">
        <v>110</v>
      </c>
    </row>
    <row r="1299" spans="1:7" x14ac:dyDescent="0.25">
      <c r="A1299" s="146" t="s">
        <v>2452</v>
      </c>
      <c r="B1299" s="146" t="s">
        <v>2453</v>
      </c>
      <c r="C1299" s="146">
        <v>4</v>
      </c>
      <c r="D1299" s="146" t="s">
        <v>107</v>
      </c>
      <c r="E1299" s="146" t="s">
        <v>108</v>
      </c>
      <c r="F1299" s="146" t="s">
        <v>109</v>
      </c>
      <c r="G1299" s="146" t="s">
        <v>110</v>
      </c>
    </row>
    <row r="1300" spans="1:7" x14ac:dyDescent="0.25">
      <c r="A1300" s="146" t="s">
        <v>2454</v>
      </c>
      <c r="B1300" s="146" t="s">
        <v>2455</v>
      </c>
      <c r="C1300" s="146">
        <v>3.5</v>
      </c>
      <c r="D1300" s="146" t="s">
        <v>107</v>
      </c>
      <c r="E1300" s="146" t="s">
        <v>108</v>
      </c>
      <c r="F1300" s="146" t="s">
        <v>109</v>
      </c>
      <c r="G1300" s="146" t="s">
        <v>110</v>
      </c>
    </row>
    <row r="1301" spans="1:7" x14ac:dyDescent="0.25">
      <c r="A1301" s="146" t="s">
        <v>2456</v>
      </c>
      <c r="B1301" s="146" t="s">
        <v>2457</v>
      </c>
      <c r="C1301" s="146">
        <v>0.18</v>
      </c>
      <c r="D1301" s="146" t="s">
        <v>168</v>
      </c>
      <c r="E1301" s="146" t="s">
        <v>108</v>
      </c>
      <c r="F1301" s="146" t="s">
        <v>109</v>
      </c>
      <c r="G1301" s="146" t="s">
        <v>247</v>
      </c>
    </row>
    <row r="1302" spans="1:7" x14ac:dyDescent="0.25">
      <c r="A1302" s="146" t="s">
        <v>2458</v>
      </c>
      <c r="B1302" s="146" t="s">
        <v>2459</v>
      </c>
      <c r="C1302" s="146">
        <v>6.4</v>
      </c>
      <c r="D1302" s="146" t="s">
        <v>168</v>
      </c>
      <c r="E1302" s="146" t="s">
        <v>108</v>
      </c>
      <c r="F1302" s="146" t="s">
        <v>109</v>
      </c>
      <c r="G1302" s="146" t="s">
        <v>169</v>
      </c>
    </row>
    <row r="1303" spans="1:7" x14ac:dyDescent="0.25">
      <c r="A1303" s="146" t="s">
        <v>2460</v>
      </c>
      <c r="B1303" s="146" t="s">
        <v>2461</v>
      </c>
      <c r="C1303" s="146">
        <v>2.5</v>
      </c>
      <c r="D1303" s="146" t="s">
        <v>168</v>
      </c>
      <c r="E1303" s="146" t="s">
        <v>108</v>
      </c>
      <c r="F1303" s="146" t="s">
        <v>109</v>
      </c>
      <c r="G1303" s="146" t="s">
        <v>169</v>
      </c>
    </row>
    <row r="1304" spans="1:7" x14ac:dyDescent="0.25">
      <c r="A1304" s="146" t="s">
        <v>2462</v>
      </c>
      <c r="B1304" s="146" t="s">
        <v>114</v>
      </c>
      <c r="C1304" s="146">
        <v>108</v>
      </c>
      <c r="D1304" s="146" t="s">
        <v>115</v>
      </c>
      <c r="E1304" s="146" t="s">
        <v>116</v>
      </c>
      <c r="F1304" s="146" t="s">
        <v>109</v>
      </c>
      <c r="G1304" s="146" t="s">
        <v>110</v>
      </c>
    </row>
    <row r="1305" spans="1:7" x14ac:dyDescent="0.25">
      <c r="A1305" s="146" t="s">
        <v>2463</v>
      </c>
      <c r="B1305" s="146" t="s">
        <v>114</v>
      </c>
      <c r="C1305" s="146">
        <v>165</v>
      </c>
      <c r="D1305" s="146" t="s">
        <v>115</v>
      </c>
      <c r="E1305" s="146" t="s">
        <v>116</v>
      </c>
      <c r="F1305" s="146" t="s">
        <v>109</v>
      </c>
      <c r="G1305" s="146" t="s">
        <v>110</v>
      </c>
    </row>
    <row r="1306" spans="1:7" x14ac:dyDescent="0.25">
      <c r="A1306" s="146" t="s">
        <v>2464</v>
      </c>
      <c r="B1306" s="146" t="s">
        <v>114</v>
      </c>
      <c r="C1306" s="146">
        <v>90</v>
      </c>
      <c r="D1306" s="146" t="s">
        <v>115</v>
      </c>
      <c r="E1306" s="146" t="s">
        <v>116</v>
      </c>
      <c r="F1306" s="146" t="s">
        <v>109</v>
      </c>
      <c r="G1306" s="146" t="s">
        <v>110</v>
      </c>
    </row>
    <row r="1307" spans="1:7" x14ac:dyDescent="0.25">
      <c r="A1307" s="146" t="s">
        <v>2465</v>
      </c>
      <c r="B1307" s="146" t="s">
        <v>2466</v>
      </c>
      <c r="C1307" s="146">
        <v>6.9</v>
      </c>
      <c r="D1307" s="146" t="s">
        <v>246</v>
      </c>
      <c r="E1307" s="146" t="s">
        <v>108</v>
      </c>
      <c r="F1307" s="146" t="s">
        <v>109</v>
      </c>
      <c r="G1307" s="146" t="s">
        <v>247</v>
      </c>
    </row>
    <row r="1308" spans="1:7" x14ac:dyDescent="0.25">
      <c r="A1308" s="146" t="s">
        <v>2467</v>
      </c>
      <c r="B1308" s="146" t="s">
        <v>2468</v>
      </c>
      <c r="C1308" s="146">
        <v>91</v>
      </c>
      <c r="D1308" s="146" t="s">
        <v>129</v>
      </c>
      <c r="E1308" s="146" t="s">
        <v>108</v>
      </c>
      <c r="F1308" s="146" t="s">
        <v>109</v>
      </c>
      <c r="G1308" s="146" t="s">
        <v>132</v>
      </c>
    </row>
    <row r="1309" spans="1:7" x14ac:dyDescent="0.25">
      <c r="A1309" s="146" t="s">
        <v>2469</v>
      </c>
      <c r="B1309" s="146" t="s">
        <v>2470</v>
      </c>
      <c r="C1309" s="146">
        <v>49.65</v>
      </c>
      <c r="D1309" s="146" t="s">
        <v>135</v>
      </c>
      <c r="E1309" s="146" t="s">
        <v>108</v>
      </c>
      <c r="F1309" s="146" t="s">
        <v>109</v>
      </c>
      <c r="G1309" s="146" t="s">
        <v>136</v>
      </c>
    </row>
    <row r="1310" spans="1:7" x14ac:dyDescent="0.25">
      <c r="A1310" s="146" t="s">
        <v>2471</v>
      </c>
      <c r="B1310" s="146" t="s">
        <v>2472</v>
      </c>
      <c r="C1310" s="146">
        <v>49.65</v>
      </c>
      <c r="D1310" s="146" t="s">
        <v>135</v>
      </c>
      <c r="E1310" s="146" t="s">
        <v>108</v>
      </c>
      <c r="F1310" s="146" t="s">
        <v>109</v>
      </c>
      <c r="G1310" s="146" t="s">
        <v>136</v>
      </c>
    </row>
    <row r="1311" spans="1:7" x14ac:dyDescent="0.25">
      <c r="A1311" s="146" t="s">
        <v>2473</v>
      </c>
      <c r="B1311" s="146" t="s">
        <v>114</v>
      </c>
      <c r="C1311" s="146">
        <v>4.5999999999999996</v>
      </c>
      <c r="D1311" s="146" t="s">
        <v>246</v>
      </c>
      <c r="E1311" s="146" t="s">
        <v>108</v>
      </c>
      <c r="F1311" s="146" t="s">
        <v>109</v>
      </c>
      <c r="G1311" s="146" t="s">
        <v>247</v>
      </c>
    </row>
    <row r="1312" spans="1:7" x14ac:dyDescent="0.25">
      <c r="A1312" s="146" t="s">
        <v>2474</v>
      </c>
      <c r="B1312" s="146" t="s">
        <v>2475</v>
      </c>
      <c r="C1312" s="146">
        <v>49.9</v>
      </c>
      <c r="D1312" s="146" t="s">
        <v>182</v>
      </c>
      <c r="E1312" s="146" t="s">
        <v>108</v>
      </c>
      <c r="F1312" s="146" t="s">
        <v>109</v>
      </c>
      <c r="G1312" s="146" t="s">
        <v>136</v>
      </c>
    </row>
    <row r="1313" spans="1:7" x14ac:dyDescent="0.25">
      <c r="A1313" s="146" t="s">
        <v>2476</v>
      </c>
      <c r="B1313" s="146" t="s">
        <v>2477</v>
      </c>
      <c r="C1313" s="146">
        <v>19.899999999999999</v>
      </c>
      <c r="D1313" s="146" t="s">
        <v>370</v>
      </c>
      <c r="E1313" s="146" t="s">
        <v>108</v>
      </c>
      <c r="F1313" s="146" t="s">
        <v>109</v>
      </c>
      <c r="G1313" s="146" t="s">
        <v>371</v>
      </c>
    </row>
    <row r="1314" spans="1:7" x14ac:dyDescent="0.25">
      <c r="A1314" s="146" t="s">
        <v>2478</v>
      </c>
      <c r="B1314" s="146" t="s">
        <v>2479</v>
      </c>
      <c r="C1314" s="146">
        <v>56.2</v>
      </c>
      <c r="D1314" s="146" t="s">
        <v>246</v>
      </c>
      <c r="E1314" s="146" t="s">
        <v>108</v>
      </c>
      <c r="F1314" s="146" t="s">
        <v>109</v>
      </c>
      <c r="G1314" s="146" t="s">
        <v>247</v>
      </c>
    </row>
    <row r="1315" spans="1:7" x14ac:dyDescent="0.25">
      <c r="A1315" s="146" t="s">
        <v>2480</v>
      </c>
      <c r="B1315" s="146" t="s">
        <v>2481</v>
      </c>
      <c r="C1315" s="146">
        <v>0.56000000000000005</v>
      </c>
      <c r="D1315" s="146" t="s">
        <v>168</v>
      </c>
      <c r="E1315" s="146" t="s">
        <v>108</v>
      </c>
      <c r="F1315" s="146" t="s">
        <v>109</v>
      </c>
      <c r="G1315" s="146" t="s">
        <v>169</v>
      </c>
    </row>
    <row r="1316" spans="1:7" x14ac:dyDescent="0.25">
      <c r="A1316" s="146" t="s">
        <v>2482</v>
      </c>
      <c r="B1316" s="146" t="s">
        <v>2483</v>
      </c>
      <c r="C1316" s="146">
        <v>0.42</v>
      </c>
      <c r="D1316" s="146" t="s">
        <v>168</v>
      </c>
      <c r="E1316" s="146" t="s">
        <v>108</v>
      </c>
      <c r="F1316" s="146" t="s">
        <v>109</v>
      </c>
      <c r="G1316" s="146" t="s">
        <v>169</v>
      </c>
    </row>
    <row r="1317" spans="1:7" x14ac:dyDescent="0.25">
      <c r="A1317" s="146" t="s">
        <v>2484</v>
      </c>
      <c r="B1317" s="146" t="s">
        <v>2485</v>
      </c>
      <c r="C1317" s="146">
        <v>0.92</v>
      </c>
      <c r="D1317" s="146" t="s">
        <v>168</v>
      </c>
      <c r="E1317" s="146" t="s">
        <v>108</v>
      </c>
      <c r="F1317" s="146" t="s">
        <v>109</v>
      </c>
      <c r="G1317" s="146" t="s">
        <v>169</v>
      </c>
    </row>
    <row r="1318" spans="1:7" x14ac:dyDescent="0.25">
      <c r="A1318" s="146" t="s">
        <v>2486</v>
      </c>
      <c r="B1318" s="146" t="s">
        <v>2487</v>
      </c>
      <c r="C1318" s="146">
        <v>1.84</v>
      </c>
      <c r="D1318" s="146" t="s">
        <v>168</v>
      </c>
      <c r="E1318" s="146" t="s">
        <v>108</v>
      </c>
      <c r="F1318" s="146" t="s">
        <v>109</v>
      </c>
      <c r="G1318" s="146" t="s">
        <v>169</v>
      </c>
    </row>
    <row r="1319" spans="1:7" x14ac:dyDescent="0.25">
      <c r="A1319" s="146" t="s">
        <v>2488</v>
      </c>
      <c r="B1319" s="146" t="s">
        <v>114</v>
      </c>
      <c r="C1319" s="146">
        <v>99</v>
      </c>
      <c r="D1319" s="146" t="s">
        <v>191</v>
      </c>
      <c r="E1319" s="146" t="s">
        <v>108</v>
      </c>
      <c r="F1319" s="146" t="s">
        <v>109</v>
      </c>
      <c r="G1319" s="146" t="s">
        <v>192</v>
      </c>
    </row>
    <row r="1320" spans="1:7" x14ac:dyDescent="0.25">
      <c r="A1320" s="146" t="s">
        <v>2489</v>
      </c>
      <c r="B1320" s="146" t="s">
        <v>2490</v>
      </c>
      <c r="C1320" s="146">
        <v>20</v>
      </c>
      <c r="D1320" s="146" t="s">
        <v>107</v>
      </c>
      <c r="E1320" s="146" t="s">
        <v>108</v>
      </c>
      <c r="F1320" s="146" t="s">
        <v>109</v>
      </c>
      <c r="G1320" s="146" t="s">
        <v>110</v>
      </c>
    </row>
    <row r="1321" spans="1:7" x14ac:dyDescent="0.25">
      <c r="A1321" s="146" t="s">
        <v>2491</v>
      </c>
      <c r="B1321" s="146" t="s">
        <v>2492</v>
      </c>
      <c r="C1321" s="146">
        <v>1.5</v>
      </c>
      <c r="D1321" s="146" t="s">
        <v>107</v>
      </c>
      <c r="E1321" s="146" t="s">
        <v>108</v>
      </c>
      <c r="F1321" s="146" t="s">
        <v>109</v>
      </c>
      <c r="G1321" s="146" t="s">
        <v>110</v>
      </c>
    </row>
    <row r="1322" spans="1:7" x14ac:dyDescent="0.25">
      <c r="A1322" s="146" t="s">
        <v>2493</v>
      </c>
      <c r="B1322" s="146" t="s">
        <v>2494</v>
      </c>
      <c r="C1322" s="146">
        <v>18.5</v>
      </c>
      <c r="D1322" s="146" t="s">
        <v>107</v>
      </c>
      <c r="E1322" s="146" t="s">
        <v>108</v>
      </c>
      <c r="F1322" s="146" t="s">
        <v>109</v>
      </c>
      <c r="G1322" s="146" t="s">
        <v>110</v>
      </c>
    </row>
    <row r="1323" spans="1:7" x14ac:dyDescent="0.25">
      <c r="A1323" s="146" t="s">
        <v>2495</v>
      </c>
      <c r="B1323" s="146" t="s">
        <v>114</v>
      </c>
      <c r="C1323" s="146">
        <v>10</v>
      </c>
      <c r="D1323" s="146" t="s">
        <v>107</v>
      </c>
      <c r="E1323" s="146" t="s">
        <v>108</v>
      </c>
      <c r="F1323" s="146" t="s">
        <v>109</v>
      </c>
      <c r="G1323" s="146" t="s">
        <v>110</v>
      </c>
    </row>
    <row r="1324" spans="1:7" x14ac:dyDescent="0.25">
      <c r="A1324" s="148" t="s">
        <v>2496</v>
      </c>
      <c r="B1324" s="158" t="s">
        <v>2497</v>
      </c>
      <c r="C1324" s="146">
        <v>43</v>
      </c>
      <c r="D1324" s="146" t="s">
        <v>150</v>
      </c>
      <c r="E1324" s="146" t="s">
        <v>108</v>
      </c>
      <c r="F1324" s="146" t="s">
        <v>109</v>
      </c>
      <c r="G1324" s="146" t="s">
        <v>151</v>
      </c>
    </row>
    <row r="1325" spans="1:7" x14ac:dyDescent="0.25">
      <c r="A1325" s="148" t="s">
        <v>2498</v>
      </c>
      <c r="B1325" s="158" t="s">
        <v>2499</v>
      </c>
      <c r="C1325" s="146">
        <v>67</v>
      </c>
      <c r="D1325" s="146" t="s">
        <v>150</v>
      </c>
      <c r="E1325" s="146" t="s">
        <v>108</v>
      </c>
      <c r="F1325" s="146" t="s">
        <v>109</v>
      </c>
      <c r="G1325" s="146" t="s">
        <v>151</v>
      </c>
    </row>
    <row r="1326" spans="1:7" x14ac:dyDescent="0.25">
      <c r="A1326" s="146" t="s">
        <v>2500</v>
      </c>
      <c r="B1326" s="146" t="s">
        <v>2501</v>
      </c>
      <c r="C1326" s="146">
        <v>132</v>
      </c>
      <c r="D1326" s="146" t="s">
        <v>150</v>
      </c>
      <c r="E1326" s="146" t="s">
        <v>108</v>
      </c>
      <c r="F1326" s="146" t="s">
        <v>109</v>
      </c>
      <c r="G1326" s="146" t="s">
        <v>151</v>
      </c>
    </row>
    <row r="1327" spans="1:7" x14ac:dyDescent="0.25">
      <c r="A1327" s="146" t="s">
        <v>2502</v>
      </c>
      <c r="B1327" s="146" t="s">
        <v>114</v>
      </c>
      <c r="C1327" s="146">
        <v>23</v>
      </c>
      <c r="D1327" s="146" t="s">
        <v>164</v>
      </c>
      <c r="E1327" s="146" t="s">
        <v>165</v>
      </c>
      <c r="F1327" s="146" t="s">
        <v>109</v>
      </c>
      <c r="G1327" s="146" t="s">
        <v>110</v>
      </c>
    </row>
    <row r="1328" spans="1:7" x14ac:dyDescent="0.25">
      <c r="A1328" s="146" t="s">
        <v>2503</v>
      </c>
      <c r="B1328" s="146" t="s">
        <v>2504</v>
      </c>
      <c r="C1328" s="146">
        <v>586.02</v>
      </c>
      <c r="D1328" s="146" t="s">
        <v>147</v>
      </c>
      <c r="E1328" s="146" t="s">
        <v>108</v>
      </c>
      <c r="F1328" s="146" t="s">
        <v>109</v>
      </c>
      <c r="G1328" s="146" t="s">
        <v>140</v>
      </c>
    </row>
    <row r="1329" spans="1:7" x14ac:dyDescent="0.25">
      <c r="A1329" s="146" t="s">
        <v>2505</v>
      </c>
      <c r="B1329" s="146" t="s">
        <v>2506</v>
      </c>
      <c r="C1329" s="146">
        <v>248</v>
      </c>
      <c r="D1329" s="146" t="s">
        <v>135</v>
      </c>
      <c r="E1329" s="146" t="s">
        <v>108</v>
      </c>
      <c r="F1329" s="146" t="s">
        <v>109</v>
      </c>
      <c r="G1329" s="146" t="s">
        <v>247</v>
      </c>
    </row>
    <row r="1330" spans="1:7" x14ac:dyDescent="0.25">
      <c r="A1330" s="146" t="s">
        <v>2507</v>
      </c>
      <c r="B1330" s="146" t="s">
        <v>2508</v>
      </c>
      <c r="C1330" s="146">
        <v>20</v>
      </c>
      <c r="D1330" s="146" t="s">
        <v>370</v>
      </c>
      <c r="E1330" s="146" t="s">
        <v>108</v>
      </c>
      <c r="F1330" s="146" t="s">
        <v>109</v>
      </c>
      <c r="G1330" s="146" t="s">
        <v>371</v>
      </c>
    </row>
    <row r="1331" spans="1:7" x14ac:dyDescent="0.25">
      <c r="A1331" s="146" t="s">
        <v>2509</v>
      </c>
      <c r="B1331" s="146" t="s">
        <v>2510</v>
      </c>
      <c r="C1331" s="146">
        <v>100</v>
      </c>
      <c r="D1331" s="146" t="s">
        <v>107</v>
      </c>
      <c r="E1331" s="146" t="s">
        <v>108</v>
      </c>
      <c r="F1331" s="146" t="s">
        <v>109</v>
      </c>
      <c r="G1331" s="146" t="s">
        <v>110</v>
      </c>
    </row>
    <row r="1332" spans="1:7" x14ac:dyDescent="0.25">
      <c r="A1332" s="146" t="s">
        <v>2511</v>
      </c>
      <c r="B1332" s="146" t="s">
        <v>2512</v>
      </c>
      <c r="C1332" s="146">
        <v>20</v>
      </c>
      <c r="D1332" s="146" t="s">
        <v>107</v>
      </c>
      <c r="E1332" s="146" t="s">
        <v>108</v>
      </c>
      <c r="F1332" s="146" t="s">
        <v>109</v>
      </c>
      <c r="G1332" s="146" t="s">
        <v>110</v>
      </c>
    </row>
    <row r="1333" spans="1:7" x14ac:dyDescent="0.25">
      <c r="A1333" s="146" t="s">
        <v>2513</v>
      </c>
      <c r="B1333" s="146" t="s">
        <v>2514</v>
      </c>
      <c r="C1333" s="146">
        <v>150</v>
      </c>
      <c r="D1333" s="146" t="s">
        <v>107</v>
      </c>
      <c r="E1333" s="146" t="s">
        <v>108</v>
      </c>
      <c r="F1333" s="146" t="s">
        <v>109</v>
      </c>
      <c r="G1333" s="146" t="s">
        <v>110</v>
      </c>
    </row>
    <row r="1334" spans="1:7" x14ac:dyDescent="0.25">
      <c r="A1334" s="146" t="s">
        <v>2515</v>
      </c>
      <c r="B1334" s="146" t="s">
        <v>2516</v>
      </c>
      <c r="C1334" s="146">
        <v>150</v>
      </c>
      <c r="D1334" s="146" t="s">
        <v>2517</v>
      </c>
      <c r="E1334" s="146" t="s">
        <v>253</v>
      </c>
      <c r="F1334" s="146" t="s">
        <v>131</v>
      </c>
      <c r="G1334" s="146" t="s">
        <v>320</v>
      </c>
    </row>
    <row r="1335" spans="1:7" x14ac:dyDescent="0.25">
      <c r="A1335" s="146" t="s">
        <v>2518</v>
      </c>
      <c r="B1335" s="146" t="s">
        <v>2519</v>
      </c>
      <c r="C1335" s="146">
        <v>275</v>
      </c>
      <c r="D1335" s="146" t="s">
        <v>147</v>
      </c>
      <c r="E1335" s="146" t="s">
        <v>506</v>
      </c>
      <c r="F1335" s="146" t="s">
        <v>131</v>
      </c>
      <c r="G1335" s="146" t="s">
        <v>140</v>
      </c>
    </row>
    <row r="1336" spans="1:7" x14ac:dyDescent="0.25">
      <c r="A1336" s="146" t="s">
        <v>2520</v>
      </c>
      <c r="B1336" s="146" t="s">
        <v>2521</v>
      </c>
      <c r="C1336" s="146">
        <v>250</v>
      </c>
      <c r="D1336" s="146" t="s">
        <v>505</v>
      </c>
      <c r="E1336" s="146" t="s">
        <v>506</v>
      </c>
      <c r="F1336" s="146" t="s">
        <v>109</v>
      </c>
      <c r="G1336" s="146" t="s">
        <v>140</v>
      </c>
    </row>
    <row r="1337" spans="1:7" x14ac:dyDescent="0.25">
      <c r="A1337" s="146" t="s">
        <v>2522</v>
      </c>
      <c r="B1337" s="146" t="s">
        <v>2523</v>
      </c>
      <c r="C1337" s="146">
        <v>4.8</v>
      </c>
      <c r="D1337" s="146" t="s">
        <v>150</v>
      </c>
      <c r="E1337" s="146" t="s">
        <v>108</v>
      </c>
      <c r="F1337" s="146" t="s">
        <v>109</v>
      </c>
      <c r="G1337" s="146" t="s">
        <v>151</v>
      </c>
    </row>
    <row r="1338" spans="1:7" x14ac:dyDescent="0.25">
      <c r="A1338" s="146" t="s">
        <v>2524</v>
      </c>
      <c r="B1338" s="146" t="s">
        <v>2525</v>
      </c>
      <c r="C1338" s="146">
        <v>86</v>
      </c>
      <c r="D1338" s="146" t="s">
        <v>246</v>
      </c>
      <c r="E1338" s="146" t="s">
        <v>108</v>
      </c>
      <c r="F1338" s="146" t="s">
        <v>109</v>
      </c>
      <c r="G1338" s="146" t="s">
        <v>247</v>
      </c>
    </row>
    <row r="1339" spans="1:7" x14ac:dyDescent="0.25">
      <c r="A1339" s="146" t="s">
        <v>2526</v>
      </c>
      <c r="B1339" s="146" t="s">
        <v>2527</v>
      </c>
      <c r="C1339" s="146">
        <v>78</v>
      </c>
      <c r="D1339" s="146" t="s">
        <v>135</v>
      </c>
      <c r="E1339" s="146" t="s">
        <v>108</v>
      </c>
      <c r="F1339" s="146" t="s">
        <v>109</v>
      </c>
      <c r="G1339" s="146" t="s">
        <v>136</v>
      </c>
    </row>
    <row r="1340" spans="1:7" x14ac:dyDescent="0.25">
      <c r="A1340" s="146" t="s">
        <v>2528</v>
      </c>
      <c r="B1340" s="146" t="s">
        <v>2529</v>
      </c>
      <c r="C1340" s="146">
        <v>78</v>
      </c>
      <c r="D1340" s="146" t="s">
        <v>246</v>
      </c>
      <c r="E1340" s="146" t="s">
        <v>108</v>
      </c>
      <c r="F1340" s="146" t="s">
        <v>109</v>
      </c>
      <c r="G1340" s="146" t="s">
        <v>247</v>
      </c>
    </row>
    <row r="1341" spans="1:7" x14ac:dyDescent="0.25">
      <c r="A1341" s="146" t="s">
        <v>2530</v>
      </c>
      <c r="B1341" s="146" t="s">
        <v>2531</v>
      </c>
      <c r="C1341" s="146">
        <v>78</v>
      </c>
      <c r="D1341" s="146" t="s">
        <v>135</v>
      </c>
      <c r="E1341" s="146" t="s">
        <v>108</v>
      </c>
      <c r="F1341" s="146" t="s">
        <v>109</v>
      </c>
      <c r="G1341" s="146" t="s">
        <v>136</v>
      </c>
    </row>
    <row r="1342" spans="1:7" x14ac:dyDescent="0.25">
      <c r="A1342" s="146" t="s">
        <v>2532</v>
      </c>
      <c r="B1342" s="146" t="s">
        <v>2533</v>
      </c>
      <c r="C1342" s="146">
        <v>17</v>
      </c>
      <c r="D1342" s="146" t="s">
        <v>246</v>
      </c>
      <c r="E1342" s="146" t="s">
        <v>108</v>
      </c>
      <c r="F1342" s="146" t="s">
        <v>109</v>
      </c>
      <c r="G1342" s="146" t="s">
        <v>247</v>
      </c>
    </row>
    <row r="1343" spans="1:7" x14ac:dyDescent="0.25">
      <c r="A1343" s="146" t="s">
        <v>2534</v>
      </c>
      <c r="B1343" s="146" t="s">
        <v>2535</v>
      </c>
      <c r="C1343" s="146">
        <v>1.7</v>
      </c>
      <c r="D1343" s="146" t="s">
        <v>168</v>
      </c>
      <c r="E1343" s="146" t="s">
        <v>108</v>
      </c>
      <c r="F1343" s="146" t="s">
        <v>109</v>
      </c>
      <c r="G1343" s="146" t="s">
        <v>169</v>
      </c>
    </row>
    <row r="1344" spans="1:7" x14ac:dyDescent="0.25">
      <c r="A1344" s="148" t="s">
        <v>2536</v>
      </c>
      <c r="B1344" s="148" t="s">
        <v>2537</v>
      </c>
      <c r="C1344" s="148">
        <v>271.68</v>
      </c>
      <c r="D1344" s="146" t="s">
        <v>191</v>
      </c>
      <c r="E1344" s="149" t="s">
        <v>599</v>
      </c>
      <c r="F1344" s="146" t="s">
        <v>131</v>
      </c>
      <c r="G1344" s="146" t="s">
        <v>320</v>
      </c>
    </row>
    <row r="1345" spans="1:7" x14ac:dyDescent="0.25">
      <c r="A1345" s="146" t="s">
        <v>2538</v>
      </c>
      <c r="B1345" s="146" t="s">
        <v>2539</v>
      </c>
      <c r="C1345" s="146">
        <v>47.49</v>
      </c>
      <c r="D1345" s="146" t="s">
        <v>191</v>
      </c>
      <c r="E1345" s="146" t="s">
        <v>108</v>
      </c>
      <c r="F1345" s="146" t="s">
        <v>109</v>
      </c>
      <c r="G1345" s="146" t="s">
        <v>192</v>
      </c>
    </row>
    <row r="1346" spans="1:7" x14ac:dyDescent="0.25">
      <c r="A1346" s="146" t="s">
        <v>2540</v>
      </c>
      <c r="B1346" s="146" t="s">
        <v>2541</v>
      </c>
      <c r="C1346" s="146">
        <v>14.4</v>
      </c>
      <c r="D1346" s="146" t="s">
        <v>191</v>
      </c>
      <c r="E1346" s="146" t="s">
        <v>108</v>
      </c>
      <c r="F1346" s="146" t="s">
        <v>109</v>
      </c>
      <c r="G1346" s="146" t="s">
        <v>192</v>
      </c>
    </row>
    <row r="1347" spans="1:7" x14ac:dyDescent="0.25">
      <c r="A1347" s="146" t="s">
        <v>2542</v>
      </c>
      <c r="B1347" s="146" t="s">
        <v>2543</v>
      </c>
      <c r="C1347" s="146">
        <v>19.850000000000001</v>
      </c>
      <c r="D1347" s="146" t="s">
        <v>191</v>
      </c>
      <c r="E1347" s="146" t="s">
        <v>108</v>
      </c>
      <c r="F1347" s="146" t="s">
        <v>109</v>
      </c>
      <c r="G1347" s="146" t="s">
        <v>192</v>
      </c>
    </row>
    <row r="1348" spans="1:7" x14ac:dyDescent="0.25">
      <c r="A1348" s="146" t="s">
        <v>2544</v>
      </c>
      <c r="B1348" s="146" t="s">
        <v>2545</v>
      </c>
      <c r="C1348" s="146">
        <v>23.66</v>
      </c>
      <c r="D1348" s="146" t="s">
        <v>191</v>
      </c>
      <c r="E1348" s="146" t="s">
        <v>108</v>
      </c>
      <c r="F1348" s="146" t="s">
        <v>109</v>
      </c>
      <c r="G1348" s="146" t="s">
        <v>192</v>
      </c>
    </row>
    <row r="1349" spans="1:7" x14ac:dyDescent="0.25">
      <c r="A1349" s="146" t="s">
        <v>2546</v>
      </c>
      <c r="B1349" s="146" t="s">
        <v>2547</v>
      </c>
      <c r="C1349" s="146">
        <v>40.200000000000003</v>
      </c>
      <c r="D1349" s="146" t="s">
        <v>246</v>
      </c>
      <c r="E1349" s="146" t="s">
        <v>108</v>
      </c>
      <c r="F1349" s="146" t="s">
        <v>109</v>
      </c>
      <c r="G1349" s="146" t="s">
        <v>247</v>
      </c>
    </row>
    <row r="1350" spans="1:7" x14ac:dyDescent="0.25">
      <c r="A1350" s="146" t="s">
        <v>2548</v>
      </c>
      <c r="B1350" s="146" t="s">
        <v>2549</v>
      </c>
      <c r="C1350" s="146">
        <v>625</v>
      </c>
      <c r="D1350" s="146" t="s">
        <v>147</v>
      </c>
      <c r="E1350" s="146" t="s">
        <v>108</v>
      </c>
      <c r="F1350" s="146" t="s">
        <v>109</v>
      </c>
      <c r="G1350" s="146" t="s">
        <v>140</v>
      </c>
    </row>
    <row r="1351" spans="1:7" x14ac:dyDescent="0.25">
      <c r="A1351" s="146" t="s">
        <v>2550</v>
      </c>
      <c r="B1351" s="146" t="s">
        <v>2551</v>
      </c>
      <c r="C1351" s="146">
        <v>2</v>
      </c>
      <c r="D1351" s="146" t="s">
        <v>168</v>
      </c>
      <c r="E1351" s="146" t="s">
        <v>108</v>
      </c>
      <c r="F1351" s="146" t="s">
        <v>109</v>
      </c>
      <c r="G1351" s="146" t="s">
        <v>169</v>
      </c>
    </row>
    <row r="1352" spans="1:7" x14ac:dyDescent="0.25">
      <c r="A1352" s="146" t="s">
        <v>2552</v>
      </c>
      <c r="B1352" s="146" t="s">
        <v>114</v>
      </c>
      <c r="C1352" s="146">
        <v>14</v>
      </c>
      <c r="D1352" s="146" t="s">
        <v>121</v>
      </c>
      <c r="E1352" s="146" t="s">
        <v>108</v>
      </c>
      <c r="F1352" s="146" t="s">
        <v>109</v>
      </c>
      <c r="G1352" s="146" t="s">
        <v>122</v>
      </c>
    </row>
    <row r="1353" spans="1:7" x14ac:dyDescent="0.25">
      <c r="A1353" s="146" t="s">
        <v>2553</v>
      </c>
      <c r="B1353" s="146" t="s">
        <v>114</v>
      </c>
      <c r="C1353" s="146">
        <v>9.9</v>
      </c>
      <c r="D1353" s="146" t="s">
        <v>1659</v>
      </c>
      <c r="E1353" s="146" t="s">
        <v>2554</v>
      </c>
      <c r="F1353" s="146" t="s">
        <v>109</v>
      </c>
      <c r="G1353" s="146" t="s">
        <v>1606</v>
      </c>
    </row>
    <row r="1354" spans="1:7" x14ac:dyDescent="0.25">
      <c r="A1354" s="146" t="s">
        <v>2555</v>
      </c>
      <c r="B1354" s="146" t="s">
        <v>2556</v>
      </c>
      <c r="C1354" s="146">
        <v>114.8</v>
      </c>
      <c r="D1354" s="146" t="s">
        <v>246</v>
      </c>
      <c r="E1354" s="146" t="s">
        <v>108</v>
      </c>
      <c r="F1354" s="146" t="s">
        <v>109</v>
      </c>
      <c r="G1354" s="146" t="s">
        <v>247</v>
      </c>
    </row>
    <row r="1355" spans="1:7" x14ac:dyDescent="0.25">
      <c r="A1355" s="146" t="s">
        <v>2557</v>
      </c>
      <c r="B1355" s="146" t="s">
        <v>114</v>
      </c>
      <c r="C1355" s="146">
        <v>45</v>
      </c>
      <c r="D1355" s="146" t="s">
        <v>164</v>
      </c>
      <c r="E1355" s="146" t="s">
        <v>165</v>
      </c>
      <c r="F1355" s="146" t="s">
        <v>109</v>
      </c>
      <c r="G1355" s="146" t="s">
        <v>110</v>
      </c>
    </row>
    <row r="1356" spans="1:7" x14ac:dyDescent="0.25">
      <c r="A1356" s="146" t="s">
        <v>2558</v>
      </c>
      <c r="B1356" s="146" t="s">
        <v>2558</v>
      </c>
      <c r="C1356" s="146">
        <v>45</v>
      </c>
      <c r="D1356" s="146" t="s">
        <v>191</v>
      </c>
      <c r="E1356" s="146" t="s">
        <v>108</v>
      </c>
      <c r="F1356" s="146" t="s">
        <v>109</v>
      </c>
      <c r="G1356" s="146" t="s">
        <v>192</v>
      </c>
    </row>
    <row r="1357" spans="1:7" x14ac:dyDescent="0.25">
      <c r="A1357" s="146" t="s">
        <v>2559</v>
      </c>
      <c r="B1357" s="146" t="s">
        <v>2560</v>
      </c>
      <c r="C1357" s="146">
        <v>62</v>
      </c>
      <c r="D1357" s="146" t="s">
        <v>129</v>
      </c>
      <c r="E1357" s="146" t="s">
        <v>108</v>
      </c>
      <c r="F1357" s="146" t="s">
        <v>109</v>
      </c>
      <c r="G1357" s="146" t="s">
        <v>132</v>
      </c>
    </row>
    <row r="1358" spans="1:7" x14ac:dyDescent="0.25">
      <c r="A1358" s="146" t="s">
        <v>2561</v>
      </c>
      <c r="B1358" s="146" t="s">
        <v>2562</v>
      </c>
      <c r="C1358" s="146">
        <v>70</v>
      </c>
      <c r="D1358" s="146" t="s">
        <v>107</v>
      </c>
      <c r="E1358" s="146" t="s">
        <v>165</v>
      </c>
      <c r="F1358" s="146" t="s">
        <v>131</v>
      </c>
      <c r="G1358" s="146" t="s">
        <v>110</v>
      </c>
    </row>
    <row r="1359" spans="1:7" x14ac:dyDescent="0.25">
      <c r="A1359" s="146" t="s">
        <v>2563</v>
      </c>
      <c r="B1359" s="146" t="s">
        <v>2564</v>
      </c>
      <c r="C1359" s="146">
        <v>2.83</v>
      </c>
      <c r="D1359" s="146" t="s">
        <v>168</v>
      </c>
      <c r="E1359" s="146" t="s">
        <v>108</v>
      </c>
      <c r="F1359" s="146" t="s">
        <v>109</v>
      </c>
      <c r="G1359" s="146" t="s">
        <v>169</v>
      </c>
    </row>
    <row r="1360" spans="1:7" x14ac:dyDescent="0.25">
      <c r="A1360" s="146" t="s">
        <v>2565</v>
      </c>
      <c r="B1360" s="146" t="s">
        <v>2566</v>
      </c>
      <c r="C1360" s="146">
        <v>1.5</v>
      </c>
      <c r="D1360" s="146" t="s">
        <v>107</v>
      </c>
      <c r="E1360" s="146" t="s">
        <v>108</v>
      </c>
      <c r="F1360" s="146" t="s">
        <v>109</v>
      </c>
      <c r="G1360" s="146" t="s">
        <v>110</v>
      </c>
    </row>
    <row r="1361" spans="1:7" x14ac:dyDescent="0.25">
      <c r="A1361" s="146" t="s">
        <v>2567</v>
      </c>
      <c r="B1361" s="146" t="s">
        <v>2568</v>
      </c>
      <c r="C1361" s="146">
        <v>1.5</v>
      </c>
      <c r="D1361" s="146" t="s">
        <v>168</v>
      </c>
      <c r="E1361" s="146" t="s">
        <v>108</v>
      </c>
      <c r="F1361" s="146" t="s">
        <v>109</v>
      </c>
      <c r="G1361" s="146" t="s">
        <v>169</v>
      </c>
    </row>
    <row r="1362" spans="1:7" x14ac:dyDescent="0.25">
      <c r="A1362" s="146" t="s">
        <v>2569</v>
      </c>
      <c r="B1362" s="146" t="s">
        <v>2570</v>
      </c>
      <c r="C1362" s="146">
        <v>550</v>
      </c>
      <c r="D1362" s="146" t="s">
        <v>107</v>
      </c>
      <c r="E1362" s="146" t="s">
        <v>108</v>
      </c>
      <c r="F1362" s="146" t="s">
        <v>109</v>
      </c>
      <c r="G1362" s="146" t="s">
        <v>110</v>
      </c>
    </row>
    <row r="1363" spans="1:7" x14ac:dyDescent="0.25">
      <c r="A1363" s="146" t="s">
        <v>2571</v>
      </c>
      <c r="B1363" s="146" t="s">
        <v>2572</v>
      </c>
      <c r="C1363" s="146">
        <v>20</v>
      </c>
      <c r="D1363" s="146" t="s">
        <v>107</v>
      </c>
      <c r="E1363" s="146" t="s">
        <v>108</v>
      </c>
      <c r="F1363" s="146" t="s">
        <v>109</v>
      </c>
      <c r="G1363" s="146" t="s">
        <v>110</v>
      </c>
    </row>
    <row r="1364" spans="1:7" x14ac:dyDescent="0.25">
      <c r="A1364" s="154" t="s">
        <v>2573</v>
      </c>
      <c r="B1364" s="148" t="s">
        <v>2574</v>
      </c>
      <c r="C1364" s="148">
        <v>90</v>
      </c>
      <c r="D1364" s="146" t="s">
        <v>150</v>
      </c>
      <c r="E1364" s="149" t="s">
        <v>108</v>
      </c>
      <c r="F1364" s="148" t="s">
        <v>109</v>
      </c>
      <c r="G1364" s="146" t="s">
        <v>151</v>
      </c>
    </row>
    <row r="1365" spans="1:7" x14ac:dyDescent="0.25">
      <c r="A1365" s="154" t="s">
        <v>2575</v>
      </c>
      <c r="B1365" s="148" t="s">
        <v>2574</v>
      </c>
      <c r="C1365" s="148">
        <v>90</v>
      </c>
      <c r="D1365" s="146" t="s">
        <v>107</v>
      </c>
      <c r="E1365" s="149" t="s">
        <v>108</v>
      </c>
      <c r="F1365" s="148" t="s">
        <v>109</v>
      </c>
      <c r="G1365" s="146" t="s">
        <v>110</v>
      </c>
    </row>
    <row r="1366" spans="1:7" x14ac:dyDescent="0.25">
      <c r="A1366" s="146" t="s">
        <v>2576</v>
      </c>
      <c r="B1366" s="146" t="s">
        <v>2577</v>
      </c>
      <c r="C1366" s="146">
        <v>20</v>
      </c>
      <c r="D1366" s="146" t="s">
        <v>107</v>
      </c>
      <c r="E1366" s="146" t="s">
        <v>108</v>
      </c>
      <c r="F1366" s="146" t="s">
        <v>109</v>
      </c>
      <c r="G1366" s="146" t="s">
        <v>110</v>
      </c>
    </row>
    <row r="1367" spans="1:7" x14ac:dyDescent="0.25">
      <c r="A1367" s="146" t="s">
        <v>2578</v>
      </c>
      <c r="B1367" s="146" t="s">
        <v>2579</v>
      </c>
      <c r="C1367" s="146">
        <v>20</v>
      </c>
      <c r="D1367" s="146" t="s">
        <v>107</v>
      </c>
      <c r="E1367" s="146" t="s">
        <v>108</v>
      </c>
      <c r="F1367" s="146" t="s">
        <v>109</v>
      </c>
      <c r="G1367" s="146" t="s">
        <v>110</v>
      </c>
    </row>
    <row r="1368" spans="1:7" x14ac:dyDescent="0.25">
      <c r="A1368" s="146" t="s">
        <v>2580</v>
      </c>
      <c r="B1368" s="146" t="s">
        <v>2581</v>
      </c>
      <c r="C1368" s="146">
        <v>100</v>
      </c>
      <c r="D1368" s="146" t="s">
        <v>107</v>
      </c>
      <c r="E1368" s="146" t="s">
        <v>108</v>
      </c>
      <c r="F1368" s="146" t="s">
        <v>109</v>
      </c>
      <c r="G1368" s="146" t="s">
        <v>110</v>
      </c>
    </row>
    <row r="1369" spans="1:7" x14ac:dyDescent="0.25">
      <c r="A1369" s="146" t="s">
        <v>2582</v>
      </c>
      <c r="B1369" s="146" t="s">
        <v>2583</v>
      </c>
      <c r="C1369" s="146">
        <v>60</v>
      </c>
      <c r="D1369" s="146" t="s">
        <v>107</v>
      </c>
      <c r="E1369" s="146" t="s">
        <v>108</v>
      </c>
      <c r="F1369" s="146" t="s">
        <v>109</v>
      </c>
      <c r="G1369" s="146" t="s">
        <v>110</v>
      </c>
    </row>
    <row r="1370" spans="1:7" x14ac:dyDescent="0.25">
      <c r="A1370" s="146" t="s">
        <v>2584</v>
      </c>
      <c r="B1370" s="146" t="s">
        <v>114</v>
      </c>
      <c r="C1370" s="146">
        <v>72</v>
      </c>
      <c r="D1370" s="146" t="s">
        <v>150</v>
      </c>
      <c r="E1370" s="146" t="s">
        <v>108</v>
      </c>
      <c r="F1370" s="146" t="s">
        <v>109</v>
      </c>
      <c r="G1370" s="146" t="s">
        <v>151</v>
      </c>
    </row>
    <row r="1371" spans="1:7" x14ac:dyDescent="0.25">
      <c r="A1371" s="146" t="s">
        <v>2585</v>
      </c>
      <c r="B1371" s="146" t="s">
        <v>2586</v>
      </c>
      <c r="C1371" s="146">
        <v>200</v>
      </c>
      <c r="D1371" s="146" t="s">
        <v>107</v>
      </c>
      <c r="E1371" s="146" t="s">
        <v>108</v>
      </c>
      <c r="F1371" s="146" t="s">
        <v>109</v>
      </c>
      <c r="G1371" s="146" t="s">
        <v>110</v>
      </c>
    </row>
    <row r="1372" spans="1:7" x14ac:dyDescent="0.25">
      <c r="A1372" s="146" t="s">
        <v>2587</v>
      </c>
      <c r="B1372" s="146" t="s">
        <v>2588</v>
      </c>
      <c r="C1372" s="146">
        <v>38.97</v>
      </c>
      <c r="D1372" s="146" t="s">
        <v>191</v>
      </c>
      <c r="E1372" s="146" t="s">
        <v>108</v>
      </c>
      <c r="F1372" s="146" t="s">
        <v>109</v>
      </c>
      <c r="G1372" s="146" t="s">
        <v>192</v>
      </c>
    </row>
    <row r="1373" spans="1:7" x14ac:dyDescent="0.25">
      <c r="A1373" s="146" t="s">
        <v>2589</v>
      </c>
      <c r="B1373" s="146" t="s">
        <v>2590</v>
      </c>
      <c r="C1373" s="146">
        <v>2.8</v>
      </c>
      <c r="D1373" s="146" t="s">
        <v>370</v>
      </c>
      <c r="E1373" s="146" t="s">
        <v>108</v>
      </c>
      <c r="F1373" s="146" t="s">
        <v>109</v>
      </c>
      <c r="G1373" s="146" t="s">
        <v>371</v>
      </c>
    </row>
    <row r="1374" spans="1:7" x14ac:dyDescent="0.25">
      <c r="A1374" s="146" t="s">
        <v>2591</v>
      </c>
      <c r="B1374" s="146" t="s">
        <v>2592</v>
      </c>
      <c r="C1374" s="146">
        <v>130.5</v>
      </c>
      <c r="D1374" s="146" t="s">
        <v>191</v>
      </c>
      <c r="E1374" s="146" t="s">
        <v>108</v>
      </c>
      <c r="F1374" s="146" t="s">
        <v>109</v>
      </c>
      <c r="G1374" s="146" t="s">
        <v>192</v>
      </c>
    </row>
    <row r="1375" spans="1:7" x14ac:dyDescent="0.25">
      <c r="A1375" s="146" t="s">
        <v>2593</v>
      </c>
      <c r="B1375" s="146" t="s">
        <v>2594</v>
      </c>
      <c r="C1375" s="146">
        <v>25.9</v>
      </c>
      <c r="D1375" s="146" t="s">
        <v>129</v>
      </c>
      <c r="E1375" s="146" t="s">
        <v>108</v>
      </c>
      <c r="F1375" s="146" t="s">
        <v>109</v>
      </c>
      <c r="G1375" s="146" t="s">
        <v>132</v>
      </c>
    </row>
    <row r="1376" spans="1:7" x14ac:dyDescent="0.25">
      <c r="A1376" s="146" t="s">
        <v>2595</v>
      </c>
      <c r="B1376" s="146" t="s">
        <v>2596</v>
      </c>
      <c r="C1376" s="146">
        <v>0.6</v>
      </c>
      <c r="D1376" s="146" t="s">
        <v>370</v>
      </c>
      <c r="E1376" s="146" t="s">
        <v>108</v>
      </c>
      <c r="F1376" s="146" t="s">
        <v>109</v>
      </c>
      <c r="G1376" s="146" t="s">
        <v>371</v>
      </c>
    </row>
    <row r="1377" spans="1:7" x14ac:dyDescent="0.25">
      <c r="A1377" s="148" t="s">
        <v>2597</v>
      </c>
      <c r="B1377" s="148" t="s">
        <v>2598</v>
      </c>
      <c r="C1377" s="148">
        <v>1.3</v>
      </c>
      <c r="D1377" s="148" t="s">
        <v>129</v>
      </c>
      <c r="E1377" s="149" t="s">
        <v>108</v>
      </c>
      <c r="F1377" s="148" t="s">
        <v>109</v>
      </c>
      <c r="G1377" s="148" t="s">
        <v>132</v>
      </c>
    </row>
    <row r="1378" spans="1:7" x14ac:dyDescent="0.25">
      <c r="A1378" s="146" t="s">
        <v>2599</v>
      </c>
      <c r="B1378" s="146" t="s">
        <v>2600</v>
      </c>
      <c r="C1378" s="146">
        <v>1.5</v>
      </c>
      <c r="D1378" s="146" t="s">
        <v>107</v>
      </c>
      <c r="E1378" s="146" t="s">
        <v>108</v>
      </c>
      <c r="F1378" s="146" t="s">
        <v>109</v>
      </c>
      <c r="G1378" s="146" t="s">
        <v>110</v>
      </c>
    </row>
    <row r="1379" spans="1:7" x14ac:dyDescent="0.25">
      <c r="A1379" s="146" t="s">
        <v>2601</v>
      </c>
      <c r="B1379" s="146" t="s">
        <v>2602</v>
      </c>
      <c r="C1379" s="146">
        <v>20</v>
      </c>
      <c r="D1379" s="146" t="s">
        <v>107</v>
      </c>
      <c r="E1379" s="146" t="s">
        <v>108</v>
      </c>
      <c r="F1379" s="146" t="s">
        <v>109</v>
      </c>
      <c r="G1379" s="146" t="s">
        <v>110</v>
      </c>
    </row>
    <row r="1380" spans="1:7" x14ac:dyDescent="0.25">
      <c r="A1380" s="146" t="s">
        <v>2603</v>
      </c>
      <c r="B1380" s="146" t="s">
        <v>2604</v>
      </c>
      <c r="C1380" s="146">
        <v>1.5</v>
      </c>
      <c r="D1380" s="146" t="s">
        <v>107</v>
      </c>
      <c r="E1380" s="146" t="s">
        <v>108</v>
      </c>
      <c r="F1380" s="146" t="s">
        <v>109</v>
      </c>
      <c r="G1380" s="146" t="s">
        <v>110</v>
      </c>
    </row>
    <row r="1381" spans="1:7" x14ac:dyDescent="0.25">
      <c r="A1381" s="146" t="s">
        <v>2605</v>
      </c>
      <c r="B1381" s="146" t="s">
        <v>2606</v>
      </c>
      <c r="C1381" s="146">
        <v>3</v>
      </c>
      <c r="D1381" s="146" t="s">
        <v>107</v>
      </c>
      <c r="E1381" s="146" t="s">
        <v>108</v>
      </c>
      <c r="F1381" s="146" t="s">
        <v>109</v>
      </c>
      <c r="G1381" s="146" t="s">
        <v>110</v>
      </c>
    </row>
    <row r="1382" spans="1:7" x14ac:dyDescent="0.25">
      <c r="A1382" s="146" t="s">
        <v>2607</v>
      </c>
      <c r="B1382" s="146" t="s">
        <v>2608</v>
      </c>
      <c r="C1382" s="146">
        <v>11.2</v>
      </c>
      <c r="D1382" s="146" t="s">
        <v>246</v>
      </c>
      <c r="E1382" s="146" t="s">
        <v>108</v>
      </c>
      <c r="F1382" s="146" t="s">
        <v>109</v>
      </c>
      <c r="G1382" s="146" t="s">
        <v>247</v>
      </c>
    </row>
    <row r="1383" spans="1:7" x14ac:dyDescent="0.25">
      <c r="A1383" s="146" t="s">
        <v>2609</v>
      </c>
      <c r="B1383" s="146" t="s">
        <v>114</v>
      </c>
      <c r="C1383" s="146">
        <v>27</v>
      </c>
      <c r="D1383" s="146" t="s">
        <v>505</v>
      </c>
      <c r="E1383" s="146" t="s">
        <v>506</v>
      </c>
      <c r="F1383" s="146" t="s">
        <v>109</v>
      </c>
      <c r="G1383" s="146" t="s">
        <v>140</v>
      </c>
    </row>
    <row r="1384" spans="1:7" x14ac:dyDescent="0.25">
      <c r="A1384" s="146" t="s">
        <v>2610</v>
      </c>
      <c r="B1384" s="146" t="s">
        <v>2611</v>
      </c>
      <c r="C1384" s="146">
        <v>3.5</v>
      </c>
      <c r="D1384" s="146" t="s">
        <v>168</v>
      </c>
      <c r="E1384" s="146" t="s">
        <v>108</v>
      </c>
      <c r="F1384" s="146" t="s">
        <v>109</v>
      </c>
      <c r="G1384" s="146" t="s">
        <v>169</v>
      </c>
    </row>
    <row r="1385" spans="1:7" x14ac:dyDescent="0.25">
      <c r="A1385" s="148" t="s">
        <v>2612</v>
      </c>
      <c r="B1385" s="148" t="s">
        <v>2613</v>
      </c>
      <c r="C1385" s="148">
        <v>10</v>
      </c>
      <c r="D1385" s="146" t="s">
        <v>150</v>
      </c>
      <c r="E1385" s="149" t="s">
        <v>108</v>
      </c>
      <c r="F1385" s="148" t="s">
        <v>109</v>
      </c>
      <c r="G1385" s="146" t="s">
        <v>151</v>
      </c>
    </row>
    <row r="1386" spans="1:7" x14ac:dyDescent="0.25">
      <c r="A1386" s="146" t="s">
        <v>2614</v>
      </c>
      <c r="B1386" s="146" t="s">
        <v>2615</v>
      </c>
      <c r="C1386" s="146">
        <v>18</v>
      </c>
      <c r="D1386" s="146" t="s">
        <v>370</v>
      </c>
      <c r="E1386" s="146" t="s">
        <v>108</v>
      </c>
      <c r="F1386" s="146" t="s">
        <v>109</v>
      </c>
      <c r="G1386" s="146" t="s">
        <v>371</v>
      </c>
    </row>
    <row r="1387" spans="1:7" x14ac:dyDescent="0.25">
      <c r="A1387" s="146" t="s">
        <v>2616</v>
      </c>
      <c r="B1387" s="146" t="s">
        <v>2617</v>
      </c>
      <c r="C1387" s="146">
        <v>24.3</v>
      </c>
      <c r="D1387" s="146" t="s">
        <v>370</v>
      </c>
      <c r="E1387" s="146" t="s">
        <v>108</v>
      </c>
      <c r="F1387" s="146" t="s">
        <v>109</v>
      </c>
      <c r="G1387" s="146" t="s">
        <v>371</v>
      </c>
    </row>
    <row r="1388" spans="1:7" x14ac:dyDescent="0.25">
      <c r="A1388" s="146" t="s">
        <v>2618</v>
      </c>
      <c r="B1388" s="146" t="s">
        <v>2619</v>
      </c>
      <c r="C1388" s="146">
        <v>24.4</v>
      </c>
      <c r="D1388" s="146" t="s">
        <v>370</v>
      </c>
      <c r="E1388" s="146" t="s">
        <v>108</v>
      </c>
      <c r="F1388" s="146" t="s">
        <v>109</v>
      </c>
      <c r="G1388" s="146" t="s">
        <v>371</v>
      </c>
    </row>
    <row r="1389" spans="1:7" x14ac:dyDescent="0.25">
      <c r="A1389" s="146" t="s">
        <v>2620</v>
      </c>
      <c r="B1389" s="146" t="s">
        <v>2621</v>
      </c>
      <c r="C1389" s="146">
        <v>19</v>
      </c>
      <c r="D1389" s="146" t="s">
        <v>246</v>
      </c>
      <c r="E1389" s="146" t="s">
        <v>108</v>
      </c>
      <c r="F1389" s="146" t="s">
        <v>109</v>
      </c>
      <c r="G1389" s="146" t="s">
        <v>247</v>
      </c>
    </row>
    <row r="1390" spans="1:7" x14ac:dyDescent="0.25">
      <c r="A1390" s="146" t="s">
        <v>2622</v>
      </c>
      <c r="B1390" s="146" t="s">
        <v>2623</v>
      </c>
      <c r="C1390" s="146">
        <v>49.85</v>
      </c>
      <c r="D1390" s="146" t="s">
        <v>246</v>
      </c>
      <c r="E1390" s="146" t="s">
        <v>108</v>
      </c>
      <c r="F1390" s="146" t="s">
        <v>109</v>
      </c>
      <c r="G1390" s="146" t="s">
        <v>247</v>
      </c>
    </row>
    <row r="1391" spans="1:7" x14ac:dyDescent="0.25">
      <c r="A1391" s="146" t="s">
        <v>2624</v>
      </c>
      <c r="B1391" s="146" t="s">
        <v>2625</v>
      </c>
      <c r="C1391" s="146">
        <v>38</v>
      </c>
      <c r="D1391" s="146" t="s">
        <v>246</v>
      </c>
      <c r="E1391" s="146" t="s">
        <v>108</v>
      </c>
      <c r="F1391" s="146" t="s">
        <v>109</v>
      </c>
      <c r="G1391" s="146" t="s">
        <v>247</v>
      </c>
    </row>
    <row r="1392" spans="1:7" x14ac:dyDescent="0.25">
      <c r="A1392" s="146" t="s">
        <v>2626</v>
      </c>
      <c r="B1392" s="146" t="s">
        <v>2627</v>
      </c>
      <c r="C1392" s="146">
        <v>42.96</v>
      </c>
      <c r="D1392" s="146" t="s">
        <v>191</v>
      </c>
      <c r="E1392" s="146" t="s">
        <v>108</v>
      </c>
      <c r="F1392" s="146" t="s">
        <v>109</v>
      </c>
      <c r="G1392" s="146" t="s">
        <v>422</v>
      </c>
    </row>
    <row r="1393" spans="1:7" x14ac:dyDescent="0.25">
      <c r="A1393" s="146" t="s">
        <v>2628</v>
      </c>
      <c r="B1393" s="146" t="s">
        <v>2629</v>
      </c>
      <c r="C1393" s="146">
        <v>42.96</v>
      </c>
      <c r="D1393" s="146" t="s">
        <v>191</v>
      </c>
      <c r="E1393" s="146" t="s">
        <v>108</v>
      </c>
      <c r="F1393" s="146" t="s">
        <v>109</v>
      </c>
      <c r="G1393" s="146" t="s">
        <v>422</v>
      </c>
    </row>
    <row r="1394" spans="1:7" x14ac:dyDescent="0.25">
      <c r="A1394" s="146" t="s">
        <v>2630</v>
      </c>
      <c r="B1394" s="146" t="s">
        <v>2631</v>
      </c>
      <c r="C1394" s="146">
        <v>46</v>
      </c>
      <c r="D1394" s="146" t="s">
        <v>191</v>
      </c>
      <c r="E1394" s="146" t="s">
        <v>108</v>
      </c>
      <c r="F1394" s="146" t="s">
        <v>109</v>
      </c>
      <c r="G1394" s="146" t="s">
        <v>422</v>
      </c>
    </row>
    <row r="1395" spans="1:7" x14ac:dyDescent="0.25">
      <c r="A1395" s="146" t="s">
        <v>2632</v>
      </c>
      <c r="B1395" s="146" t="s">
        <v>2633</v>
      </c>
      <c r="C1395" s="146">
        <v>7.4</v>
      </c>
      <c r="D1395" s="146" t="s">
        <v>769</v>
      </c>
      <c r="E1395" s="146" t="s">
        <v>108</v>
      </c>
      <c r="F1395" s="146" t="s">
        <v>109</v>
      </c>
      <c r="G1395" s="146" t="s">
        <v>770</v>
      </c>
    </row>
    <row r="1396" spans="1:7" x14ac:dyDescent="0.25">
      <c r="A1396" s="146" t="s">
        <v>2634</v>
      </c>
      <c r="B1396" s="146" t="s">
        <v>2635</v>
      </c>
      <c r="C1396" s="146">
        <v>9</v>
      </c>
      <c r="D1396" s="146" t="s">
        <v>191</v>
      </c>
      <c r="E1396" s="146" t="s">
        <v>108</v>
      </c>
      <c r="F1396" s="146" t="s">
        <v>109</v>
      </c>
      <c r="G1396" s="146" t="s">
        <v>422</v>
      </c>
    </row>
    <row r="1397" spans="1:7" x14ac:dyDescent="0.25">
      <c r="A1397" s="146" t="s">
        <v>2636</v>
      </c>
      <c r="B1397" s="146" t="s">
        <v>2637</v>
      </c>
      <c r="C1397" s="146">
        <v>102.18</v>
      </c>
      <c r="D1397" s="146" t="s">
        <v>191</v>
      </c>
      <c r="E1397" s="146" t="s">
        <v>108</v>
      </c>
      <c r="F1397" s="146" t="s">
        <v>109</v>
      </c>
      <c r="G1397" s="146" t="s">
        <v>422</v>
      </c>
    </row>
    <row r="1398" spans="1:7" x14ac:dyDescent="0.25">
      <c r="A1398" s="146" t="s">
        <v>2638</v>
      </c>
      <c r="B1398" s="146" t="s">
        <v>2639</v>
      </c>
      <c r="C1398" s="146">
        <v>127.8</v>
      </c>
      <c r="D1398" s="146" t="s">
        <v>191</v>
      </c>
      <c r="E1398" s="146" t="s">
        <v>108</v>
      </c>
      <c r="F1398" s="146" t="s">
        <v>109</v>
      </c>
      <c r="G1398" s="146" t="s">
        <v>422</v>
      </c>
    </row>
    <row r="1399" spans="1:7" x14ac:dyDescent="0.25">
      <c r="A1399" s="146" t="s">
        <v>2640</v>
      </c>
      <c r="B1399" s="146" t="s">
        <v>114</v>
      </c>
      <c r="C1399" s="146">
        <v>8</v>
      </c>
      <c r="D1399" s="146" t="s">
        <v>191</v>
      </c>
      <c r="E1399" s="146" t="s">
        <v>108</v>
      </c>
      <c r="F1399" s="146" t="s">
        <v>109</v>
      </c>
      <c r="G1399" s="146" t="s">
        <v>192</v>
      </c>
    </row>
    <row r="1400" spans="1:7" x14ac:dyDescent="0.25">
      <c r="A1400" s="146" t="s">
        <v>2641</v>
      </c>
      <c r="B1400" s="146" t="s">
        <v>2642</v>
      </c>
      <c r="C1400" s="146">
        <v>10</v>
      </c>
      <c r="D1400" s="146" t="s">
        <v>191</v>
      </c>
      <c r="E1400" s="146" t="s">
        <v>108</v>
      </c>
      <c r="F1400" s="146" t="s">
        <v>109</v>
      </c>
      <c r="G1400" s="146" t="s">
        <v>422</v>
      </c>
    </row>
    <row r="1401" spans="1:7" x14ac:dyDescent="0.25">
      <c r="A1401" s="146" t="s">
        <v>2643</v>
      </c>
      <c r="B1401" s="146" t="s">
        <v>2644</v>
      </c>
      <c r="C1401" s="146">
        <v>78.2</v>
      </c>
      <c r="D1401" s="146" t="s">
        <v>191</v>
      </c>
      <c r="E1401" s="146" t="s">
        <v>108</v>
      </c>
      <c r="F1401" s="146" t="s">
        <v>109</v>
      </c>
      <c r="G1401" s="146" t="s">
        <v>422</v>
      </c>
    </row>
    <row r="1402" spans="1:7" x14ac:dyDescent="0.25">
      <c r="A1402" s="146" t="s">
        <v>2645</v>
      </c>
      <c r="B1402" s="146" t="s">
        <v>114</v>
      </c>
      <c r="C1402" s="146">
        <v>3.1</v>
      </c>
      <c r="D1402" s="146" t="s">
        <v>164</v>
      </c>
      <c r="E1402" s="146" t="s">
        <v>165</v>
      </c>
      <c r="F1402" s="146" t="s">
        <v>109</v>
      </c>
      <c r="G1402" s="146" t="s">
        <v>110</v>
      </c>
    </row>
    <row r="1403" spans="1:7" x14ac:dyDescent="0.25">
      <c r="A1403" s="146" t="s">
        <v>2646</v>
      </c>
      <c r="B1403" s="146" t="s">
        <v>114</v>
      </c>
      <c r="C1403" s="146">
        <v>3.1</v>
      </c>
      <c r="D1403" s="146" t="s">
        <v>164</v>
      </c>
      <c r="E1403" s="146" t="s">
        <v>165</v>
      </c>
      <c r="F1403" s="146" t="s">
        <v>109</v>
      </c>
      <c r="G1403" s="146" t="s">
        <v>110</v>
      </c>
    </row>
    <row r="1404" spans="1:7" x14ac:dyDescent="0.25">
      <c r="A1404" s="146" t="s">
        <v>2647</v>
      </c>
      <c r="B1404" s="146" t="s">
        <v>2648</v>
      </c>
      <c r="C1404" s="146">
        <v>0.7</v>
      </c>
      <c r="D1404" s="146" t="s">
        <v>150</v>
      </c>
      <c r="E1404" s="146" t="s">
        <v>108</v>
      </c>
      <c r="F1404" s="146" t="s">
        <v>109</v>
      </c>
      <c r="G1404" s="146" t="s">
        <v>151</v>
      </c>
    </row>
    <row r="1405" spans="1:7" x14ac:dyDescent="0.25">
      <c r="A1405" s="146" t="s">
        <v>2649</v>
      </c>
      <c r="B1405" s="146" t="s">
        <v>2650</v>
      </c>
      <c r="C1405" s="146">
        <v>2.5</v>
      </c>
      <c r="D1405" s="146" t="s">
        <v>107</v>
      </c>
      <c r="E1405" s="146" t="s">
        <v>108</v>
      </c>
      <c r="F1405" s="146" t="s">
        <v>109</v>
      </c>
      <c r="G1405" s="146" t="s">
        <v>110</v>
      </c>
    </row>
    <row r="1406" spans="1:7" x14ac:dyDescent="0.25">
      <c r="A1406" s="146" t="s">
        <v>2651</v>
      </c>
      <c r="B1406" s="146" t="s">
        <v>2652</v>
      </c>
      <c r="C1406" s="146">
        <v>50.61</v>
      </c>
      <c r="D1406" s="146" t="s">
        <v>182</v>
      </c>
      <c r="E1406" s="146" t="s">
        <v>108</v>
      </c>
      <c r="F1406" s="146" t="s">
        <v>109</v>
      </c>
      <c r="G1406" s="146" t="s">
        <v>136</v>
      </c>
    </row>
    <row r="1407" spans="1:7" x14ac:dyDescent="0.25">
      <c r="A1407" s="146" t="s">
        <v>2653</v>
      </c>
      <c r="B1407" s="146" t="s">
        <v>2654</v>
      </c>
      <c r="C1407" s="146">
        <v>7.94</v>
      </c>
      <c r="D1407" s="146" t="s">
        <v>168</v>
      </c>
      <c r="E1407" s="146" t="s">
        <v>108</v>
      </c>
      <c r="F1407" s="146" t="s">
        <v>109</v>
      </c>
      <c r="G1407" s="146" t="s">
        <v>169</v>
      </c>
    </row>
    <row r="1408" spans="1:7" x14ac:dyDescent="0.25">
      <c r="A1408" s="146" t="s">
        <v>2655</v>
      </c>
      <c r="B1408" s="146" t="s">
        <v>2656</v>
      </c>
      <c r="C1408" s="146">
        <v>5.9</v>
      </c>
      <c r="D1408" s="146" t="s">
        <v>129</v>
      </c>
      <c r="E1408" s="146" t="s">
        <v>108</v>
      </c>
      <c r="F1408" s="146" t="s">
        <v>109</v>
      </c>
      <c r="G1408" s="146" t="s">
        <v>132</v>
      </c>
    </row>
    <row r="1409" spans="1:7" x14ac:dyDescent="0.25">
      <c r="A1409" s="146" t="s">
        <v>2657</v>
      </c>
      <c r="B1409" s="146" t="s">
        <v>114</v>
      </c>
      <c r="C1409" s="146">
        <v>8</v>
      </c>
      <c r="D1409" s="146" t="s">
        <v>107</v>
      </c>
      <c r="E1409" s="146" t="s">
        <v>108</v>
      </c>
      <c r="F1409" s="146" t="s">
        <v>109</v>
      </c>
      <c r="G1409" s="146" t="s">
        <v>110</v>
      </c>
    </row>
    <row r="1410" spans="1:7" x14ac:dyDescent="0.25">
      <c r="A1410" s="146" t="s">
        <v>2658</v>
      </c>
      <c r="B1410" s="146" t="s">
        <v>2659</v>
      </c>
      <c r="C1410" s="146">
        <v>1.49</v>
      </c>
      <c r="D1410" s="146" t="s">
        <v>107</v>
      </c>
      <c r="E1410" s="146" t="s">
        <v>108</v>
      </c>
      <c r="F1410" s="146" t="s">
        <v>109</v>
      </c>
      <c r="G1410" s="146" t="s">
        <v>110</v>
      </c>
    </row>
    <row r="1411" spans="1:7" x14ac:dyDescent="0.25">
      <c r="A1411" s="146" t="s">
        <v>2660</v>
      </c>
      <c r="B1411" s="146" t="s">
        <v>2661</v>
      </c>
      <c r="C1411" s="146">
        <v>20</v>
      </c>
      <c r="D1411" s="146" t="s">
        <v>107</v>
      </c>
      <c r="E1411" s="146" t="s">
        <v>108</v>
      </c>
      <c r="F1411" s="146" t="s">
        <v>109</v>
      </c>
      <c r="G1411" s="146" t="s">
        <v>110</v>
      </c>
    </row>
    <row r="1412" spans="1:7" x14ac:dyDescent="0.25">
      <c r="A1412" s="146" t="s">
        <v>2662</v>
      </c>
      <c r="B1412" s="146" t="s">
        <v>114</v>
      </c>
      <c r="C1412" s="146">
        <v>529</v>
      </c>
      <c r="D1412" s="146" t="s">
        <v>233</v>
      </c>
      <c r="E1412" s="146" t="s">
        <v>116</v>
      </c>
      <c r="F1412" s="146" t="s">
        <v>109</v>
      </c>
      <c r="G1412" s="146" t="s">
        <v>140</v>
      </c>
    </row>
    <row r="1413" spans="1:7" x14ac:dyDescent="0.25">
      <c r="A1413" s="146" t="s">
        <v>2663</v>
      </c>
      <c r="B1413" s="146" t="s">
        <v>114</v>
      </c>
      <c r="C1413" s="146">
        <v>47</v>
      </c>
      <c r="D1413" s="146" t="s">
        <v>1196</v>
      </c>
      <c r="E1413" s="146" t="s">
        <v>116</v>
      </c>
      <c r="F1413" s="146" t="s">
        <v>109</v>
      </c>
      <c r="G1413" s="146" t="s">
        <v>136</v>
      </c>
    </row>
    <row r="1414" spans="1:7" x14ac:dyDescent="0.25">
      <c r="A1414" s="146" t="s">
        <v>2664</v>
      </c>
      <c r="B1414" s="146" t="s">
        <v>2665</v>
      </c>
      <c r="C1414" s="146">
        <v>100</v>
      </c>
      <c r="D1414" s="146" t="s">
        <v>107</v>
      </c>
      <c r="E1414" s="146" t="s">
        <v>108</v>
      </c>
      <c r="F1414" s="146" t="s">
        <v>109</v>
      </c>
      <c r="G1414" s="146" t="s">
        <v>110</v>
      </c>
    </row>
    <row r="1415" spans="1:7" x14ac:dyDescent="0.25">
      <c r="A1415" s="148" t="s">
        <v>2666</v>
      </c>
      <c r="B1415" s="146" t="s">
        <v>114</v>
      </c>
      <c r="C1415" s="146">
        <v>128</v>
      </c>
      <c r="D1415" s="146" t="s">
        <v>107</v>
      </c>
      <c r="E1415" s="146" t="s">
        <v>108</v>
      </c>
      <c r="F1415" s="146" t="s">
        <v>109</v>
      </c>
      <c r="G1415" s="146" t="s">
        <v>110</v>
      </c>
    </row>
    <row r="1416" spans="1:7" x14ac:dyDescent="0.25">
      <c r="A1416" s="148" t="s">
        <v>2667</v>
      </c>
      <c r="B1416" s="148" t="s">
        <v>2668</v>
      </c>
      <c r="C1416" s="148">
        <v>70</v>
      </c>
      <c r="D1416" s="146" t="s">
        <v>150</v>
      </c>
      <c r="E1416" s="149" t="s">
        <v>108</v>
      </c>
      <c r="F1416" s="148" t="s">
        <v>109</v>
      </c>
      <c r="G1416" s="146" t="s">
        <v>151</v>
      </c>
    </row>
    <row r="1417" spans="1:7" x14ac:dyDescent="0.25">
      <c r="A1417" s="146" t="s">
        <v>2669</v>
      </c>
      <c r="B1417" s="146" t="s">
        <v>114</v>
      </c>
      <c r="C1417" s="146">
        <v>0.8</v>
      </c>
      <c r="D1417" s="146" t="s">
        <v>769</v>
      </c>
      <c r="E1417" s="146" t="s">
        <v>108</v>
      </c>
      <c r="F1417" s="146" t="s">
        <v>109</v>
      </c>
      <c r="G1417" s="146" t="s">
        <v>770</v>
      </c>
    </row>
    <row r="1418" spans="1:7" x14ac:dyDescent="0.25">
      <c r="A1418" s="146" t="s">
        <v>2670</v>
      </c>
      <c r="B1418" s="146" t="s">
        <v>2671</v>
      </c>
      <c r="C1418" s="146">
        <v>14.4</v>
      </c>
      <c r="D1418" s="146" t="s">
        <v>107</v>
      </c>
      <c r="E1418" s="146" t="s">
        <v>108</v>
      </c>
      <c r="F1418" s="146" t="s">
        <v>109</v>
      </c>
      <c r="G1418" s="146" t="s">
        <v>110</v>
      </c>
    </row>
    <row r="1419" spans="1:7" x14ac:dyDescent="0.25">
      <c r="A1419" s="146" t="s">
        <v>2672</v>
      </c>
      <c r="B1419" s="146" t="s">
        <v>2673</v>
      </c>
      <c r="C1419" s="146">
        <v>34.47</v>
      </c>
      <c r="D1419" s="146" t="s">
        <v>246</v>
      </c>
      <c r="E1419" s="146" t="s">
        <v>108</v>
      </c>
      <c r="F1419" s="146" t="s">
        <v>109</v>
      </c>
      <c r="G1419" s="146" t="s">
        <v>247</v>
      </c>
    </row>
    <row r="1420" spans="1:7" x14ac:dyDescent="0.25">
      <c r="A1420" s="146" t="s">
        <v>2674</v>
      </c>
      <c r="B1420" s="146" t="s">
        <v>2675</v>
      </c>
      <c r="C1420" s="146">
        <v>20</v>
      </c>
      <c r="D1420" s="146" t="s">
        <v>107</v>
      </c>
      <c r="E1420" s="146" t="s">
        <v>108</v>
      </c>
      <c r="F1420" s="146" t="s">
        <v>109</v>
      </c>
      <c r="G1420" s="146" t="s">
        <v>110</v>
      </c>
    </row>
    <row r="1421" spans="1:7" x14ac:dyDescent="0.25">
      <c r="A1421" s="146" t="s">
        <v>2676</v>
      </c>
      <c r="B1421" s="148" t="s">
        <v>2677</v>
      </c>
      <c r="C1421" s="147">
        <v>12.19591471</v>
      </c>
      <c r="D1421" s="146" t="s">
        <v>191</v>
      </c>
      <c r="E1421" s="146" t="s">
        <v>108</v>
      </c>
      <c r="F1421" s="146" t="s">
        <v>109</v>
      </c>
      <c r="G1421" s="146" t="s">
        <v>192</v>
      </c>
    </row>
    <row r="1422" spans="1:7" x14ac:dyDescent="0.25">
      <c r="A1422" s="146" t="s">
        <v>2678</v>
      </c>
      <c r="B1422" s="148" t="s">
        <v>2679</v>
      </c>
      <c r="C1422" s="146">
        <v>16</v>
      </c>
      <c r="D1422" s="146" t="s">
        <v>191</v>
      </c>
      <c r="E1422" s="149" t="s">
        <v>108</v>
      </c>
      <c r="F1422" s="148" t="s">
        <v>109</v>
      </c>
      <c r="G1422" s="146" t="s">
        <v>192</v>
      </c>
    </row>
    <row r="1423" spans="1:7" x14ac:dyDescent="0.25">
      <c r="A1423" s="146" t="s">
        <v>2680</v>
      </c>
      <c r="B1423" s="146" t="s">
        <v>2681</v>
      </c>
      <c r="C1423" s="146">
        <v>44.53</v>
      </c>
      <c r="D1423" s="146" t="s">
        <v>191</v>
      </c>
      <c r="E1423" s="146" t="s">
        <v>108</v>
      </c>
      <c r="F1423" s="146" t="s">
        <v>109</v>
      </c>
      <c r="G1423" s="146" t="s">
        <v>192</v>
      </c>
    </row>
    <row r="1424" spans="1:7" x14ac:dyDescent="0.25">
      <c r="A1424" s="146" t="s">
        <v>2682</v>
      </c>
      <c r="B1424" s="146" t="s">
        <v>2683</v>
      </c>
      <c r="C1424" s="146">
        <v>5.75</v>
      </c>
      <c r="D1424" s="146" t="s">
        <v>135</v>
      </c>
      <c r="E1424" s="146" t="s">
        <v>108</v>
      </c>
      <c r="F1424" s="146" t="s">
        <v>109</v>
      </c>
      <c r="G1424" s="146" t="s">
        <v>136</v>
      </c>
    </row>
    <row r="1425" spans="1:7" x14ac:dyDescent="0.25">
      <c r="A1425" s="146" t="s">
        <v>2684</v>
      </c>
      <c r="B1425" s="146" t="s">
        <v>2685</v>
      </c>
      <c r="C1425" s="146">
        <v>5.75</v>
      </c>
      <c r="D1425" s="146" t="s">
        <v>135</v>
      </c>
      <c r="E1425" s="146" t="s">
        <v>108</v>
      </c>
      <c r="F1425" s="146" t="s">
        <v>109</v>
      </c>
      <c r="G1425" s="146" t="s">
        <v>136</v>
      </c>
    </row>
    <row r="1426" spans="1:7" x14ac:dyDescent="0.25">
      <c r="A1426" s="146" t="s">
        <v>2686</v>
      </c>
      <c r="B1426" s="146" t="s">
        <v>2687</v>
      </c>
      <c r="C1426" s="146">
        <v>134</v>
      </c>
      <c r="D1426" s="146" t="s">
        <v>139</v>
      </c>
      <c r="E1426" s="146" t="s">
        <v>108</v>
      </c>
      <c r="F1426" s="146" t="s">
        <v>109</v>
      </c>
      <c r="G1426" s="146" t="s">
        <v>140</v>
      </c>
    </row>
    <row r="1427" spans="1:7" x14ac:dyDescent="0.25">
      <c r="A1427" s="146" t="s">
        <v>2688</v>
      </c>
      <c r="B1427" s="146" t="s">
        <v>2689</v>
      </c>
      <c r="C1427" s="146">
        <v>36.799999999999997</v>
      </c>
      <c r="D1427" s="146" t="s">
        <v>129</v>
      </c>
      <c r="E1427" s="146" t="s">
        <v>108</v>
      </c>
      <c r="F1427" s="146" t="s">
        <v>109</v>
      </c>
      <c r="G1427" s="146" t="s">
        <v>132</v>
      </c>
    </row>
    <row r="1428" spans="1:7" x14ac:dyDescent="0.25">
      <c r="A1428" s="146" t="s">
        <v>2690</v>
      </c>
      <c r="B1428" s="146" t="s">
        <v>2691</v>
      </c>
      <c r="C1428" s="146">
        <v>5</v>
      </c>
      <c r="D1428" s="146" t="s">
        <v>107</v>
      </c>
      <c r="E1428" s="146" t="s">
        <v>108</v>
      </c>
      <c r="F1428" s="146" t="s">
        <v>109</v>
      </c>
      <c r="G1428" s="146" t="s">
        <v>110</v>
      </c>
    </row>
    <row r="1429" spans="1:7" x14ac:dyDescent="0.25">
      <c r="A1429" s="146" t="s">
        <v>2692</v>
      </c>
      <c r="B1429" s="146" t="s">
        <v>2693</v>
      </c>
      <c r="C1429" s="146">
        <v>20</v>
      </c>
      <c r="D1429" s="146" t="s">
        <v>107</v>
      </c>
      <c r="E1429" s="146" t="s">
        <v>108</v>
      </c>
      <c r="F1429" s="146" t="s">
        <v>109</v>
      </c>
      <c r="G1429" s="146" t="s">
        <v>110</v>
      </c>
    </row>
    <row r="1430" spans="1:7" x14ac:dyDescent="0.25">
      <c r="A1430" s="146" t="s">
        <v>2694</v>
      </c>
      <c r="B1430" s="146" t="s">
        <v>2695</v>
      </c>
      <c r="C1430" s="146">
        <v>14</v>
      </c>
      <c r="D1430" s="146" t="s">
        <v>107</v>
      </c>
      <c r="E1430" s="146" t="s">
        <v>108</v>
      </c>
      <c r="F1430" s="146" t="s">
        <v>109</v>
      </c>
      <c r="G1430" s="146" t="s">
        <v>110</v>
      </c>
    </row>
    <row r="1431" spans="1:7" x14ac:dyDescent="0.25">
      <c r="A1431" s="146" t="s">
        <v>2696</v>
      </c>
      <c r="B1431" s="146" t="s">
        <v>2697</v>
      </c>
      <c r="C1431" s="146">
        <v>55.8</v>
      </c>
      <c r="D1431" s="146" t="s">
        <v>107</v>
      </c>
      <c r="E1431" s="146" t="s">
        <v>108</v>
      </c>
      <c r="F1431" s="146" t="s">
        <v>109</v>
      </c>
      <c r="G1431" s="146" t="s">
        <v>110</v>
      </c>
    </row>
    <row r="1432" spans="1:7" x14ac:dyDescent="0.25">
      <c r="A1432" s="146" t="s">
        <v>2698</v>
      </c>
      <c r="B1432" s="146" t="s">
        <v>2699</v>
      </c>
      <c r="C1432" s="146">
        <v>5</v>
      </c>
      <c r="D1432" s="146" t="s">
        <v>246</v>
      </c>
      <c r="E1432" s="146" t="s">
        <v>108</v>
      </c>
      <c r="F1432" s="146" t="s">
        <v>109</v>
      </c>
      <c r="G1432" s="146" t="s">
        <v>247</v>
      </c>
    </row>
    <row r="1433" spans="1:7" x14ac:dyDescent="0.25">
      <c r="A1433" s="146" t="s">
        <v>2700</v>
      </c>
      <c r="B1433" s="146" t="s">
        <v>2701</v>
      </c>
      <c r="C1433" s="146">
        <v>49</v>
      </c>
      <c r="D1433" s="146" t="s">
        <v>135</v>
      </c>
      <c r="E1433" s="146" t="s">
        <v>108</v>
      </c>
      <c r="F1433" s="146" t="s">
        <v>109</v>
      </c>
      <c r="G1433" s="146" t="s">
        <v>136</v>
      </c>
    </row>
    <row r="1434" spans="1:7" x14ac:dyDescent="0.25">
      <c r="A1434" s="146" t="s">
        <v>2702</v>
      </c>
      <c r="B1434" s="146" t="s">
        <v>2703</v>
      </c>
      <c r="C1434" s="146">
        <v>11.95</v>
      </c>
      <c r="D1434" s="146" t="s">
        <v>168</v>
      </c>
      <c r="E1434" s="146" t="s">
        <v>108</v>
      </c>
      <c r="F1434" s="146" t="s">
        <v>109</v>
      </c>
      <c r="G1434" s="146" t="s">
        <v>169</v>
      </c>
    </row>
    <row r="1435" spans="1:7" x14ac:dyDescent="0.25">
      <c r="A1435" s="146" t="s">
        <v>2704</v>
      </c>
      <c r="B1435" s="146" t="s">
        <v>114</v>
      </c>
      <c r="C1435" s="146">
        <v>24.49</v>
      </c>
      <c r="D1435" s="146" t="s">
        <v>107</v>
      </c>
      <c r="E1435" s="146" t="s">
        <v>108</v>
      </c>
      <c r="F1435" s="146" t="s">
        <v>109</v>
      </c>
      <c r="G1435" s="146" t="s">
        <v>110</v>
      </c>
    </row>
    <row r="1436" spans="1:7" x14ac:dyDescent="0.25">
      <c r="A1436" s="146" t="s">
        <v>2705</v>
      </c>
      <c r="B1436" s="146" t="s">
        <v>2706</v>
      </c>
      <c r="C1436" s="146">
        <v>2</v>
      </c>
      <c r="D1436" s="146" t="s">
        <v>107</v>
      </c>
      <c r="E1436" s="146" t="s">
        <v>108</v>
      </c>
      <c r="F1436" s="146" t="s">
        <v>109</v>
      </c>
      <c r="G1436" s="146" t="s">
        <v>110</v>
      </c>
    </row>
    <row r="1437" spans="1:7" x14ac:dyDescent="0.25">
      <c r="A1437" s="146" t="s">
        <v>2707</v>
      </c>
      <c r="B1437" s="146" t="s">
        <v>2708</v>
      </c>
      <c r="C1437" s="146">
        <v>2</v>
      </c>
      <c r="D1437" s="146" t="s">
        <v>107</v>
      </c>
      <c r="E1437" s="146" t="s">
        <v>108</v>
      </c>
      <c r="F1437" s="146" t="s">
        <v>109</v>
      </c>
      <c r="G1437" s="146" t="s">
        <v>110</v>
      </c>
    </row>
    <row r="1438" spans="1:7" x14ac:dyDescent="0.25">
      <c r="A1438" s="146" t="s">
        <v>2709</v>
      </c>
      <c r="B1438" s="146" t="s">
        <v>2710</v>
      </c>
      <c r="C1438" s="146">
        <v>10</v>
      </c>
      <c r="D1438" s="146" t="s">
        <v>107</v>
      </c>
      <c r="E1438" s="146" t="s">
        <v>108</v>
      </c>
      <c r="F1438" s="146" t="s">
        <v>109</v>
      </c>
      <c r="G1438" s="146" t="s">
        <v>110</v>
      </c>
    </row>
    <row r="1439" spans="1:7" x14ac:dyDescent="0.25">
      <c r="A1439" s="146" t="s">
        <v>2711</v>
      </c>
      <c r="B1439" s="146" t="s">
        <v>2712</v>
      </c>
      <c r="C1439" s="146">
        <v>20</v>
      </c>
      <c r="D1439" s="146" t="s">
        <v>107</v>
      </c>
      <c r="E1439" s="146" t="s">
        <v>108</v>
      </c>
      <c r="F1439" s="146" t="s">
        <v>109</v>
      </c>
      <c r="G1439" s="146" t="s">
        <v>110</v>
      </c>
    </row>
    <row r="1440" spans="1:7" x14ac:dyDescent="0.25">
      <c r="A1440" s="146" t="s">
        <v>2713</v>
      </c>
      <c r="B1440" s="146" t="s">
        <v>2714</v>
      </c>
      <c r="C1440" s="146">
        <v>1.5</v>
      </c>
      <c r="D1440" s="146" t="s">
        <v>107</v>
      </c>
      <c r="E1440" s="146" t="s">
        <v>108</v>
      </c>
      <c r="F1440" s="146" t="s">
        <v>109</v>
      </c>
      <c r="G1440" s="146" t="s">
        <v>110</v>
      </c>
    </row>
    <row r="1441" spans="1:7" x14ac:dyDescent="0.25">
      <c r="A1441" s="146" t="s">
        <v>2715</v>
      </c>
      <c r="B1441" s="146" t="s">
        <v>2716</v>
      </c>
      <c r="C1441" s="146">
        <v>17.5</v>
      </c>
      <c r="D1441" s="146" t="s">
        <v>107</v>
      </c>
      <c r="E1441" s="146" t="s">
        <v>108</v>
      </c>
      <c r="F1441" s="146" t="s">
        <v>109</v>
      </c>
      <c r="G1441" s="146" t="s">
        <v>110</v>
      </c>
    </row>
    <row r="1442" spans="1:7" x14ac:dyDescent="0.25">
      <c r="A1442" s="146" t="s">
        <v>2717</v>
      </c>
      <c r="B1442" s="146" t="s">
        <v>2718</v>
      </c>
      <c r="C1442" s="146">
        <v>20</v>
      </c>
      <c r="D1442" s="146" t="s">
        <v>107</v>
      </c>
      <c r="E1442" s="146" t="s">
        <v>108</v>
      </c>
      <c r="F1442" s="146" t="s">
        <v>109</v>
      </c>
      <c r="G1442" s="146" t="s">
        <v>110</v>
      </c>
    </row>
    <row r="1443" spans="1:7" x14ac:dyDescent="0.25">
      <c r="A1443" s="146" t="s">
        <v>2719</v>
      </c>
      <c r="B1443" s="146" t="s">
        <v>2720</v>
      </c>
      <c r="C1443" s="146">
        <v>7</v>
      </c>
      <c r="D1443" s="146" t="s">
        <v>107</v>
      </c>
      <c r="E1443" s="146" t="s">
        <v>108</v>
      </c>
      <c r="F1443" s="146" t="s">
        <v>109</v>
      </c>
      <c r="G1443" s="146" t="s">
        <v>110</v>
      </c>
    </row>
    <row r="1444" spans="1:7" x14ac:dyDescent="0.25">
      <c r="A1444" s="146" t="s">
        <v>2721</v>
      </c>
      <c r="B1444" s="146" t="s">
        <v>2722</v>
      </c>
      <c r="C1444" s="146">
        <v>20</v>
      </c>
      <c r="D1444" s="146" t="s">
        <v>107</v>
      </c>
      <c r="E1444" s="146" t="s">
        <v>108</v>
      </c>
      <c r="F1444" s="146" t="s">
        <v>109</v>
      </c>
      <c r="G1444" s="146" t="s">
        <v>110</v>
      </c>
    </row>
    <row r="1445" spans="1:7" x14ac:dyDescent="0.25">
      <c r="A1445" s="146" t="s">
        <v>2723</v>
      </c>
      <c r="B1445" s="146" t="s">
        <v>2724</v>
      </c>
      <c r="C1445" s="146">
        <v>5</v>
      </c>
      <c r="D1445" s="146" t="s">
        <v>107</v>
      </c>
      <c r="E1445" s="146" t="s">
        <v>108</v>
      </c>
      <c r="F1445" s="146" t="s">
        <v>109</v>
      </c>
      <c r="G1445" s="146" t="s">
        <v>110</v>
      </c>
    </row>
    <row r="1446" spans="1:7" x14ac:dyDescent="0.25">
      <c r="A1446" s="146" t="s">
        <v>2725</v>
      </c>
      <c r="B1446" s="146" t="s">
        <v>2726</v>
      </c>
      <c r="C1446" s="146">
        <v>5</v>
      </c>
      <c r="D1446" s="146" t="s">
        <v>107</v>
      </c>
      <c r="E1446" s="146" t="s">
        <v>108</v>
      </c>
      <c r="F1446" s="146" t="s">
        <v>109</v>
      </c>
      <c r="G1446" s="146" t="s">
        <v>110</v>
      </c>
    </row>
    <row r="1447" spans="1:7" x14ac:dyDescent="0.25">
      <c r="A1447" s="146" t="s">
        <v>2727</v>
      </c>
      <c r="B1447" s="146" t="s">
        <v>2728</v>
      </c>
      <c r="C1447" s="146">
        <v>4.0999999999999996</v>
      </c>
      <c r="D1447" s="146" t="s">
        <v>129</v>
      </c>
      <c r="E1447" s="146" t="s">
        <v>108</v>
      </c>
      <c r="F1447" s="146" t="s">
        <v>109</v>
      </c>
      <c r="G1447" s="146" t="s">
        <v>132</v>
      </c>
    </row>
    <row r="1448" spans="1:7" x14ac:dyDescent="0.25">
      <c r="A1448" s="146" t="s">
        <v>2729</v>
      </c>
      <c r="B1448" s="146" t="s">
        <v>2730</v>
      </c>
      <c r="C1448" s="146">
        <v>5.0999999999999996</v>
      </c>
      <c r="D1448" s="146" t="s">
        <v>129</v>
      </c>
      <c r="E1448" s="146" t="s">
        <v>108</v>
      </c>
      <c r="F1448" s="146" t="s">
        <v>109</v>
      </c>
      <c r="G1448" s="146" t="s">
        <v>132</v>
      </c>
    </row>
    <row r="1449" spans="1:7" x14ac:dyDescent="0.25">
      <c r="A1449" s="146" t="s">
        <v>2731</v>
      </c>
      <c r="B1449" s="146" t="s">
        <v>114</v>
      </c>
      <c r="C1449" s="147">
        <v>207</v>
      </c>
      <c r="D1449" s="146" t="s">
        <v>191</v>
      </c>
      <c r="E1449" s="146" t="s">
        <v>108</v>
      </c>
      <c r="F1449" s="146" t="s">
        <v>109</v>
      </c>
      <c r="G1449" s="146" t="s">
        <v>192</v>
      </c>
    </row>
    <row r="1450" spans="1:7" x14ac:dyDescent="0.25">
      <c r="A1450" s="146" t="s">
        <v>2732</v>
      </c>
      <c r="B1450" s="146" t="s">
        <v>114</v>
      </c>
      <c r="C1450" s="146">
        <v>59</v>
      </c>
      <c r="D1450" s="146" t="s">
        <v>191</v>
      </c>
      <c r="E1450" s="146" t="s">
        <v>108</v>
      </c>
      <c r="F1450" s="146" t="s">
        <v>109</v>
      </c>
      <c r="G1450" s="146" t="s">
        <v>192</v>
      </c>
    </row>
    <row r="1451" spans="1:7" x14ac:dyDescent="0.25">
      <c r="A1451" s="146" t="s">
        <v>2733</v>
      </c>
      <c r="B1451" s="146" t="s">
        <v>2734</v>
      </c>
      <c r="C1451" s="146">
        <v>1.4</v>
      </c>
      <c r="D1451" s="146" t="s">
        <v>246</v>
      </c>
      <c r="E1451" s="146" t="s">
        <v>108</v>
      </c>
      <c r="F1451" s="146" t="s">
        <v>109</v>
      </c>
      <c r="G1451" s="146" t="s">
        <v>247</v>
      </c>
    </row>
    <row r="1452" spans="1:7" x14ac:dyDescent="0.25">
      <c r="A1452" s="146" t="s">
        <v>2735</v>
      </c>
      <c r="B1452" s="146" t="s">
        <v>2736</v>
      </c>
      <c r="C1452" s="146">
        <v>1</v>
      </c>
      <c r="D1452" s="146" t="s">
        <v>107</v>
      </c>
      <c r="E1452" s="146" t="s">
        <v>108</v>
      </c>
      <c r="F1452" s="146" t="s">
        <v>109</v>
      </c>
      <c r="G1452" s="146" t="s">
        <v>110</v>
      </c>
    </row>
    <row r="1453" spans="1:7" x14ac:dyDescent="0.25">
      <c r="A1453" s="146" t="s">
        <v>2737</v>
      </c>
      <c r="B1453" s="146" t="s">
        <v>2738</v>
      </c>
      <c r="C1453" s="146">
        <v>3.5</v>
      </c>
      <c r="D1453" s="146" t="s">
        <v>107</v>
      </c>
      <c r="E1453" s="146" t="s">
        <v>108</v>
      </c>
      <c r="F1453" s="146" t="s">
        <v>109</v>
      </c>
      <c r="G1453" s="146" t="s">
        <v>110</v>
      </c>
    </row>
    <row r="1454" spans="1:7" x14ac:dyDescent="0.25">
      <c r="A1454" s="146" t="s">
        <v>2739</v>
      </c>
      <c r="B1454" s="146" t="s">
        <v>2740</v>
      </c>
      <c r="C1454" s="146">
        <v>0.18</v>
      </c>
      <c r="D1454" s="146" t="s">
        <v>168</v>
      </c>
      <c r="E1454" s="146" t="s">
        <v>108</v>
      </c>
      <c r="F1454" s="146" t="s">
        <v>109</v>
      </c>
      <c r="G1454" s="146" t="s">
        <v>169</v>
      </c>
    </row>
    <row r="1455" spans="1:7" x14ac:dyDescent="0.25">
      <c r="A1455" s="146" t="s">
        <v>2741</v>
      </c>
      <c r="B1455" s="146" t="s">
        <v>2742</v>
      </c>
      <c r="C1455" s="146">
        <v>100</v>
      </c>
      <c r="D1455" s="146" t="s">
        <v>150</v>
      </c>
      <c r="E1455" s="146" t="s">
        <v>108</v>
      </c>
      <c r="F1455" s="146" t="s">
        <v>109</v>
      </c>
      <c r="G1455" s="146" t="s">
        <v>151</v>
      </c>
    </row>
    <row r="1456" spans="1:7" x14ac:dyDescent="0.25">
      <c r="A1456" s="146" t="s">
        <v>2743</v>
      </c>
      <c r="B1456" s="146" t="s">
        <v>2744</v>
      </c>
      <c r="C1456" s="146">
        <v>100</v>
      </c>
      <c r="D1456" s="146" t="s">
        <v>150</v>
      </c>
      <c r="E1456" s="146" t="s">
        <v>108</v>
      </c>
      <c r="F1456" s="146" t="s">
        <v>109</v>
      </c>
      <c r="G1456" s="146" t="s">
        <v>151</v>
      </c>
    </row>
    <row r="1457" spans="1:7" x14ac:dyDescent="0.25">
      <c r="A1457" s="146" t="s">
        <v>2745</v>
      </c>
      <c r="B1457" s="146" t="s">
        <v>2746</v>
      </c>
      <c r="C1457" s="146">
        <v>100</v>
      </c>
      <c r="D1457" s="146" t="s">
        <v>150</v>
      </c>
      <c r="E1457" s="146" t="s">
        <v>108</v>
      </c>
      <c r="F1457" s="146" t="s">
        <v>109</v>
      </c>
      <c r="G1457" s="146" t="s">
        <v>151</v>
      </c>
    </row>
    <row r="1458" spans="1:7" x14ac:dyDescent="0.25">
      <c r="A1458" s="146" t="s">
        <v>2747</v>
      </c>
      <c r="B1458" s="146" t="s">
        <v>2748</v>
      </c>
      <c r="C1458" s="146">
        <v>100</v>
      </c>
      <c r="D1458" s="146" t="s">
        <v>150</v>
      </c>
      <c r="E1458" s="146" t="s">
        <v>108</v>
      </c>
      <c r="F1458" s="146" t="s">
        <v>109</v>
      </c>
      <c r="G1458" s="146" t="s">
        <v>151</v>
      </c>
    </row>
    <row r="1459" spans="1:7" x14ac:dyDescent="0.25">
      <c r="A1459" s="146" t="s">
        <v>2749</v>
      </c>
      <c r="B1459" s="148" t="s">
        <v>2750</v>
      </c>
      <c r="C1459" s="146">
        <v>54</v>
      </c>
      <c r="D1459" s="146" t="s">
        <v>150</v>
      </c>
      <c r="E1459" s="146" t="s">
        <v>108</v>
      </c>
      <c r="F1459" s="146" t="s">
        <v>109</v>
      </c>
      <c r="G1459" s="146" t="s">
        <v>151</v>
      </c>
    </row>
    <row r="1460" spans="1:7" x14ac:dyDescent="0.25">
      <c r="A1460" s="146" t="s">
        <v>2751</v>
      </c>
      <c r="B1460" s="148" t="s">
        <v>2752</v>
      </c>
      <c r="C1460" s="146">
        <v>50</v>
      </c>
      <c r="D1460" s="146" t="s">
        <v>150</v>
      </c>
      <c r="E1460" s="146" t="s">
        <v>108</v>
      </c>
      <c r="F1460" s="146" t="s">
        <v>109</v>
      </c>
      <c r="G1460" s="146" t="s">
        <v>151</v>
      </c>
    </row>
    <row r="1461" spans="1:7" x14ac:dyDescent="0.25">
      <c r="A1461" s="146" t="s">
        <v>2753</v>
      </c>
      <c r="B1461" s="146" t="s">
        <v>2754</v>
      </c>
      <c r="C1461" s="146">
        <v>2.33</v>
      </c>
      <c r="D1461" s="146" t="s">
        <v>107</v>
      </c>
      <c r="E1461" s="146" t="s">
        <v>108</v>
      </c>
      <c r="F1461" s="146" t="s">
        <v>109</v>
      </c>
      <c r="G1461" s="146" t="s">
        <v>110</v>
      </c>
    </row>
    <row r="1462" spans="1:7" x14ac:dyDescent="0.25">
      <c r="A1462" s="146" t="s">
        <v>2755</v>
      </c>
      <c r="B1462" s="146" t="s">
        <v>2756</v>
      </c>
      <c r="C1462" s="146">
        <v>2.5</v>
      </c>
      <c r="D1462" s="146" t="s">
        <v>107</v>
      </c>
      <c r="E1462" s="146" t="s">
        <v>108</v>
      </c>
      <c r="F1462" s="146" t="s">
        <v>109</v>
      </c>
      <c r="G1462" s="146" t="s">
        <v>110</v>
      </c>
    </row>
    <row r="1463" spans="1:7" x14ac:dyDescent="0.25">
      <c r="A1463" s="146" t="s">
        <v>2757</v>
      </c>
      <c r="B1463" s="146" t="s">
        <v>2758</v>
      </c>
      <c r="C1463" s="146">
        <v>5</v>
      </c>
      <c r="D1463" s="146" t="s">
        <v>107</v>
      </c>
      <c r="E1463" s="146" t="s">
        <v>108</v>
      </c>
      <c r="F1463" s="146" t="s">
        <v>109</v>
      </c>
      <c r="G1463" s="146" t="s">
        <v>110</v>
      </c>
    </row>
    <row r="1464" spans="1:7" x14ac:dyDescent="0.25">
      <c r="A1464" s="146" t="s">
        <v>2759</v>
      </c>
      <c r="B1464" s="146" t="s">
        <v>2760</v>
      </c>
      <c r="C1464" s="146">
        <v>3</v>
      </c>
      <c r="D1464" s="146" t="s">
        <v>168</v>
      </c>
      <c r="E1464" s="146" t="s">
        <v>108</v>
      </c>
      <c r="F1464" s="146" t="s">
        <v>109</v>
      </c>
      <c r="G1464" s="146" t="s">
        <v>169</v>
      </c>
    </row>
    <row r="1465" spans="1:7" x14ac:dyDescent="0.25">
      <c r="A1465" s="146" t="s">
        <v>2761</v>
      </c>
      <c r="B1465" s="146" t="s">
        <v>2762</v>
      </c>
      <c r="C1465" s="146">
        <v>9.1</v>
      </c>
      <c r="D1465" s="146" t="s">
        <v>129</v>
      </c>
      <c r="E1465" s="146" t="s">
        <v>108</v>
      </c>
      <c r="F1465" s="146" t="s">
        <v>109</v>
      </c>
      <c r="G1465" s="146" t="s">
        <v>132</v>
      </c>
    </row>
    <row r="1466" spans="1:7" x14ac:dyDescent="0.25">
      <c r="A1466" s="146" t="s">
        <v>2763</v>
      </c>
      <c r="B1466" s="146" t="s">
        <v>2764</v>
      </c>
      <c r="C1466" s="146">
        <v>1</v>
      </c>
      <c r="D1466" s="146" t="s">
        <v>129</v>
      </c>
      <c r="E1466" s="146" t="s">
        <v>108</v>
      </c>
      <c r="F1466" s="146" t="s">
        <v>109</v>
      </c>
      <c r="G1466" s="146" t="s">
        <v>132</v>
      </c>
    </row>
    <row r="1467" spans="1:7" x14ac:dyDescent="0.25">
      <c r="A1467" s="146" t="s">
        <v>2765</v>
      </c>
      <c r="B1467" s="146" t="s">
        <v>2766</v>
      </c>
      <c r="C1467" s="146">
        <v>0.63</v>
      </c>
      <c r="D1467" s="146" t="s">
        <v>129</v>
      </c>
      <c r="E1467" s="146" t="s">
        <v>108</v>
      </c>
      <c r="F1467" s="146" t="s">
        <v>109</v>
      </c>
      <c r="G1467" s="146" t="s">
        <v>132</v>
      </c>
    </row>
    <row r="1468" spans="1:7" x14ac:dyDescent="0.25">
      <c r="A1468" s="146" t="s">
        <v>2767</v>
      </c>
      <c r="B1468" s="146" t="s">
        <v>2768</v>
      </c>
      <c r="C1468" s="146">
        <v>0.6</v>
      </c>
      <c r="D1468" s="146" t="s">
        <v>168</v>
      </c>
      <c r="E1468" s="146" t="s">
        <v>108</v>
      </c>
      <c r="F1468" s="146" t="s">
        <v>109</v>
      </c>
      <c r="G1468" s="146" t="s">
        <v>169</v>
      </c>
    </row>
    <row r="1469" spans="1:7" x14ac:dyDescent="0.25">
      <c r="A1469" s="146" t="s">
        <v>2769</v>
      </c>
      <c r="B1469" s="146" t="s">
        <v>2769</v>
      </c>
      <c r="C1469" s="146">
        <v>1.25</v>
      </c>
      <c r="D1469" s="146" t="s">
        <v>129</v>
      </c>
      <c r="E1469" s="146" t="s">
        <v>108</v>
      </c>
      <c r="F1469" s="146" t="s">
        <v>109</v>
      </c>
      <c r="G1469" s="146" t="s">
        <v>132</v>
      </c>
    </row>
    <row r="1470" spans="1:7" x14ac:dyDescent="0.25">
      <c r="A1470" s="146" t="s">
        <v>2770</v>
      </c>
      <c r="B1470" s="146" t="s">
        <v>2770</v>
      </c>
      <c r="C1470" s="146">
        <v>0.15</v>
      </c>
      <c r="D1470" s="146" t="s">
        <v>168</v>
      </c>
      <c r="E1470" s="146" t="s">
        <v>108</v>
      </c>
      <c r="F1470" s="146" t="s">
        <v>109</v>
      </c>
      <c r="G1470" s="146" t="s">
        <v>169</v>
      </c>
    </row>
    <row r="1471" spans="1:7" x14ac:dyDescent="0.25">
      <c r="A1471" s="146" t="s">
        <v>2771</v>
      </c>
      <c r="B1471" s="146" t="s">
        <v>2772</v>
      </c>
      <c r="C1471" s="146">
        <v>13.98</v>
      </c>
      <c r="D1471" s="146" t="s">
        <v>191</v>
      </c>
      <c r="E1471" s="146" t="s">
        <v>108</v>
      </c>
      <c r="F1471" s="146" t="s">
        <v>109</v>
      </c>
      <c r="G1471" s="146" t="s">
        <v>192</v>
      </c>
    </row>
    <row r="1472" spans="1:7" x14ac:dyDescent="0.25">
      <c r="A1472" s="146" t="s">
        <v>2773</v>
      </c>
      <c r="B1472" s="146" t="s">
        <v>2774</v>
      </c>
      <c r="C1472" s="146">
        <v>128.91</v>
      </c>
      <c r="D1472" s="146" t="s">
        <v>191</v>
      </c>
      <c r="E1472" s="146" t="s">
        <v>108</v>
      </c>
      <c r="F1472" s="146" t="s">
        <v>109</v>
      </c>
      <c r="G1472" s="146" t="s">
        <v>192</v>
      </c>
    </row>
    <row r="1473" spans="1:7" x14ac:dyDescent="0.25">
      <c r="A1473" s="146" t="s">
        <v>2775</v>
      </c>
      <c r="B1473" s="146" t="s">
        <v>2776</v>
      </c>
      <c r="C1473" s="146">
        <v>126.35</v>
      </c>
      <c r="D1473" s="146" t="s">
        <v>191</v>
      </c>
      <c r="E1473" s="146" t="s">
        <v>108</v>
      </c>
      <c r="F1473" s="146" t="s">
        <v>109</v>
      </c>
      <c r="G1473" s="146" t="s">
        <v>192</v>
      </c>
    </row>
    <row r="1474" spans="1:7" x14ac:dyDescent="0.25">
      <c r="A1474" s="146" t="s">
        <v>2777</v>
      </c>
      <c r="B1474" s="146" t="s">
        <v>2778</v>
      </c>
      <c r="C1474" s="146">
        <v>42.45</v>
      </c>
      <c r="D1474" s="146" t="s">
        <v>191</v>
      </c>
      <c r="E1474" s="146" t="s">
        <v>108</v>
      </c>
      <c r="F1474" s="146" t="s">
        <v>109</v>
      </c>
      <c r="G1474" s="146" t="s">
        <v>192</v>
      </c>
    </row>
    <row r="1475" spans="1:7" x14ac:dyDescent="0.25">
      <c r="A1475" s="146" t="s">
        <v>2779</v>
      </c>
      <c r="B1475" s="146" t="s">
        <v>2780</v>
      </c>
      <c r="C1475" s="146">
        <v>21.01</v>
      </c>
      <c r="D1475" s="146" t="s">
        <v>191</v>
      </c>
      <c r="E1475" s="146" t="s">
        <v>108</v>
      </c>
      <c r="F1475" s="146" t="s">
        <v>109</v>
      </c>
      <c r="G1475" s="146" t="s">
        <v>192</v>
      </c>
    </row>
    <row r="1476" spans="1:7" x14ac:dyDescent="0.25">
      <c r="A1476" s="146" t="s">
        <v>2781</v>
      </c>
      <c r="B1476" s="146" t="s">
        <v>2782</v>
      </c>
      <c r="C1476" s="146">
        <v>40</v>
      </c>
      <c r="D1476" s="146" t="s">
        <v>150</v>
      </c>
      <c r="E1476" s="146" t="s">
        <v>108</v>
      </c>
      <c r="F1476" s="146" t="s">
        <v>109</v>
      </c>
      <c r="G1476" s="146" t="s">
        <v>151</v>
      </c>
    </row>
    <row r="1477" spans="1:7" x14ac:dyDescent="0.25">
      <c r="A1477" s="146" t="s">
        <v>2783</v>
      </c>
      <c r="B1477" s="146" t="s">
        <v>114</v>
      </c>
      <c r="C1477" s="146">
        <v>38</v>
      </c>
      <c r="D1477" s="146" t="s">
        <v>787</v>
      </c>
      <c r="E1477" s="146" t="s">
        <v>165</v>
      </c>
      <c r="F1477" s="146" t="s">
        <v>109</v>
      </c>
      <c r="G1477" s="146" t="s">
        <v>122</v>
      </c>
    </row>
    <row r="1478" spans="1:7" x14ac:dyDescent="0.25">
      <c r="A1478" s="146" t="s">
        <v>2784</v>
      </c>
      <c r="B1478" s="146" t="s">
        <v>114</v>
      </c>
      <c r="C1478" s="146">
        <v>10.74</v>
      </c>
      <c r="D1478" s="146" t="s">
        <v>787</v>
      </c>
      <c r="E1478" s="146" t="s">
        <v>165</v>
      </c>
      <c r="F1478" s="146" t="s">
        <v>109</v>
      </c>
      <c r="G1478" s="146" t="s">
        <v>122</v>
      </c>
    </row>
    <row r="1479" spans="1:7" x14ac:dyDescent="0.25">
      <c r="A1479" s="146" t="s">
        <v>2785</v>
      </c>
      <c r="B1479" s="146" t="s">
        <v>114</v>
      </c>
      <c r="C1479" s="146">
        <v>10.5</v>
      </c>
      <c r="D1479" s="146" t="s">
        <v>787</v>
      </c>
      <c r="E1479" s="146" t="s">
        <v>165</v>
      </c>
      <c r="F1479" s="146" t="s">
        <v>109</v>
      </c>
      <c r="G1479" s="146" t="s">
        <v>122</v>
      </c>
    </row>
    <row r="1480" spans="1:7" x14ac:dyDescent="0.25">
      <c r="A1480" s="146" t="s">
        <v>2786</v>
      </c>
      <c r="B1480" s="146" t="s">
        <v>2787</v>
      </c>
      <c r="C1480" s="146">
        <v>29.07</v>
      </c>
      <c r="D1480" s="146" t="s">
        <v>370</v>
      </c>
      <c r="E1480" s="146" t="s">
        <v>108</v>
      </c>
      <c r="F1480" s="146" t="s">
        <v>109</v>
      </c>
      <c r="G1480" s="146" t="s">
        <v>371</v>
      </c>
    </row>
    <row r="1481" spans="1:7" x14ac:dyDescent="0.25">
      <c r="A1481" s="146" t="s">
        <v>2788</v>
      </c>
      <c r="B1481" s="146" t="s">
        <v>2789</v>
      </c>
      <c r="C1481" s="146">
        <v>96.43</v>
      </c>
      <c r="D1481" s="146" t="s">
        <v>135</v>
      </c>
      <c r="E1481" s="146" t="s">
        <v>108</v>
      </c>
      <c r="F1481" s="146" t="s">
        <v>109</v>
      </c>
      <c r="G1481" s="146" t="s">
        <v>136</v>
      </c>
    </row>
    <row r="1482" spans="1:7" x14ac:dyDescent="0.25">
      <c r="A1482" s="146" t="s">
        <v>2790</v>
      </c>
      <c r="B1482" s="146" t="s">
        <v>2791</v>
      </c>
      <c r="C1482" s="146">
        <v>96.91</v>
      </c>
      <c r="D1482" s="146" t="s">
        <v>135</v>
      </c>
      <c r="E1482" s="146" t="s">
        <v>108</v>
      </c>
      <c r="F1482" s="146" t="s">
        <v>109</v>
      </c>
      <c r="G1482" s="146" t="s">
        <v>136</v>
      </c>
    </row>
    <row r="1483" spans="1:7" x14ac:dyDescent="0.25">
      <c r="A1483" s="146" t="s">
        <v>2792</v>
      </c>
      <c r="B1483" s="146" t="s">
        <v>2793</v>
      </c>
      <c r="C1483" s="146">
        <v>96.65</v>
      </c>
      <c r="D1483" s="146" t="s">
        <v>135</v>
      </c>
      <c r="E1483" s="146" t="s">
        <v>108</v>
      </c>
      <c r="F1483" s="146" t="s">
        <v>109</v>
      </c>
      <c r="G1483" s="146" t="s">
        <v>136</v>
      </c>
    </row>
    <row r="1484" spans="1:7" x14ac:dyDescent="0.25">
      <c r="A1484" s="146" t="s">
        <v>2794</v>
      </c>
      <c r="B1484" s="146" t="s">
        <v>2795</v>
      </c>
      <c r="C1484" s="146">
        <v>96.49</v>
      </c>
      <c r="D1484" s="146" t="s">
        <v>135</v>
      </c>
      <c r="E1484" s="146" t="s">
        <v>108</v>
      </c>
      <c r="F1484" s="146" t="s">
        <v>109</v>
      </c>
      <c r="G1484" s="146" t="s">
        <v>136</v>
      </c>
    </row>
    <row r="1485" spans="1:7" x14ac:dyDescent="0.25">
      <c r="A1485" s="146" t="s">
        <v>2796</v>
      </c>
      <c r="B1485" s="146" t="s">
        <v>2797</v>
      </c>
      <c r="C1485" s="146">
        <v>96.65</v>
      </c>
      <c r="D1485" s="146" t="s">
        <v>135</v>
      </c>
      <c r="E1485" s="146" t="s">
        <v>108</v>
      </c>
      <c r="F1485" s="146" t="s">
        <v>109</v>
      </c>
      <c r="G1485" s="146" t="s">
        <v>136</v>
      </c>
    </row>
    <row r="1486" spans="1:7" x14ac:dyDescent="0.25">
      <c r="A1486" s="146" t="s">
        <v>2798</v>
      </c>
      <c r="B1486" s="146" t="s">
        <v>2799</v>
      </c>
      <c r="C1486" s="146">
        <v>1.5</v>
      </c>
      <c r="D1486" s="146" t="s">
        <v>107</v>
      </c>
      <c r="E1486" s="146" t="s">
        <v>108</v>
      </c>
      <c r="F1486" s="146" t="s">
        <v>109</v>
      </c>
      <c r="G1486" s="146" t="s">
        <v>110</v>
      </c>
    </row>
    <row r="1487" spans="1:7" x14ac:dyDescent="0.25">
      <c r="A1487" s="146" t="s">
        <v>2800</v>
      </c>
      <c r="B1487" s="146" t="s">
        <v>2801</v>
      </c>
      <c r="C1487" s="146">
        <v>47</v>
      </c>
      <c r="D1487" s="146" t="s">
        <v>370</v>
      </c>
      <c r="E1487" s="146" t="s">
        <v>108</v>
      </c>
      <c r="F1487" s="146" t="s">
        <v>109</v>
      </c>
      <c r="G1487" s="146" t="s">
        <v>371</v>
      </c>
    </row>
    <row r="1488" spans="1:7" x14ac:dyDescent="0.25">
      <c r="A1488" s="146" t="s">
        <v>2802</v>
      </c>
      <c r="B1488" s="146" t="s">
        <v>114</v>
      </c>
      <c r="C1488" s="146">
        <v>0.2</v>
      </c>
      <c r="D1488" s="146" t="s">
        <v>121</v>
      </c>
      <c r="E1488" s="146" t="s">
        <v>108</v>
      </c>
      <c r="F1488" s="146" t="s">
        <v>109</v>
      </c>
      <c r="G1488" s="146" t="s">
        <v>122</v>
      </c>
    </row>
    <row r="1489" spans="1:7" x14ac:dyDescent="0.25">
      <c r="A1489" s="146" t="s">
        <v>2803</v>
      </c>
      <c r="B1489" s="146" t="s">
        <v>2804</v>
      </c>
      <c r="C1489" s="146">
        <v>6.5</v>
      </c>
      <c r="D1489" s="146" t="s">
        <v>370</v>
      </c>
      <c r="E1489" s="146" t="s">
        <v>108</v>
      </c>
      <c r="F1489" s="146" t="s">
        <v>109</v>
      </c>
      <c r="G1489" s="146" t="s">
        <v>371</v>
      </c>
    </row>
    <row r="1490" spans="1:7" x14ac:dyDescent="0.25">
      <c r="A1490" s="146" t="s">
        <v>2805</v>
      </c>
      <c r="B1490" s="146" t="s">
        <v>2806</v>
      </c>
      <c r="C1490" s="146">
        <v>76</v>
      </c>
      <c r="D1490" s="146" t="s">
        <v>129</v>
      </c>
      <c r="E1490" s="146" t="s">
        <v>108</v>
      </c>
      <c r="F1490" s="146" t="s">
        <v>109</v>
      </c>
      <c r="G1490" s="146" t="s">
        <v>132</v>
      </c>
    </row>
    <row r="1491" spans="1:7" x14ac:dyDescent="0.25">
      <c r="A1491" s="146" t="s">
        <v>2807</v>
      </c>
      <c r="B1491" s="146" t="s">
        <v>2808</v>
      </c>
      <c r="C1491" s="146">
        <v>20</v>
      </c>
      <c r="D1491" s="146" t="s">
        <v>107</v>
      </c>
      <c r="E1491" s="146" t="s">
        <v>108</v>
      </c>
      <c r="F1491" s="146" t="s">
        <v>109</v>
      </c>
      <c r="G1491" s="146" t="s">
        <v>110</v>
      </c>
    </row>
    <row r="1492" spans="1:7" x14ac:dyDescent="0.25">
      <c r="A1492" s="146" t="s">
        <v>2809</v>
      </c>
      <c r="B1492" s="146" t="s">
        <v>2810</v>
      </c>
      <c r="C1492" s="146">
        <v>19.75</v>
      </c>
      <c r="D1492" s="146" t="s">
        <v>107</v>
      </c>
      <c r="E1492" s="146" t="s">
        <v>108</v>
      </c>
      <c r="F1492" s="146" t="s">
        <v>109</v>
      </c>
      <c r="G1492" s="146" t="s">
        <v>110</v>
      </c>
    </row>
    <row r="1493" spans="1:7" x14ac:dyDescent="0.25">
      <c r="A1493" s="146" t="s">
        <v>2811</v>
      </c>
      <c r="B1493" s="146" t="s">
        <v>2812</v>
      </c>
      <c r="C1493" s="146">
        <v>60</v>
      </c>
      <c r="D1493" s="146" t="s">
        <v>129</v>
      </c>
      <c r="E1493" s="146" t="s">
        <v>108</v>
      </c>
      <c r="F1493" s="146" t="s">
        <v>109</v>
      </c>
      <c r="G1493" s="146" t="s">
        <v>132</v>
      </c>
    </row>
    <row r="1494" spans="1:7" x14ac:dyDescent="0.25">
      <c r="A1494" s="146" t="s">
        <v>2813</v>
      </c>
      <c r="B1494" s="146" t="s">
        <v>2814</v>
      </c>
      <c r="C1494" s="146">
        <v>4.2</v>
      </c>
      <c r="D1494" s="146" t="s">
        <v>370</v>
      </c>
      <c r="E1494" s="146" t="s">
        <v>108</v>
      </c>
      <c r="F1494" s="146" t="s">
        <v>109</v>
      </c>
      <c r="G1494" s="146" t="s">
        <v>371</v>
      </c>
    </row>
    <row r="1495" spans="1:7" x14ac:dyDescent="0.25">
      <c r="A1495" s="146" t="s">
        <v>2815</v>
      </c>
      <c r="B1495" s="146" t="s">
        <v>114</v>
      </c>
      <c r="C1495" s="146">
        <v>19.88</v>
      </c>
      <c r="D1495" s="146" t="s">
        <v>107</v>
      </c>
      <c r="E1495" s="146" t="s">
        <v>108</v>
      </c>
      <c r="F1495" s="146" t="s">
        <v>109</v>
      </c>
      <c r="G1495" s="146" t="s">
        <v>110</v>
      </c>
    </row>
    <row r="1496" spans="1:7" x14ac:dyDescent="0.25">
      <c r="A1496" s="146" t="s">
        <v>2816</v>
      </c>
      <c r="B1496" s="146" t="s">
        <v>2817</v>
      </c>
      <c r="C1496" s="146">
        <v>14</v>
      </c>
      <c r="D1496" s="146" t="s">
        <v>168</v>
      </c>
      <c r="E1496" s="146" t="s">
        <v>108</v>
      </c>
      <c r="F1496" s="146" t="s">
        <v>109</v>
      </c>
      <c r="G1496" s="146" t="s">
        <v>169</v>
      </c>
    </row>
    <row r="1497" spans="1:7" x14ac:dyDescent="0.25">
      <c r="A1497" s="146" t="s">
        <v>2818</v>
      </c>
      <c r="B1497" s="146" t="s">
        <v>2819</v>
      </c>
      <c r="C1497" s="146">
        <v>1.5</v>
      </c>
      <c r="D1497" s="146" t="s">
        <v>107</v>
      </c>
      <c r="E1497" s="146" t="s">
        <v>108</v>
      </c>
      <c r="F1497" s="146" t="s">
        <v>109</v>
      </c>
      <c r="G1497" s="146" t="s">
        <v>110</v>
      </c>
    </row>
    <row r="1498" spans="1:7" x14ac:dyDescent="0.25">
      <c r="A1498" s="146" t="s">
        <v>2820</v>
      </c>
      <c r="B1498" s="146" t="s">
        <v>2821</v>
      </c>
      <c r="C1498" s="146">
        <v>3.55</v>
      </c>
      <c r="D1498" s="146" t="s">
        <v>370</v>
      </c>
      <c r="E1498" s="146" t="s">
        <v>108</v>
      </c>
      <c r="F1498" s="146" t="s">
        <v>109</v>
      </c>
      <c r="G1498" s="146" t="s">
        <v>371</v>
      </c>
    </row>
    <row r="1499" spans="1:7" x14ac:dyDescent="0.25">
      <c r="A1499" s="146" t="s">
        <v>2822</v>
      </c>
      <c r="B1499" s="146" t="s">
        <v>2823</v>
      </c>
      <c r="C1499" s="146">
        <v>50</v>
      </c>
      <c r="D1499" s="146" t="s">
        <v>191</v>
      </c>
      <c r="E1499" s="146" t="s">
        <v>130</v>
      </c>
      <c r="F1499" s="146" t="s">
        <v>131</v>
      </c>
      <c r="G1499" s="146" t="s">
        <v>320</v>
      </c>
    </row>
    <row r="1500" spans="1:7" x14ac:dyDescent="0.25">
      <c r="A1500" s="146" t="s">
        <v>2824</v>
      </c>
      <c r="B1500" s="146" t="s">
        <v>2825</v>
      </c>
      <c r="C1500" s="146">
        <v>300</v>
      </c>
      <c r="D1500" s="146" t="s">
        <v>191</v>
      </c>
      <c r="E1500" s="146" t="s">
        <v>130</v>
      </c>
      <c r="F1500" s="146" t="s">
        <v>131</v>
      </c>
      <c r="G1500" s="146" t="s">
        <v>320</v>
      </c>
    </row>
    <row r="1501" spans="1:7" x14ac:dyDescent="0.25">
      <c r="A1501" s="146" t="s">
        <v>2826</v>
      </c>
      <c r="B1501" s="146" t="s">
        <v>2827</v>
      </c>
      <c r="C1501" s="146">
        <v>20</v>
      </c>
      <c r="D1501" s="146" t="s">
        <v>107</v>
      </c>
      <c r="E1501" s="146" t="s">
        <v>108</v>
      </c>
      <c r="F1501" s="146" t="s">
        <v>109</v>
      </c>
      <c r="G1501" s="146" t="s">
        <v>110</v>
      </c>
    </row>
    <row r="1502" spans="1:7" x14ac:dyDescent="0.25">
      <c r="A1502" s="146" t="s">
        <v>2828</v>
      </c>
      <c r="B1502" s="146" t="s">
        <v>2829</v>
      </c>
      <c r="C1502" s="146">
        <v>61.5</v>
      </c>
      <c r="D1502" s="146" t="s">
        <v>191</v>
      </c>
      <c r="E1502" s="146" t="s">
        <v>108</v>
      </c>
      <c r="F1502" s="146" t="s">
        <v>109</v>
      </c>
      <c r="G1502" s="146" t="s">
        <v>192</v>
      </c>
    </row>
    <row r="1503" spans="1:7" x14ac:dyDescent="0.25">
      <c r="A1503" s="148" t="s">
        <v>2830</v>
      </c>
      <c r="B1503" s="148" t="s">
        <v>2831</v>
      </c>
      <c r="C1503" s="148">
        <v>3</v>
      </c>
      <c r="D1503" s="146" t="s">
        <v>370</v>
      </c>
      <c r="E1503" s="149" t="s">
        <v>108</v>
      </c>
      <c r="F1503" s="148" t="s">
        <v>109</v>
      </c>
      <c r="G1503" s="146" t="s">
        <v>770</v>
      </c>
    </row>
    <row r="1504" spans="1:7" x14ac:dyDescent="0.25">
      <c r="A1504" s="146" t="s">
        <v>2832</v>
      </c>
      <c r="B1504" s="146" t="s">
        <v>114</v>
      </c>
      <c r="C1504" s="146">
        <v>14</v>
      </c>
      <c r="D1504" s="146" t="s">
        <v>107</v>
      </c>
      <c r="E1504" s="146" t="s">
        <v>108</v>
      </c>
      <c r="F1504" s="146" t="s">
        <v>109</v>
      </c>
      <c r="G1504" s="146" t="s">
        <v>110</v>
      </c>
    </row>
    <row r="1505" spans="1:7" x14ac:dyDescent="0.25">
      <c r="A1505" s="146" t="s">
        <v>2833</v>
      </c>
      <c r="B1505" s="146" t="s">
        <v>2834</v>
      </c>
      <c r="C1505" s="146">
        <v>14.5</v>
      </c>
      <c r="D1505" s="146" t="s">
        <v>129</v>
      </c>
      <c r="E1505" s="146" t="s">
        <v>108</v>
      </c>
      <c r="F1505" s="146" t="s">
        <v>109</v>
      </c>
      <c r="G1505" s="146" t="s">
        <v>132</v>
      </c>
    </row>
    <row r="1506" spans="1:7" x14ac:dyDescent="0.25">
      <c r="A1506" s="146" t="s">
        <v>2835</v>
      </c>
      <c r="B1506" s="146" t="s">
        <v>2836</v>
      </c>
      <c r="C1506" s="146">
        <v>3.2</v>
      </c>
      <c r="D1506" s="146" t="s">
        <v>129</v>
      </c>
      <c r="E1506" s="146" t="s">
        <v>108</v>
      </c>
      <c r="F1506" s="146" t="s">
        <v>109</v>
      </c>
      <c r="G1506" s="146" t="s">
        <v>132</v>
      </c>
    </row>
    <row r="1507" spans="1:7" x14ac:dyDescent="0.25">
      <c r="A1507" s="146" t="s">
        <v>2837</v>
      </c>
      <c r="B1507" s="146" t="s">
        <v>2838</v>
      </c>
      <c r="C1507" s="146">
        <v>18.399999999999999</v>
      </c>
      <c r="D1507" s="146" t="s">
        <v>168</v>
      </c>
      <c r="E1507" s="146" t="s">
        <v>108</v>
      </c>
      <c r="F1507" s="146" t="s">
        <v>109</v>
      </c>
      <c r="G1507" s="146" t="s">
        <v>169</v>
      </c>
    </row>
    <row r="1508" spans="1:7" x14ac:dyDescent="0.25">
      <c r="A1508" s="148" t="s">
        <v>2839</v>
      </c>
      <c r="B1508" s="148" t="s">
        <v>2840</v>
      </c>
      <c r="C1508" s="148">
        <v>20</v>
      </c>
      <c r="D1508" s="146" t="s">
        <v>107</v>
      </c>
      <c r="E1508" s="149" t="s">
        <v>108</v>
      </c>
      <c r="F1508" s="148" t="s">
        <v>109</v>
      </c>
      <c r="G1508" s="146" t="s">
        <v>110</v>
      </c>
    </row>
    <row r="1509" spans="1:7" x14ac:dyDescent="0.25">
      <c r="A1509" s="146" t="s">
        <v>2841</v>
      </c>
      <c r="B1509" s="146" t="s">
        <v>2842</v>
      </c>
      <c r="C1509" s="146">
        <v>100</v>
      </c>
      <c r="D1509" s="146" t="s">
        <v>107</v>
      </c>
      <c r="E1509" s="146" t="s">
        <v>108</v>
      </c>
      <c r="F1509" s="146" t="s">
        <v>109</v>
      </c>
      <c r="G1509" s="146" t="s">
        <v>110</v>
      </c>
    </row>
    <row r="1510" spans="1:7" x14ac:dyDescent="0.25">
      <c r="A1510" s="146" t="s">
        <v>2843</v>
      </c>
      <c r="B1510" s="146" t="s">
        <v>2844</v>
      </c>
      <c r="C1510" s="146">
        <v>20</v>
      </c>
      <c r="D1510" s="146" t="s">
        <v>107</v>
      </c>
      <c r="E1510" s="146" t="s">
        <v>108</v>
      </c>
      <c r="F1510" s="146" t="s">
        <v>109</v>
      </c>
      <c r="G1510" s="146" t="s">
        <v>110</v>
      </c>
    </row>
    <row r="1511" spans="1:7" x14ac:dyDescent="0.25">
      <c r="A1511" s="146" t="s">
        <v>2845</v>
      </c>
      <c r="B1511" s="146" t="s">
        <v>2846</v>
      </c>
      <c r="C1511" s="146">
        <v>15</v>
      </c>
      <c r="D1511" s="146" t="s">
        <v>107</v>
      </c>
      <c r="E1511" s="146" t="s">
        <v>108</v>
      </c>
      <c r="F1511" s="146" t="s">
        <v>109</v>
      </c>
      <c r="G1511" s="146" t="s">
        <v>110</v>
      </c>
    </row>
    <row r="1512" spans="1:7" x14ac:dyDescent="0.25">
      <c r="A1512" s="146" t="s">
        <v>2847</v>
      </c>
      <c r="B1512" s="146" t="s">
        <v>2848</v>
      </c>
      <c r="C1512" s="146">
        <v>38</v>
      </c>
      <c r="D1512" s="146" t="s">
        <v>191</v>
      </c>
      <c r="E1512" s="146" t="s">
        <v>108</v>
      </c>
      <c r="F1512" s="146" t="s">
        <v>109</v>
      </c>
      <c r="G1512" s="146" t="s">
        <v>422</v>
      </c>
    </row>
    <row r="1513" spans="1:7" x14ac:dyDescent="0.25">
      <c r="A1513" s="146" t="s">
        <v>2849</v>
      </c>
      <c r="B1513" s="146" t="s">
        <v>2850</v>
      </c>
      <c r="C1513" s="146">
        <v>120</v>
      </c>
      <c r="D1513" s="146" t="s">
        <v>191</v>
      </c>
      <c r="E1513" s="146" t="s">
        <v>108</v>
      </c>
      <c r="F1513" s="146" t="s">
        <v>109</v>
      </c>
      <c r="G1513" s="146" t="s">
        <v>192</v>
      </c>
    </row>
    <row r="1514" spans="1:7" x14ac:dyDescent="0.25">
      <c r="A1514" s="146" t="s">
        <v>2851</v>
      </c>
      <c r="B1514" s="146" t="s">
        <v>2852</v>
      </c>
      <c r="C1514" s="146">
        <v>46.9</v>
      </c>
      <c r="D1514" s="146" t="s">
        <v>182</v>
      </c>
      <c r="E1514" s="146" t="s">
        <v>108</v>
      </c>
      <c r="F1514" s="146" t="s">
        <v>109</v>
      </c>
      <c r="G1514" s="146" t="s">
        <v>136</v>
      </c>
    </row>
    <row r="1515" spans="1:7" x14ac:dyDescent="0.25">
      <c r="A1515" s="146" t="s">
        <v>2853</v>
      </c>
      <c r="B1515" s="146" t="s">
        <v>114</v>
      </c>
      <c r="C1515" s="146">
        <v>49</v>
      </c>
      <c r="D1515" s="146" t="s">
        <v>508</v>
      </c>
      <c r="E1515" s="146" t="s">
        <v>506</v>
      </c>
      <c r="F1515" s="146" t="s">
        <v>109</v>
      </c>
      <c r="G1515" s="146" t="s">
        <v>136</v>
      </c>
    </row>
    <row r="1516" spans="1:7" x14ac:dyDescent="0.25">
      <c r="A1516" s="146" t="s">
        <v>2854</v>
      </c>
      <c r="B1516" s="146" t="s">
        <v>114</v>
      </c>
      <c r="C1516" s="146">
        <v>8.1999999999999993</v>
      </c>
      <c r="D1516" s="146" t="s">
        <v>2855</v>
      </c>
      <c r="E1516" s="146" t="s">
        <v>506</v>
      </c>
      <c r="F1516" s="146" t="s">
        <v>109</v>
      </c>
      <c r="G1516" s="146" t="s">
        <v>596</v>
      </c>
    </row>
    <row r="1517" spans="1:7" x14ac:dyDescent="0.25">
      <c r="A1517" s="146" t="s">
        <v>2856</v>
      </c>
      <c r="B1517" s="146" t="s">
        <v>114</v>
      </c>
      <c r="C1517" s="146">
        <v>8.1999999999999993</v>
      </c>
      <c r="D1517" s="146" t="s">
        <v>2855</v>
      </c>
      <c r="E1517" s="146" t="s">
        <v>506</v>
      </c>
      <c r="F1517" s="146" t="s">
        <v>109</v>
      </c>
      <c r="G1517" s="146" t="s">
        <v>596</v>
      </c>
    </row>
    <row r="1518" spans="1:7" x14ac:dyDescent="0.25">
      <c r="A1518" s="146" t="s">
        <v>2857</v>
      </c>
      <c r="B1518" s="146" t="s">
        <v>114</v>
      </c>
      <c r="C1518" s="146">
        <v>8.1999999999999993</v>
      </c>
      <c r="D1518" s="146" t="s">
        <v>2855</v>
      </c>
      <c r="E1518" s="146" t="s">
        <v>506</v>
      </c>
      <c r="F1518" s="146" t="s">
        <v>109</v>
      </c>
      <c r="G1518" s="146" t="s">
        <v>596</v>
      </c>
    </row>
    <row r="1519" spans="1:7" x14ac:dyDescent="0.25">
      <c r="A1519" s="146" t="s">
        <v>2858</v>
      </c>
      <c r="B1519" s="146" t="s">
        <v>114</v>
      </c>
      <c r="C1519" s="146">
        <v>8.1999999999999993</v>
      </c>
      <c r="D1519" s="146" t="s">
        <v>2855</v>
      </c>
      <c r="E1519" s="146" t="s">
        <v>506</v>
      </c>
      <c r="F1519" s="146" t="s">
        <v>109</v>
      </c>
      <c r="G1519" s="146" t="s">
        <v>596</v>
      </c>
    </row>
    <row r="1520" spans="1:7" x14ac:dyDescent="0.25">
      <c r="A1520" s="146" t="s">
        <v>2859</v>
      </c>
      <c r="B1520" s="146" t="s">
        <v>114</v>
      </c>
      <c r="C1520" s="146">
        <v>8.1999999999999993</v>
      </c>
      <c r="D1520" s="146" t="s">
        <v>2855</v>
      </c>
      <c r="E1520" s="146" t="s">
        <v>506</v>
      </c>
      <c r="F1520" s="146" t="s">
        <v>109</v>
      </c>
      <c r="G1520" s="146" t="s">
        <v>596</v>
      </c>
    </row>
    <row r="1521" spans="1:7" x14ac:dyDescent="0.25">
      <c r="A1521" s="146" t="s">
        <v>2860</v>
      </c>
      <c r="B1521" s="146" t="s">
        <v>114</v>
      </c>
      <c r="C1521" s="146">
        <v>8.1999999999999993</v>
      </c>
      <c r="D1521" s="146" t="s">
        <v>2855</v>
      </c>
      <c r="E1521" s="146" t="s">
        <v>506</v>
      </c>
      <c r="F1521" s="146" t="s">
        <v>109</v>
      </c>
      <c r="G1521" s="146" t="s">
        <v>596</v>
      </c>
    </row>
    <row r="1522" spans="1:7" x14ac:dyDescent="0.25">
      <c r="A1522" s="146" t="s">
        <v>2861</v>
      </c>
      <c r="B1522" s="146" t="s">
        <v>114</v>
      </c>
      <c r="C1522" s="146">
        <v>84.2</v>
      </c>
      <c r="D1522" s="146" t="s">
        <v>505</v>
      </c>
      <c r="E1522" s="146" t="s">
        <v>506</v>
      </c>
      <c r="F1522" s="146" t="s">
        <v>109</v>
      </c>
      <c r="G1522" s="146" t="s">
        <v>140</v>
      </c>
    </row>
    <row r="1523" spans="1:7" x14ac:dyDescent="0.25">
      <c r="A1523" s="146" t="s">
        <v>2862</v>
      </c>
      <c r="B1523" s="146" t="s">
        <v>2863</v>
      </c>
      <c r="C1523" s="146">
        <v>7.3</v>
      </c>
      <c r="D1523" s="146" t="s">
        <v>129</v>
      </c>
      <c r="E1523" s="146" t="s">
        <v>108</v>
      </c>
      <c r="F1523" s="146" t="s">
        <v>109</v>
      </c>
      <c r="G1523" s="146" t="s">
        <v>132</v>
      </c>
    </row>
    <row r="1524" spans="1:7" x14ac:dyDescent="0.25">
      <c r="A1524" s="146" t="s">
        <v>2864</v>
      </c>
      <c r="B1524" s="146" t="s">
        <v>2865</v>
      </c>
      <c r="C1524" s="146">
        <v>2.5</v>
      </c>
      <c r="D1524" s="146" t="s">
        <v>129</v>
      </c>
      <c r="E1524" s="146" t="s">
        <v>108</v>
      </c>
      <c r="F1524" s="146" t="s">
        <v>109</v>
      </c>
      <c r="G1524" s="146" t="s">
        <v>132</v>
      </c>
    </row>
    <row r="1525" spans="1:7" x14ac:dyDescent="0.25">
      <c r="A1525" s="146" t="s">
        <v>2866</v>
      </c>
      <c r="B1525" s="146" t="s">
        <v>2867</v>
      </c>
      <c r="C1525" s="146">
        <v>200</v>
      </c>
      <c r="D1525" s="146" t="s">
        <v>107</v>
      </c>
      <c r="E1525" s="146" t="s">
        <v>108</v>
      </c>
      <c r="F1525" s="146" t="s">
        <v>109</v>
      </c>
      <c r="G1525" s="146" t="s">
        <v>110</v>
      </c>
    </row>
    <row r="1526" spans="1:7" x14ac:dyDescent="0.25">
      <c r="A1526" s="146" t="s">
        <v>2868</v>
      </c>
      <c r="B1526" s="146" t="s">
        <v>114</v>
      </c>
      <c r="C1526" s="146">
        <v>80</v>
      </c>
      <c r="D1526" s="146" t="s">
        <v>150</v>
      </c>
      <c r="E1526" s="146" t="s">
        <v>108</v>
      </c>
      <c r="F1526" s="146" t="s">
        <v>109</v>
      </c>
      <c r="G1526" s="146" t="s">
        <v>151</v>
      </c>
    </row>
    <row r="1527" spans="1:7" x14ac:dyDescent="0.25">
      <c r="A1527" s="146" t="s">
        <v>2869</v>
      </c>
      <c r="B1527" s="146" t="s">
        <v>2870</v>
      </c>
      <c r="C1527" s="146">
        <v>50</v>
      </c>
      <c r="D1527" s="146" t="s">
        <v>370</v>
      </c>
      <c r="E1527" s="146" t="s">
        <v>108</v>
      </c>
      <c r="F1527" s="146" t="s">
        <v>109</v>
      </c>
      <c r="G1527" s="146" t="s">
        <v>371</v>
      </c>
    </row>
    <row r="1528" spans="1:7" x14ac:dyDescent="0.25">
      <c r="A1528" s="146" t="s">
        <v>2871</v>
      </c>
      <c r="B1528" s="146" t="s">
        <v>2872</v>
      </c>
      <c r="C1528" s="146">
        <v>10</v>
      </c>
      <c r="D1528" s="146" t="s">
        <v>129</v>
      </c>
      <c r="E1528" s="146" t="s">
        <v>506</v>
      </c>
      <c r="F1528" s="146" t="s">
        <v>131</v>
      </c>
      <c r="G1528" s="146" t="s">
        <v>132</v>
      </c>
    </row>
    <row r="1529" spans="1:7" x14ac:dyDescent="0.25">
      <c r="A1529" s="146" t="s">
        <v>2873</v>
      </c>
      <c r="B1529" s="146" t="s">
        <v>2874</v>
      </c>
      <c r="C1529" s="146">
        <v>10</v>
      </c>
      <c r="D1529" s="146" t="s">
        <v>129</v>
      </c>
      <c r="E1529" s="146" t="s">
        <v>506</v>
      </c>
      <c r="F1529" s="146" t="s">
        <v>131</v>
      </c>
      <c r="G1529" s="146" t="s">
        <v>132</v>
      </c>
    </row>
    <row r="1530" spans="1:7" x14ac:dyDescent="0.25">
      <c r="A1530" s="146" t="s">
        <v>2875</v>
      </c>
      <c r="B1530" s="146" t="s">
        <v>2876</v>
      </c>
      <c r="C1530" s="146">
        <v>10</v>
      </c>
      <c r="D1530" s="146" t="s">
        <v>129</v>
      </c>
      <c r="E1530" s="146" t="s">
        <v>506</v>
      </c>
      <c r="F1530" s="146" t="s">
        <v>131</v>
      </c>
      <c r="G1530" s="146" t="s">
        <v>132</v>
      </c>
    </row>
    <row r="1531" spans="1:7" x14ac:dyDescent="0.25">
      <c r="A1531" s="148" t="s">
        <v>2877</v>
      </c>
      <c r="B1531" s="148" t="s">
        <v>2878</v>
      </c>
      <c r="C1531" s="162">
        <v>70.599999999999994</v>
      </c>
      <c r="D1531" s="146" t="s">
        <v>150</v>
      </c>
      <c r="E1531" s="149" t="s">
        <v>108</v>
      </c>
      <c r="F1531" s="148" t="s">
        <v>109</v>
      </c>
      <c r="G1531" s="146" t="s">
        <v>151</v>
      </c>
    </row>
    <row r="1532" spans="1:7" x14ac:dyDescent="0.25">
      <c r="A1532" s="163" t="s">
        <v>2879</v>
      </c>
      <c r="B1532" s="148" t="s">
        <v>2878</v>
      </c>
      <c r="C1532" s="162">
        <v>82.65</v>
      </c>
      <c r="D1532" s="146" t="s">
        <v>191</v>
      </c>
      <c r="E1532" s="149" t="s">
        <v>108</v>
      </c>
      <c r="F1532" s="148" t="s">
        <v>109</v>
      </c>
      <c r="G1532" s="146" t="s">
        <v>192</v>
      </c>
    </row>
    <row r="1533" spans="1:7" x14ac:dyDescent="0.25">
      <c r="A1533" s="164" t="s">
        <v>2880</v>
      </c>
      <c r="B1533" s="146" t="s">
        <v>2881</v>
      </c>
      <c r="C1533" s="146">
        <v>15.71</v>
      </c>
      <c r="D1533" s="146" t="s">
        <v>150</v>
      </c>
      <c r="E1533" s="146" t="s">
        <v>108</v>
      </c>
      <c r="F1533" s="146" t="s">
        <v>109</v>
      </c>
      <c r="G1533" s="146" t="s">
        <v>151</v>
      </c>
    </row>
    <row r="1534" spans="1:7" x14ac:dyDescent="0.25">
      <c r="A1534" s="164" t="s">
        <v>2882</v>
      </c>
      <c r="B1534" s="146" t="s">
        <v>2883</v>
      </c>
      <c r="C1534" s="146">
        <v>48.85</v>
      </c>
      <c r="D1534" s="146" t="s">
        <v>191</v>
      </c>
      <c r="E1534" s="146" t="s">
        <v>108</v>
      </c>
      <c r="F1534" s="146" t="s">
        <v>109</v>
      </c>
      <c r="G1534" s="146" t="s">
        <v>192</v>
      </c>
    </row>
    <row r="1535" spans="1:7" x14ac:dyDescent="0.25">
      <c r="A1535" s="163" t="s">
        <v>2884</v>
      </c>
      <c r="B1535" s="148" t="s">
        <v>2885</v>
      </c>
      <c r="C1535" s="148">
        <v>80</v>
      </c>
      <c r="D1535" s="146" t="s">
        <v>150</v>
      </c>
      <c r="E1535" s="149" t="s">
        <v>108</v>
      </c>
      <c r="F1535" s="148" t="s">
        <v>109</v>
      </c>
      <c r="G1535" s="146" t="s">
        <v>151</v>
      </c>
    </row>
    <row r="1536" spans="1:7" x14ac:dyDescent="0.25">
      <c r="A1536" s="164" t="s">
        <v>2886</v>
      </c>
      <c r="B1536" s="146" t="s">
        <v>2887</v>
      </c>
      <c r="C1536" s="146">
        <v>49.97</v>
      </c>
      <c r="D1536" s="146" t="s">
        <v>246</v>
      </c>
      <c r="E1536" s="146" t="s">
        <v>108</v>
      </c>
      <c r="F1536" s="146" t="s">
        <v>109</v>
      </c>
      <c r="G1536" s="146" t="s">
        <v>247</v>
      </c>
    </row>
    <row r="1537" spans="1:7" x14ac:dyDescent="0.25">
      <c r="A1537" s="164" t="s">
        <v>2888</v>
      </c>
      <c r="B1537" s="146" t="s">
        <v>2889</v>
      </c>
      <c r="C1537" s="146">
        <v>47.6</v>
      </c>
      <c r="D1537" s="146" t="s">
        <v>182</v>
      </c>
      <c r="E1537" s="146" t="s">
        <v>108</v>
      </c>
      <c r="F1537" s="146" t="s">
        <v>109</v>
      </c>
      <c r="G1537" s="146" t="s">
        <v>136</v>
      </c>
    </row>
    <row r="1538" spans="1:7" x14ac:dyDescent="0.25">
      <c r="A1538" s="164" t="s">
        <v>2890</v>
      </c>
      <c r="B1538" s="146" t="s">
        <v>114</v>
      </c>
      <c r="C1538" s="146">
        <v>22</v>
      </c>
      <c r="D1538" s="146" t="s">
        <v>616</v>
      </c>
      <c r="E1538" s="146" t="s">
        <v>165</v>
      </c>
      <c r="F1538" s="146" t="s">
        <v>109</v>
      </c>
      <c r="G1538" s="146" t="s">
        <v>136</v>
      </c>
    </row>
    <row r="1539" spans="1:7" x14ac:dyDescent="0.25">
      <c r="A1539" s="164" t="s">
        <v>2891</v>
      </c>
      <c r="B1539" s="146" t="s">
        <v>114</v>
      </c>
      <c r="C1539" s="146">
        <v>75</v>
      </c>
      <c r="D1539" s="146" t="s">
        <v>2892</v>
      </c>
      <c r="E1539" s="146" t="s">
        <v>165</v>
      </c>
      <c r="F1539" s="146" t="s">
        <v>109</v>
      </c>
      <c r="G1539" s="146" t="s">
        <v>155</v>
      </c>
    </row>
    <row r="1540" spans="1:7" x14ac:dyDescent="0.25">
      <c r="A1540" s="164" t="s">
        <v>2893</v>
      </c>
      <c r="B1540" s="146" t="s">
        <v>2894</v>
      </c>
      <c r="C1540" s="146">
        <v>17.100000000000001</v>
      </c>
      <c r="D1540" s="146" t="s">
        <v>191</v>
      </c>
      <c r="E1540" s="146" t="s">
        <v>108</v>
      </c>
      <c r="F1540" s="146" t="s">
        <v>109</v>
      </c>
      <c r="G1540" s="146" t="s">
        <v>422</v>
      </c>
    </row>
    <row r="1541" spans="1:7" x14ac:dyDescent="0.25">
      <c r="A1541" s="146" t="s">
        <v>2895</v>
      </c>
      <c r="B1541" s="146" t="s">
        <v>2896</v>
      </c>
      <c r="C1541" s="146"/>
      <c r="D1541" s="146" t="s">
        <v>2897</v>
      </c>
      <c r="E1541" s="146" t="s">
        <v>114</v>
      </c>
      <c r="F1541" s="146" t="s">
        <v>2898</v>
      </c>
      <c r="G1541" s="146" t="s">
        <v>1599</v>
      </c>
    </row>
    <row r="1542" spans="1:7" x14ac:dyDescent="0.25">
      <c r="A1542" s="146" t="s">
        <v>2899</v>
      </c>
      <c r="B1542" s="146" t="s">
        <v>2900</v>
      </c>
      <c r="C1542" s="146"/>
      <c r="D1542" s="146" t="s">
        <v>2897</v>
      </c>
      <c r="E1542" s="146" t="s">
        <v>114</v>
      </c>
      <c r="F1542" s="146" t="s">
        <v>2898</v>
      </c>
      <c r="G1542" s="146" t="s">
        <v>1599</v>
      </c>
    </row>
    <row r="1543" spans="1:7" x14ac:dyDescent="0.25">
      <c r="A1543" s="146" t="s">
        <v>2901</v>
      </c>
      <c r="B1543" s="146" t="s">
        <v>2902</v>
      </c>
      <c r="C1543" s="146"/>
      <c r="D1543" s="146" t="s">
        <v>2897</v>
      </c>
      <c r="E1543" s="146" t="s">
        <v>114</v>
      </c>
      <c r="F1543" s="146" t="s">
        <v>2898</v>
      </c>
      <c r="G1543" s="146" t="s">
        <v>1599</v>
      </c>
    </row>
    <row r="1544" spans="1:7" x14ac:dyDescent="0.25">
      <c r="A1544" s="146" t="s">
        <v>2903</v>
      </c>
      <c r="B1544" s="146" t="s">
        <v>2904</v>
      </c>
      <c r="C1544" s="146"/>
      <c r="D1544" s="146" t="s">
        <v>2897</v>
      </c>
      <c r="E1544" s="146" t="s">
        <v>114</v>
      </c>
      <c r="F1544" s="146" t="s">
        <v>2898</v>
      </c>
      <c r="G1544" s="146" t="s">
        <v>1599</v>
      </c>
    </row>
    <row r="1545" spans="1:7" x14ac:dyDescent="0.25">
      <c r="A1545" s="146" t="s">
        <v>2905</v>
      </c>
      <c r="B1545" s="146" t="s">
        <v>2906</v>
      </c>
      <c r="C1545" s="146"/>
      <c r="D1545" s="146" t="s">
        <v>2897</v>
      </c>
      <c r="E1545" s="146" t="s">
        <v>114</v>
      </c>
      <c r="F1545" s="146" t="s">
        <v>2898</v>
      </c>
      <c r="G1545" s="146" t="s">
        <v>1599</v>
      </c>
    </row>
    <row r="1546" spans="1:7" x14ac:dyDescent="0.25">
      <c r="A1546" s="146" t="s">
        <v>2907</v>
      </c>
      <c r="B1546" s="146" t="s">
        <v>2908</v>
      </c>
      <c r="C1546" s="146"/>
      <c r="D1546" s="146" t="s">
        <v>2897</v>
      </c>
      <c r="E1546" s="146" t="s">
        <v>114</v>
      </c>
      <c r="F1546" s="146" t="s">
        <v>2898</v>
      </c>
      <c r="G1546" s="146" t="s">
        <v>1599</v>
      </c>
    </row>
    <row r="1547" spans="1:7" x14ac:dyDescent="0.25">
      <c r="A1547" s="146" t="s">
        <v>2909</v>
      </c>
      <c r="B1547" s="146" t="s">
        <v>2910</v>
      </c>
      <c r="C1547" s="146"/>
      <c r="D1547" s="146" t="s">
        <v>2897</v>
      </c>
      <c r="E1547" s="146" t="s">
        <v>114</v>
      </c>
      <c r="F1547" s="146" t="s">
        <v>2898</v>
      </c>
      <c r="G1547" s="146" t="s">
        <v>1599</v>
      </c>
    </row>
    <row r="1548" spans="1:7" x14ac:dyDescent="0.25">
      <c r="A1548" s="146" t="s">
        <v>2911</v>
      </c>
      <c r="B1548" s="146" t="s">
        <v>2912</v>
      </c>
      <c r="C1548" s="146"/>
      <c r="D1548" s="146" t="s">
        <v>2897</v>
      </c>
      <c r="E1548" s="146" t="s">
        <v>114</v>
      </c>
      <c r="F1548" s="146" t="s">
        <v>2898</v>
      </c>
      <c r="G1548" s="146" t="s">
        <v>1599</v>
      </c>
    </row>
    <row r="1549" spans="1:7" x14ac:dyDescent="0.25">
      <c r="A1549" s="146" t="s">
        <v>2913</v>
      </c>
      <c r="B1549" s="146" t="s">
        <v>2914</v>
      </c>
      <c r="C1549" s="146"/>
      <c r="D1549" s="146" t="s">
        <v>2897</v>
      </c>
      <c r="E1549" s="146" t="s">
        <v>114</v>
      </c>
      <c r="F1549" s="146" t="s">
        <v>2898</v>
      </c>
      <c r="G1549" s="146" t="s">
        <v>1599</v>
      </c>
    </row>
    <row r="1550" spans="1:7" x14ac:dyDescent="0.25">
      <c r="A1550" s="146" t="s">
        <v>2915</v>
      </c>
      <c r="B1550" s="146" t="s">
        <v>2916</v>
      </c>
      <c r="C1550" s="146"/>
      <c r="D1550" s="146" t="s">
        <v>2897</v>
      </c>
      <c r="E1550" s="146" t="s">
        <v>114</v>
      </c>
      <c r="F1550" s="146" t="s">
        <v>2898</v>
      </c>
      <c r="G1550" s="146" t="s">
        <v>1599</v>
      </c>
    </row>
    <row r="1551" spans="1:7" x14ac:dyDescent="0.25">
      <c r="A1551" s="146" t="s">
        <v>2917</v>
      </c>
      <c r="B1551" s="146" t="s">
        <v>2918</v>
      </c>
      <c r="C1551" s="146"/>
      <c r="D1551" s="146" t="s">
        <v>2897</v>
      </c>
      <c r="E1551" s="146" t="s">
        <v>114</v>
      </c>
      <c r="F1551" s="146" t="s">
        <v>2898</v>
      </c>
      <c r="G1551" s="146" t="s">
        <v>1599</v>
      </c>
    </row>
    <row r="1552" spans="1:7" x14ac:dyDescent="0.25">
      <c r="A1552" s="146" t="s">
        <v>2919</v>
      </c>
      <c r="B1552" s="146" t="s">
        <v>2920</v>
      </c>
      <c r="C1552" s="146"/>
      <c r="D1552" s="146" t="s">
        <v>2897</v>
      </c>
      <c r="E1552" s="146" t="s">
        <v>114</v>
      </c>
      <c r="F1552" s="146" t="s">
        <v>2898</v>
      </c>
      <c r="G1552" s="146" t="s">
        <v>1599</v>
      </c>
    </row>
    <row r="1553" spans="1:7" x14ac:dyDescent="0.25">
      <c r="A1553" s="146" t="s">
        <v>2921</v>
      </c>
      <c r="B1553" s="146" t="s">
        <v>2922</v>
      </c>
      <c r="C1553" s="146"/>
      <c r="D1553" s="146" t="s">
        <v>2897</v>
      </c>
      <c r="E1553" s="146" t="s">
        <v>114</v>
      </c>
      <c r="F1553" s="146" t="s">
        <v>2898</v>
      </c>
      <c r="G1553" s="146" t="s">
        <v>1599</v>
      </c>
    </row>
    <row r="1554" spans="1:7" x14ac:dyDescent="0.25">
      <c r="A1554" s="146" t="s">
        <v>2923</v>
      </c>
      <c r="B1554" s="146" t="s">
        <v>2924</v>
      </c>
      <c r="C1554" s="146"/>
      <c r="D1554" s="146" t="s">
        <v>2897</v>
      </c>
      <c r="E1554" s="146" t="s">
        <v>114</v>
      </c>
      <c r="F1554" s="146" t="s">
        <v>2898</v>
      </c>
      <c r="G1554" s="146" t="s">
        <v>1599</v>
      </c>
    </row>
    <row r="1555" spans="1:7" x14ac:dyDescent="0.25">
      <c r="A1555" s="146" t="s">
        <v>2925</v>
      </c>
      <c r="B1555" s="146" t="s">
        <v>2926</v>
      </c>
      <c r="C1555" s="146"/>
      <c r="D1555" s="146" t="s">
        <v>2897</v>
      </c>
      <c r="E1555" s="146" t="s">
        <v>114</v>
      </c>
      <c r="F1555" s="146" t="s">
        <v>2898</v>
      </c>
      <c r="G1555" s="146" t="s">
        <v>1599</v>
      </c>
    </row>
    <row r="1556" spans="1:7" x14ac:dyDescent="0.25">
      <c r="A1556" s="146" t="s">
        <v>2927</v>
      </c>
      <c r="B1556" s="146" t="s">
        <v>2928</v>
      </c>
      <c r="C1556" s="146"/>
      <c r="D1556" s="146" t="s">
        <v>2897</v>
      </c>
      <c r="E1556" s="146" t="s">
        <v>114</v>
      </c>
      <c r="F1556" s="146" t="s">
        <v>2898</v>
      </c>
      <c r="G1556" s="146" t="s">
        <v>1599</v>
      </c>
    </row>
    <row r="1557" spans="1:7" x14ac:dyDescent="0.25">
      <c r="A1557" s="146" t="s">
        <v>2929</v>
      </c>
      <c r="B1557" s="146" t="s">
        <v>2930</v>
      </c>
      <c r="C1557" s="146"/>
      <c r="D1557" s="146" t="s">
        <v>2897</v>
      </c>
      <c r="E1557" s="146" t="s">
        <v>114</v>
      </c>
      <c r="F1557" s="146" t="s">
        <v>2898</v>
      </c>
      <c r="G1557" s="146" t="s">
        <v>1599</v>
      </c>
    </row>
    <row r="1558" spans="1:7" x14ac:dyDescent="0.25">
      <c r="A1558" s="146" t="s">
        <v>2931</v>
      </c>
      <c r="B1558" s="146" t="s">
        <v>2932</v>
      </c>
      <c r="C1558" s="146"/>
      <c r="D1558" s="146" t="s">
        <v>2897</v>
      </c>
      <c r="E1558" s="146" t="s">
        <v>114</v>
      </c>
      <c r="F1558" s="146" t="s">
        <v>2898</v>
      </c>
      <c r="G1558" s="146" t="s">
        <v>1599</v>
      </c>
    </row>
    <row r="1559" spans="1:7" x14ac:dyDescent="0.25">
      <c r="A1559" s="146" t="s">
        <v>2933</v>
      </c>
      <c r="B1559" s="146" t="s">
        <v>2934</v>
      </c>
      <c r="C1559" s="146"/>
      <c r="D1559" s="146" t="s">
        <v>2897</v>
      </c>
      <c r="E1559" s="146" t="s">
        <v>114</v>
      </c>
      <c r="F1559" s="146" t="s">
        <v>2898</v>
      </c>
      <c r="G1559" s="146" t="s">
        <v>1599</v>
      </c>
    </row>
    <row r="1560" spans="1:7" x14ac:dyDescent="0.25">
      <c r="A1560" s="146" t="s">
        <v>2935</v>
      </c>
      <c r="B1560" s="146" t="s">
        <v>2936</v>
      </c>
      <c r="C1560" s="146"/>
      <c r="D1560" s="146" t="s">
        <v>2897</v>
      </c>
      <c r="E1560" s="146" t="s">
        <v>114</v>
      </c>
      <c r="F1560" s="146" t="s">
        <v>2898</v>
      </c>
      <c r="G1560" s="146" t="s">
        <v>1599</v>
      </c>
    </row>
    <row r="1561" spans="1:7" x14ac:dyDescent="0.25">
      <c r="A1561" s="146" t="s">
        <v>2937</v>
      </c>
      <c r="B1561" s="146" t="s">
        <v>2938</v>
      </c>
      <c r="C1561" s="146"/>
      <c r="D1561" s="146" t="s">
        <v>2897</v>
      </c>
      <c r="E1561" s="146" t="s">
        <v>114</v>
      </c>
      <c r="F1561" s="146" t="s">
        <v>2898</v>
      </c>
      <c r="G1561" s="146" t="s">
        <v>1599</v>
      </c>
    </row>
    <row r="1562" spans="1:7" x14ac:dyDescent="0.25">
      <c r="A1562" s="146" t="s">
        <v>2939</v>
      </c>
      <c r="B1562" s="146" t="s">
        <v>2940</v>
      </c>
      <c r="C1562" s="146"/>
      <c r="D1562" s="146" t="s">
        <v>2897</v>
      </c>
      <c r="E1562" s="146" t="s">
        <v>114</v>
      </c>
      <c r="F1562" s="146" t="s">
        <v>2898</v>
      </c>
      <c r="G1562" s="146" t="s">
        <v>1599</v>
      </c>
    </row>
    <row r="1563" spans="1:7" x14ac:dyDescent="0.25">
      <c r="A1563" s="146" t="s">
        <v>2941</v>
      </c>
      <c r="B1563" s="146" t="s">
        <v>2942</v>
      </c>
      <c r="C1563" s="146"/>
      <c r="D1563" s="146" t="s">
        <v>2897</v>
      </c>
      <c r="E1563" s="146" t="s">
        <v>114</v>
      </c>
      <c r="F1563" s="146" t="s">
        <v>2898</v>
      </c>
      <c r="G1563" s="146" t="s">
        <v>1599</v>
      </c>
    </row>
    <row r="1564" spans="1:7" x14ac:dyDescent="0.25">
      <c r="A1564" s="146" t="s">
        <v>2943</v>
      </c>
      <c r="B1564" s="146" t="s">
        <v>2944</v>
      </c>
      <c r="C1564" s="146"/>
      <c r="D1564" s="146" t="s">
        <v>2897</v>
      </c>
      <c r="E1564" s="146" t="s">
        <v>114</v>
      </c>
      <c r="F1564" s="146" t="s">
        <v>2898</v>
      </c>
      <c r="G1564" s="146" t="s">
        <v>1599</v>
      </c>
    </row>
    <row r="1565" spans="1:7" x14ac:dyDescent="0.25">
      <c r="A1565" s="146" t="s">
        <v>2945</v>
      </c>
      <c r="B1565" s="146" t="s">
        <v>2946</v>
      </c>
      <c r="C1565" s="146"/>
      <c r="D1565" s="146" t="s">
        <v>2897</v>
      </c>
      <c r="E1565" s="146" t="s">
        <v>114</v>
      </c>
      <c r="F1565" s="146" t="s">
        <v>2898</v>
      </c>
      <c r="G1565" s="146" t="s">
        <v>1599</v>
      </c>
    </row>
    <row r="1566" spans="1:7" x14ac:dyDescent="0.25">
      <c r="A1566" s="146" t="s">
        <v>2947</v>
      </c>
      <c r="B1566" s="146" t="s">
        <v>2948</v>
      </c>
      <c r="C1566" s="146"/>
      <c r="D1566" s="146" t="s">
        <v>2897</v>
      </c>
      <c r="E1566" s="146" t="s">
        <v>114</v>
      </c>
      <c r="F1566" s="146" t="s">
        <v>2898</v>
      </c>
      <c r="G1566" s="146" t="s">
        <v>1599</v>
      </c>
    </row>
    <row r="1567" spans="1:7" x14ac:dyDescent="0.25">
      <c r="A1567" s="146" t="s">
        <v>2949</v>
      </c>
      <c r="B1567" s="146" t="s">
        <v>2950</v>
      </c>
      <c r="C1567" s="146"/>
      <c r="D1567" s="146" t="s">
        <v>2897</v>
      </c>
      <c r="E1567" s="146" t="s">
        <v>114</v>
      </c>
      <c r="F1567" s="146" t="s">
        <v>2898</v>
      </c>
      <c r="G1567" s="146" t="s">
        <v>1599</v>
      </c>
    </row>
    <row r="1568" spans="1:7" x14ac:dyDescent="0.25">
      <c r="A1568" s="146" t="s">
        <v>2951</v>
      </c>
      <c r="B1568" s="146" t="s">
        <v>2952</v>
      </c>
      <c r="C1568" s="146"/>
      <c r="D1568" s="146" t="s">
        <v>2897</v>
      </c>
      <c r="E1568" s="146" t="s">
        <v>114</v>
      </c>
      <c r="F1568" s="146" t="s">
        <v>2898</v>
      </c>
      <c r="G1568" s="146" t="s">
        <v>1599</v>
      </c>
    </row>
    <row r="1569" spans="1:7" x14ac:dyDescent="0.25">
      <c r="A1569" s="146" t="s">
        <v>2953</v>
      </c>
      <c r="B1569" s="146" t="s">
        <v>2954</v>
      </c>
      <c r="C1569" s="146"/>
      <c r="D1569" s="146" t="s">
        <v>2897</v>
      </c>
      <c r="E1569" s="146" t="s">
        <v>114</v>
      </c>
      <c r="F1569" s="146" t="s">
        <v>2898</v>
      </c>
      <c r="G1569" s="146" t="s">
        <v>1599</v>
      </c>
    </row>
    <row r="1570" spans="1:7" x14ac:dyDescent="0.25">
      <c r="A1570" s="146" t="s">
        <v>2955</v>
      </c>
      <c r="B1570" s="146" t="s">
        <v>2956</v>
      </c>
      <c r="C1570" s="146"/>
      <c r="D1570" s="146" t="s">
        <v>2897</v>
      </c>
      <c r="E1570" s="146" t="s">
        <v>114</v>
      </c>
      <c r="F1570" s="146" t="s">
        <v>2898</v>
      </c>
      <c r="G1570" s="146" t="s">
        <v>1599</v>
      </c>
    </row>
    <row r="1571" spans="1:7" x14ac:dyDescent="0.25">
      <c r="A1571" s="146" t="s">
        <v>2957</v>
      </c>
      <c r="B1571" s="146" t="s">
        <v>2958</v>
      </c>
      <c r="C1571" s="146"/>
      <c r="D1571" s="146" t="s">
        <v>2897</v>
      </c>
      <c r="E1571" s="146" t="s">
        <v>114</v>
      </c>
      <c r="F1571" s="146" t="s">
        <v>2898</v>
      </c>
      <c r="G1571" s="146" t="s">
        <v>1599</v>
      </c>
    </row>
    <row r="1572" spans="1:7" x14ac:dyDescent="0.25">
      <c r="A1572" s="146" t="s">
        <v>2959</v>
      </c>
      <c r="B1572" s="146" t="s">
        <v>2960</v>
      </c>
      <c r="C1572" s="146"/>
      <c r="D1572" s="146" t="s">
        <v>2897</v>
      </c>
      <c r="E1572" s="146" t="s">
        <v>114</v>
      </c>
      <c r="F1572" s="146" t="s">
        <v>2898</v>
      </c>
      <c r="G1572" s="146" t="s">
        <v>1599</v>
      </c>
    </row>
    <row r="1573" spans="1:7" x14ac:dyDescent="0.25">
      <c r="A1573" s="146" t="s">
        <v>2961</v>
      </c>
      <c r="B1573" s="146" t="s">
        <v>2962</v>
      </c>
      <c r="C1573" s="146"/>
      <c r="D1573" s="146" t="s">
        <v>2897</v>
      </c>
      <c r="E1573" s="146" t="s">
        <v>114</v>
      </c>
      <c r="F1573" s="146" t="s">
        <v>2898</v>
      </c>
      <c r="G1573" s="146" t="s">
        <v>1599</v>
      </c>
    </row>
    <row r="1574" spans="1:7" x14ac:dyDescent="0.25">
      <c r="A1574" s="146" t="s">
        <v>2963</v>
      </c>
      <c r="B1574" s="146" t="s">
        <v>2964</v>
      </c>
      <c r="C1574" s="146"/>
      <c r="D1574" s="146" t="s">
        <v>2897</v>
      </c>
      <c r="E1574" s="146" t="s">
        <v>114</v>
      </c>
      <c r="F1574" s="146" t="s">
        <v>2898</v>
      </c>
      <c r="G1574" s="146" t="s">
        <v>1599</v>
      </c>
    </row>
    <row r="1575" spans="1:7" x14ac:dyDescent="0.25">
      <c r="A1575" s="146" t="s">
        <v>2965</v>
      </c>
      <c r="B1575" s="146" t="s">
        <v>2966</v>
      </c>
      <c r="C1575" s="146"/>
      <c r="D1575" s="146" t="s">
        <v>2897</v>
      </c>
      <c r="E1575" s="146" t="s">
        <v>114</v>
      </c>
      <c r="F1575" s="146" t="s">
        <v>2898</v>
      </c>
      <c r="G1575" s="146" t="s">
        <v>1599</v>
      </c>
    </row>
    <row r="1576" spans="1:7" x14ac:dyDescent="0.25">
      <c r="A1576" s="146" t="s">
        <v>2967</v>
      </c>
      <c r="B1576" s="146" t="s">
        <v>2968</v>
      </c>
      <c r="C1576" s="146"/>
      <c r="D1576" s="146" t="s">
        <v>2897</v>
      </c>
      <c r="E1576" s="146" t="s">
        <v>114</v>
      </c>
      <c r="F1576" s="146" t="s">
        <v>2898</v>
      </c>
      <c r="G1576" s="146" t="s">
        <v>1599</v>
      </c>
    </row>
    <row r="1577" spans="1:7" x14ac:dyDescent="0.25">
      <c r="A1577" s="146" t="s">
        <v>2969</v>
      </c>
      <c r="B1577" s="146" t="s">
        <v>2970</v>
      </c>
      <c r="C1577" s="146"/>
      <c r="D1577" s="146" t="s">
        <v>2897</v>
      </c>
      <c r="E1577" s="146" t="s">
        <v>114</v>
      </c>
      <c r="F1577" s="146" t="s">
        <v>2898</v>
      </c>
      <c r="G1577" s="146" t="s">
        <v>1599</v>
      </c>
    </row>
    <row r="1578" spans="1:7" x14ac:dyDescent="0.25">
      <c r="A1578" s="146" t="s">
        <v>2971</v>
      </c>
      <c r="B1578" s="146" t="s">
        <v>2972</v>
      </c>
      <c r="C1578" s="146"/>
      <c r="D1578" s="146" t="s">
        <v>2897</v>
      </c>
      <c r="E1578" s="146" t="s">
        <v>114</v>
      </c>
      <c r="F1578" s="146" t="s">
        <v>2898</v>
      </c>
      <c r="G1578" s="146" t="s">
        <v>1599</v>
      </c>
    </row>
    <row r="1579" spans="1:7" x14ac:dyDescent="0.25">
      <c r="A1579" s="146" t="s">
        <v>2973</v>
      </c>
      <c r="B1579" s="146" t="s">
        <v>2974</v>
      </c>
      <c r="C1579" s="146"/>
      <c r="D1579" s="146" t="s">
        <v>2897</v>
      </c>
      <c r="E1579" s="146" t="s">
        <v>114</v>
      </c>
      <c r="F1579" s="146" t="s">
        <v>2898</v>
      </c>
      <c r="G1579" s="146" t="s">
        <v>1599</v>
      </c>
    </row>
    <row r="1580" spans="1:7" x14ac:dyDescent="0.25">
      <c r="A1580" s="146" t="s">
        <v>2975</v>
      </c>
      <c r="B1580" s="146" t="s">
        <v>2976</v>
      </c>
      <c r="C1580" s="146"/>
      <c r="D1580" s="146" t="s">
        <v>2897</v>
      </c>
      <c r="E1580" s="146" t="s">
        <v>114</v>
      </c>
      <c r="F1580" s="146" t="s">
        <v>2898</v>
      </c>
      <c r="G1580" s="146" t="s">
        <v>1599</v>
      </c>
    </row>
    <row r="1581" spans="1:7" x14ac:dyDescent="0.25">
      <c r="A1581" s="146" t="s">
        <v>2977</v>
      </c>
      <c r="B1581" s="146" t="s">
        <v>2978</v>
      </c>
      <c r="C1581" s="146"/>
      <c r="D1581" s="146" t="s">
        <v>2897</v>
      </c>
      <c r="E1581" s="146" t="s">
        <v>114</v>
      </c>
      <c r="F1581" s="146" t="s">
        <v>2898</v>
      </c>
      <c r="G1581" s="146" t="s">
        <v>1599</v>
      </c>
    </row>
    <row r="1582" spans="1:7" x14ac:dyDescent="0.25">
      <c r="A1582" s="146" t="s">
        <v>2979</v>
      </c>
      <c r="B1582" s="146" t="s">
        <v>2980</v>
      </c>
      <c r="C1582" s="146"/>
      <c r="D1582" s="146" t="s">
        <v>2897</v>
      </c>
      <c r="E1582" s="146" t="s">
        <v>114</v>
      </c>
      <c r="F1582" s="146" t="s">
        <v>2898</v>
      </c>
      <c r="G1582" s="146" t="s">
        <v>1599</v>
      </c>
    </row>
    <row r="1583" spans="1:7" x14ac:dyDescent="0.25">
      <c r="A1583" s="146" t="s">
        <v>2981</v>
      </c>
      <c r="B1583" s="146" t="s">
        <v>2982</v>
      </c>
      <c r="C1583" s="146"/>
      <c r="D1583" s="146" t="s">
        <v>2897</v>
      </c>
      <c r="E1583" s="146" t="s">
        <v>114</v>
      </c>
      <c r="F1583" s="146" t="s">
        <v>2898</v>
      </c>
      <c r="G1583" s="146" t="s">
        <v>1599</v>
      </c>
    </row>
    <row r="1584" spans="1:7" x14ac:dyDescent="0.25">
      <c r="A1584" s="146" t="s">
        <v>2983</v>
      </c>
      <c r="B1584" s="146" t="s">
        <v>2984</v>
      </c>
      <c r="C1584" s="146"/>
      <c r="D1584" s="146" t="s">
        <v>2897</v>
      </c>
      <c r="E1584" s="146" t="s">
        <v>114</v>
      </c>
      <c r="F1584" s="146" t="s">
        <v>2898</v>
      </c>
      <c r="G1584" s="146" t="s">
        <v>1599</v>
      </c>
    </row>
    <row r="1585" spans="1:7" x14ac:dyDescent="0.25">
      <c r="A1585" s="146" t="s">
        <v>2985</v>
      </c>
      <c r="B1585" s="146" t="s">
        <v>114</v>
      </c>
      <c r="C1585" s="146"/>
      <c r="D1585" s="146" t="s">
        <v>107</v>
      </c>
      <c r="E1585" s="146" t="s">
        <v>114</v>
      </c>
      <c r="F1585" s="146" t="s">
        <v>2986</v>
      </c>
      <c r="G1585" s="146" t="s">
        <v>110</v>
      </c>
    </row>
    <row r="1586" spans="1:7" x14ac:dyDescent="0.25">
      <c r="A1586" s="146" t="s">
        <v>2987</v>
      </c>
      <c r="B1586" s="146" t="s">
        <v>114</v>
      </c>
      <c r="C1586" s="146"/>
      <c r="D1586" s="146" t="s">
        <v>191</v>
      </c>
      <c r="E1586" s="146" t="s">
        <v>114</v>
      </c>
      <c r="F1586" s="146" t="s">
        <v>2986</v>
      </c>
      <c r="G1586" s="146" t="s">
        <v>320</v>
      </c>
    </row>
    <row r="1587" spans="1:7" x14ac:dyDescent="0.25">
      <c r="A1587" s="146" t="s">
        <v>2988</v>
      </c>
      <c r="B1587" s="146" t="s">
        <v>114</v>
      </c>
      <c r="C1587" s="146"/>
      <c r="D1587" s="146" t="s">
        <v>107</v>
      </c>
      <c r="E1587" s="146" t="s">
        <v>114</v>
      </c>
      <c r="F1587" s="146" t="s">
        <v>2986</v>
      </c>
      <c r="G1587" s="146" t="s">
        <v>110</v>
      </c>
    </row>
    <row r="1588" spans="1:7" x14ac:dyDescent="0.25">
      <c r="A1588" s="146" t="s">
        <v>2989</v>
      </c>
      <c r="B1588" s="146" t="s">
        <v>114</v>
      </c>
      <c r="C1588" s="146"/>
      <c r="D1588" s="146" t="s">
        <v>191</v>
      </c>
      <c r="E1588" s="146" t="s">
        <v>114</v>
      </c>
      <c r="F1588" s="146" t="s">
        <v>2986</v>
      </c>
      <c r="G1588" s="146" t="s">
        <v>192</v>
      </c>
    </row>
    <row r="1589" spans="1:7" x14ac:dyDescent="0.25">
      <c r="A1589" s="146" t="s">
        <v>2990</v>
      </c>
      <c r="B1589" s="146" t="s">
        <v>114</v>
      </c>
      <c r="C1589" s="146"/>
      <c r="D1589" s="146" t="s">
        <v>191</v>
      </c>
      <c r="E1589" s="146" t="s">
        <v>114</v>
      </c>
      <c r="F1589" s="146" t="s">
        <v>2986</v>
      </c>
      <c r="G1589" s="146" t="s">
        <v>2991</v>
      </c>
    </row>
    <row r="1590" spans="1:7" x14ac:dyDescent="0.25">
      <c r="A1590" s="146" t="s">
        <v>2992</v>
      </c>
      <c r="B1590" s="146" t="s">
        <v>114</v>
      </c>
      <c r="C1590" s="146"/>
      <c r="D1590" s="146" t="s">
        <v>107</v>
      </c>
      <c r="E1590" s="146" t="s">
        <v>114</v>
      </c>
      <c r="F1590" s="146" t="s">
        <v>2986</v>
      </c>
      <c r="G1590" s="146" t="s">
        <v>110</v>
      </c>
    </row>
    <row r="1591" spans="1:7" x14ac:dyDescent="0.25">
      <c r="A1591" s="146" t="s">
        <v>2993</v>
      </c>
      <c r="B1591" s="146" t="s">
        <v>114</v>
      </c>
      <c r="C1591" s="146"/>
      <c r="D1591" s="146" t="s">
        <v>191</v>
      </c>
      <c r="E1591" s="146" t="s">
        <v>114</v>
      </c>
      <c r="F1591" s="146" t="s">
        <v>2986</v>
      </c>
      <c r="G1591" s="146" t="s">
        <v>422</v>
      </c>
    </row>
    <row r="1592" spans="1:7" x14ac:dyDescent="0.25">
      <c r="A1592" s="146" t="s">
        <v>2994</v>
      </c>
      <c r="B1592" s="146" t="s">
        <v>114</v>
      </c>
      <c r="C1592" s="146"/>
      <c r="D1592" s="146" t="s">
        <v>107</v>
      </c>
      <c r="E1592" s="146" t="s">
        <v>114</v>
      </c>
      <c r="F1592" s="146" t="s">
        <v>2986</v>
      </c>
      <c r="G1592" s="146" t="s">
        <v>110</v>
      </c>
    </row>
    <row r="1593" spans="1:7" x14ac:dyDescent="0.25">
      <c r="A1593" s="146" t="s">
        <v>2995</v>
      </c>
      <c r="B1593" s="146" t="s">
        <v>114</v>
      </c>
      <c r="C1593" s="146"/>
      <c r="D1593" s="146" t="s">
        <v>191</v>
      </c>
      <c r="E1593" s="146" t="s">
        <v>114</v>
      </c>
      <c r="F1593" s="146" t="s">
        <v>2986</v>
      </c>
      <c r="G1593" s="146" t="s">
        <v>422</v>
      </c>
    </row>
    <row r="1594" spans="1:7" x14ac:dyDescent="0.25">
      <c r="A1594" s="146" t="s">
        <v>2996</v>
      </c>
      <c r="B1594" s="146" t="s">
        <v>114</v>
      </c>
      <c r="C1594" s="146"/>
      <c r="D1594" s="146" t="s">
        <v>191</v>
      </c>
      <c r="E1594" s="146" t="s">
        <v>114</v>
      </c>
      <c r="F1594" s="146" t="s">
        <v>2986</v>
      </c>
      <c r="G1594" s="146" t="s">
        <v>2991</v>
      </c>
    </row>
    <row r="1595" spans="1:7" x14ac:dyDescent="0.25">
      <c r="A1595" s="146" t="s">
        <v>2997</v>
      </c>
      <c r="B1595" s="146" t="s">
        <v>114</v>
      </c>
      <c r="C1595" s="146"/>
      <c r="D1595" s="146" t="s">
        <v>191</v>
      </c>
      <c r="E1595" s="146" t="s">
        <v>114</v>
      </c>
      <c r="F1595" s="146" t="s">
        <v>2986</v>
      </c>
      <c r="G1595" s="146" t="s">
        <v>2991</v>
      </c>
    </row>
    <row r="1596" spans="1:7" x14ac:dyDescent="0.25">
      <c r="A1596" s="146" t="s">
        <v>2998</v>
      </c>
      <c r="B1596" s="146" t="s">
        <v>114</v>
      </c>
      <c r="C1596" s="146"/>
      <c r="D1596" s="146" t="s">
        <v>191</v>
      </c>
      <c r="E1596" s="146" t="s">
        <v>114</v>
      </c>
      <c r="F1596" s="146" t="s">
        <v>2986</v>
      </c>
      <c r="G1596" s="146" t="s">
        <v>2991</v>
      </c>
    </row>
    <row r="1597" spans="1:7" x14ac:dyDescent="0.25">
      <c r="A1597" s="146" t="s">
        <v>2999</v>
      </c>
      <c r="B1597" s="146" t="s">
        <v>114</v>
      </c>
      <c r="C1597" s="146"/>
      <c r="D1597" s="146" t="s">
        <v>107</v>
      </c>
      <c r="E1597" s="146" t="s">
        <v>114</v>
      </c>
      <c r="F1597" s="146" t="s">
        <v>2986</v>
      </c>
      <c r="G1597" s="146" t="s">
        <v>110</v>
      </c>
    </row>
    <row r="1598" spans="1:7" x14ac:dyDescent="0.25">
      <c r="A1598" s="146" t="s">
        <v>3000</v>
      </c>
      <c r="B1598" s="146" t="s">
        <v>114</v>
      </c>
      <c r="C1598" s="146"/>
      <c r="D1598" s="146" t="s">
        <v>191</v>
      </c>
      <c r="E1598" s="146" t="s">
        <v>114</v>
      </c>
      <c r="F1598" s="146" t="s">
        <v>2986</v>
      </c>
      <c r="G1598" s="146" t="s">
        <v>192</v>
      </c>
    </row>
    <row r="1599" spans="1:7" x14ac:dyDescent="0.25">
      <c r="A1599" s="146" t="s">
        <v>3001</v>
      </c>
      <c r="B1599" s="146" t="s">
        <v>114</v>
      </c>
      <c r="C1599" s="146"/>
      <c r="D1599" s="146" t="s">
        <v>121</v>
      </c>
      <c r="E1599" s="146" t="s">
        <v>114</v>
      </c>
      <c r="F1599" s="146" t="s">
        <v>2986</v>
      </c>
      <c r="G1599" s="146" t="s">
        <v>122</v>
      </c>
    </row>
    <row r="1600" spans="1:7" x14ac:dyDescent="0.25">
      <c r="A1600" s="146" t="s">
        <v>3002</v>
      </c>
      <c r="B1600" s="146" t="s">
        <v>114</v>
      </c>
      <c r="C1600" s="146"/>
      <c r="D1600" s="146" t="s">
        <v>107</v>
      </c>
      <c r="E1600" s="146" t="s">
        <v>114</v>
      </c>
      <c r="F1600" s="146" t="s">
        <v>2986</v>
      </c>
      <c r="G1600" s="146" t="s">
        <v>110</v>
      </c>
    </row>
    <row r="1601" spans="1:7" x14ac:dyDescent="0.25">
      <c r="A1601" s="146" t="s">
        <v>3003</v>
      </c>
      <c r="B1601" s="146" t="s">
        <v>114</v>
      </c>
      <c r="C1601" s="146"/>
      <c r="D1601" s="146" t="s">
        <v>191</v>
      </c>
      <c r="E1601" s="146" t="s">
        <v>114</v>
      </c>
      <c r="F1601" s="146" t="s">
        <v>2986</v>
      </c>
      <c r="G1601" s="146" t="s">
        <v>192</v>
      </c>
    </row>
    <row r="1602" spans="1:7" x14ac:dyDescent="0.25">
      <c r="A1602" s="146" t="s">
        <v>3004</v>
      </c>
      <c r="B1602" s="146" t="s">
        <v>114</v>
      </c>
      <c r="C1602" s="146"/>
      <c r="D1602" s="146" t="s">
        <v>107</v>
      </c>
      <c r="E1602" s="146" t="s">
        <v>114</v>
      </c>
      <c r="F1602" s="146" t="s">
        <v>2986</v>
      </c>
      <c r="G1602" s="146" t="s">
        <v>110</v>
      </c>
    </row>
    <row r="1603" spans="1:7" x14ac:dyDescent="0.25">
      <c r="A1603" s="146" t="s">
        <v>3005</v>
      </c>
      <c r="B1603" s="146" t="s">
        <v>114</v>
      </c>
      <c r="C1603" s="146"/>
      <c r="D1603" s="146" t="s">
        <v>191</v>
      </c>
      <c r="E1603" s="146" t="s">
        <v>114</v>
      </c>
      <c r="F1603" s="146" t="s">
        <v>2986</v>
      </c>
      <c r="G1603" s="146" t="s">
        <v>192</v>
      </c>
    </row>
    <row r="1604" spans="1:7" x14ac:dyDescent="0.25">
      <c r="A1604" s="146" t="s">
        <v>3006</v>
      </c>
      <c r="B1604" s="146" t="s">
        <v>114</v>
      </c>
      <c r="C1604" s="146"/>
      <c r="D1604" s="146" t="s">
        <v>191</v>
      </c>
      <c r="E1604" s="146" t="s">
        <v>114</v>
      </c>
      <c r="F1604" s="146" t="s">
        <v>2986</v>
      </c>
      <c r="G1604" s="146" t="s">
        <v>2991</v>
      </c>
    </row>
    <row r="1605" spans="1:7" x14ac:dyDescent="0.25">
      <c r="A1605" s="146" t="s">
        <v>3007</v>
      </c>
      <c r="B1605" s="146" t="s">
        <v>114</v>
      </c>
      <c r="C1605" s="146"/>
      <c r="D1605" s="146" t="s">
        <v>191</v>
      </c>
      <c r="E1605" s="146" t="s">
        <v>114</v>
      </c>
      <c r="F1605" s="146" t="s">
        <v>2986</v>
      </c>
      <c r="G1605" s="146" t="s">
        <v>422</v>
      </c>
    </row>
    <row r="1606" spans="1:7" x14ac:dyDescent="0.25">
      <c r="A1606" s="146" t="s">
        <v>3008</v>
      </c>
      <c r="B1606" s="146" t="s">
        <v>114</v>
      </c>
      <c r="C1606" s="146"/>
      <c r="D1606" s="146" t="s">
        <v>191</v>
      </c>
      <c r="E1606" s="146" t="s">
        <v>114</v>
      </c>
      <c r="F1606" s="146" t="s">
        <v>2986</v>
      </c>
      <c r="G1606" s="146" t="s">
        <v>1660</v>
      </c>
    </row>
    <row r="1607" spans="1:7" x14ac:dyDescent="0.25">
      <c r="A1607" s="146" t="s">
        <v>3009</v>
      </c>
      <c r="B1607" s="146" t="s">
        <v>114</v>
      </c>
      <c r="C1607" s="146"/>
      <c r="D1607" s="146" t="s">
        <v>370</v>
      </c>
      <c r="E1607" s="146" t="s">
        <v>114</v>
      </c>
      <c r="F1607" s="146" t="s">
        <v>2986</v>
      </c>
      <c r="G1607" s="146" t="s">
        <v>371</v>
      </c>
    </row>
    <row r="1608" spans="1:7" x14ac:dyDescent="0.25">
      <c r="A1608" s="146" t="s">
        <v>3010</v>
      </c>
      <c r="B1608" s="146" t="s">
        <v>114</v>
      </c>
      <c r="C1608" s="146"/>
      <c r="D1608" s="146" t="s">
        <v>121</v>
      </c>
      <c r="E1608" s="146" t="s">
        <v>114</v>
      </c>
      <c r="F1608" s="146" t="s">
        <v>2986</v>
      </c>
      <c r="G1608" s="146" t="s">
        <v>122</v>
      </c>
    </row>
    <row r="1609" spans="1:7" x14ac:dyDescent="0.25">
      <c r="A1609" s="146" t="s">
        <v>3011</v>
      </c>
      <c r="B1609" s="146" t="s">
        <v>114</v>
      </c>
      <c r="C1609" s="146"/>
      <c r="D1609" s="146" t="s">
        <v>107</v>
      </c>
      <c r="E1609" s="146" t="s">
        <v>114</v>
      </c>
      <c r="F1609" s="146" t="s">
        <v>2986</v>
      </c>
      <c r="G1609" s="146" t="s">
        <v>110</v>
      </c>
    </row>
    <row r="1610" spans="1:7" x14ac:dyDescent="0.25">
      <c r="A1610" s="146" t="s">
        <v>3012</v>
      </c>
      <c r="B1610" s="146" t="s">
        <v>114</v>
      </c>
      <c r="C1610" s="146"/>
      <c r="D1610" s="146" t="s">
        <v>107</v>
      </c>
      <c r="E1610" s="146" t="s">
        <v>114</v>
      </c>
      <c r="F1610" s="146" t="s">
        <v>2986</v>
      </c>
      <c r="G1610" s="146" t="s">
        <v>110</v>
      </c>
    </row>
    <row r="1611" spans="1:7" x14ac:dyDescent="0.25">
      <c r="A1611" s="146" t="s">
        <v>3013</v>
      </c>
      <c r="B1611" s="146" t="s">
        <v>114</v>
      </c>
      <c r="C1611" s="146"/>
      <c r="D1611" s="146" t="s">
        <v>191</v>
      </c>
      <c r="E1611" s="146" t="s">
        <v>114</v>
      </c>
      <c r="F1611" s="146" t="s">
        <v>2986</v>
      </c>
      <c r="G1611" s="146" t="s">
        <v>422</v>
      </c>
    </row>
    <row r="1612" spans="1:7" x14ac:dyDescent="0.25">
      <c r="A1612" s="146" t="s">
        <v>3014</v>
      </c>
      <c r="B1612" s="146" t="s">
        <v>114</v>
      </c>
      <c r="C1612" s="146"/>
      <c r="D1612" s="146" t="s">
        <v>107</v>
      </c>
      <c r="E1612" s="146" t="s">
        <v>114</v>
      </c>
      <c r="F1612" s="146" t="s">
        <v>2986</v>
      </c>
      <c r="G1612" s="146" t="s">
        <v>110</v>
      </c>
    </row>
    <row r="1613" spans="1:7" x14ac:dyDescent="0.25">
      <c r="A1613" s="146" t="s">
        <v>3015</v>
      </c>
      <c r="B1613" s="146" t="s">
        <v>114</v>
      </c>
      <c r="C1613" s="146"/>
      <c r="D1613" s="146" t="s">
        <v>191</v>
      </c>
      <c r="E1613" s="146" t="s">
        <v>114</v>
      </c>
      <c r="F1613" s="146" t="s">
        <v>2986</v>
      </c>
      <c r="G1613" s="146" t="s">
        <v>192</v>
      </c>
    </row>
    <row r="1614" spans="1:7" x14ac:dyDescent="0.25">
      <c r="A1614" s="146" t="s">
        <v>3016</v>
      </c>
      <c r="B1614" s="146" t="s">
        <v>114</v>
      </c>
      <c r="C1614" s="146"/>
      <c r="D1614" s="146" t="s">
        <v>191</v>
      </c>
      <c r="E1614" s="146" t="s">
        <v>114</v>
      </c>
      <c r="F1614" s="146" t="s">
        <v>2986</v>
      </c>
      <c r="G1614" s="146" t="s">
        <v>2991</v>
      </c>
    </row>
    <row r="1615" spans="1:7" x14ac:dyDescent="0.25">
      <c r="A1615" s="146" t="s">
        <v>3017</v>
      </c>
      <c r="B1615" s="146" t="s">
        <v>114</v>
      </c>
      <c r="C1615" s="146"/>
      <c r="D1615" s="146" t="s">
        <v>107</v>
      </c>
      <c r="E1615" s="146" t="s">
        <v>114</v>
      </c>
      <c r="F1615" s="146" t="s">
        <v>2986</v>
      </c>
      <c r="G1615" s="146" t="s">
        <v>110</v>
      </c>
    </row>
    <row r="1616" spans="1:7" x14ac:dyDescent="0.25">
      <c r="A1616" s="146" t="s">
        <v>3018</v>
      </c>
      <c r="B1616" s="146" t="s">
        <v>114</v>
      </c>
      <c r="C1616" s="146"/>
      <c r="D1616" s="146" t="s">
        <v>107</v>
      </c>
      <c r="E1616" s="146" t="s">
        <v>114</v>
      </c>
      <c r="F1616" s="146" t="s">
        <v>2986</v>
      </c>
      <c r="G1616" s="146" t="s">
        <v>110</v>
      </c>
    </row>
    <row r="1617" spans="1:7" x14ac:dyDescent="0.25">
      <c r="A1617" s="146" t="s">
        <v>3019</v>
      </c>
      <c r="B1617" s="146" t="s">
        <v>114</v>
      </c>
      <c r="C1617" s="146"/>
      <c r="D1617" s="146" t="s">
        <v>191</v>
      </c>
      <c r="E1617" s="146" t="s">
        <v>114</v>
      </c>
      <c r="F1617" s="146" t="s">
        <v>2986</v>
      </c>
      <c r="G1617" s="146" t="s">
        <v>320</v>
      </c>
    </row>
    <row r="1618" spans="1:7" x14ac:dyDescent="0.25">
      <c r="A1618" s="146" t="s">
        <v>3020</v>
      </c>
      <c r="B1618" s="146" t="s">
        <v>114</v>
      </c>
      <c r="C1618" s="146"/>
      <c r="D1618" s="146" t="s">
        <v>121</v>
      </c>
      <c r="E1618" s="146" t="s">
        <v>114</v>
      </c>
      <c r="F1618" s="146" t="s">
        <v>2986</v>
      </c>
      <c r="G1618" s="146" t="s">
        <v>122</v>
      </c>
    </row>
    <row r="1619" spans="1:7" x14ac:dyDescent="0.25">
      <c r="A1619" s="146" t="s">
        <v>3021</v>
      </c>
      <c r="B1619" s="146" t="s">
        <v>114</v>
      </c>
      <c r="C1619" s="146"/>
      <c r="D1619" s="146" t="s">
        <v>107</v>
      </c>
      <c r="E1619" s="146" t="s">
        <v>114</v>
      </c>
      <c r="F1619" s="146" t="s">
        <v>2986</v>
      </c>
      <c r="G1619" s="146" t="s">
        <v>110</v>
      </c>
    </row>
    <row r="1620" spans="1:7" x14ac:dyDescent="0.25">
      <c r="A1620" s="146" t="s">
        <v>3022</v>
      </c>
      <c r="B1620" s="146" t="s">
        <v>114</v>
      </c>
      <c r="C1620" s="146"/>
      <c r="D1620" s="146" t="s">
        <v>191</v>
      </c>
      <c r="E1620" s="146" t="s">
        <v>114</v>
      </c>
      <c r="F1620" s="146" t="s">
        <v>2986</v>
      </c>
      <c r="G1620" s="146" t="s">
        <v>422</v>
      </c>
    </row>
    <row r="1621" spans="1:7" x14ac:dyDescent="0.25">
      <c r="A1621" s="146" t="s">
        <v>3023</v>
      </c>
      <c r="B1621" s="146" t="s">
        <v>114</v>
      </c>
      <c r="C1621" s="146"/>
      <c r="D1621" s="146" t="s">
        <v>107</v>
      </c>
      <c r="E1621" s="146" t="s">
        <v>114</v>
      </c>
      <c r="F1621" s="146" t="s">
        <v>2986</v>
      </c>
      <c r="G1621" s="146" t="s">
        <v>110</v>
      </c>
    </row>
    <row r="1622" spans="1:7" x14ac:dyDescent="0.25">
      <c r="A1622" s="146" t="s">
        <v>3024</v>
      </c>
      <c r="B1622" s="146" t="s">
        <v>114</v>
      </c>
      <c r="C1622" s="146"/>
      <c r="D1622" s="146" t="s">
        <v>370</v>
      </c>
      <c r="E1622" s="146" t="s">
        <v>114</v>
      </c>
      <c r="F1622" s="146" t="s">
        <v>2986</v>
      </c>
      <c r="G1622" s="146" t="s">
        <v>371</v>
      </c>
    </row>
    <row r="1623" spans="1:7" x14ac:dyDescent="0.25">
      <c r="A1623" s="146" t="s">
        <v>3025</v>
      </c>
      <c r="B1623" s="146" t="s">
        <v>114</v>
      </c>
      <c r="C1623" s="146"/>
      <c r="D1623" s="146" t="s">
        <v>191</v>
      </c>
      <c r="E1623" s="146" t="s">
        <v>114</v>
      </c>
      <c r="F1623" s="146" t="s">
        <v>2986</v>
      </c>
      <c r="G1623" s="146" t="s">
        <v>422</v>
      </c>
    </row>
    <row r="1624" spans="1:7" x14ac:dyDescent="0.25">
      <c r="A1624" s="146" t="s">
        <v>3026</v>
      </c>
      <c r="B1624" s="146" t="s">
        <v>114</v>
      </c>
      <c r="C1624" s="146"/>
      <c r="D1624" s="146" t="s">
        <v>168</v>
      </c>
      <c r="E1624" s="146" t="s">
        <v>114</v>
      </c>
      <c r="F1624" s="146" t="s">
        <v>2986</v>
      </c>
      <c r="G1624" s="146" t="s">
        <v>169</v>
      </c>
    </row>
    <row r="1625" spans="1:7" x14ac:dyDescent="0.25">
      <c r="A1625" s="146" t="s">
        <v>3027</v>
      </c>
      <c r="B1625" s="146" t="s">
        <v>114</v>
      </c>
      <c r="C1625" s="146"/>
      <c r="D1625" s="146" t="s">
        <v>121</v>
      </c>
      <c r="E1625" s="146" t="s">
        <v>114</v>
      </c>
      <c r="F1625" s="146" t="s">
        <v>2986</v>
      </c>
      <c r="G1625" s="146" t="s">
        <v>122</v>
      </c>
    </row>
    <row r="1626" spans="1:7" x14ac:dyDescent="0.25">
      <c r="A1626" s="146" t="s">
        <v>3028</v>
      </c>
      <c r="B1626" s="146" t="s">
        <v>114</v>
      </c>
      <c r="C1626" s="146"/>
      <c r="D1626" s="146" t="s">
        <v>191</v>
      </c>
      <c r="E1626" s="146" t="s">
        <v>114</v>
      </c>
      <c r="F1626" s="146" t="s">
        <v>2986</v>
      </c>
      <c r="G1626" s="146" t="s">
        <v>1606</v>
      </c>
    </row>
    <row r="1627" spans="1:7" x14ac:dyDescent="0.25">
      <c r="A1627" s="146" t="s">
        <v>3029</v>
      </c>
      <c r="B1627" s="146" t="s">
        <v>114</v>
      </c>
      <c r="C1627" s="146"/>
      <c r="D1627" s="146" t="s">
        <v>121</v>
      </c>
      <c r="E1627" s="146" t="s">
        <v>114</v>
      </c>
      <c r="F1627" s="146" t="s">
        <v>2986</v>
      </c>
      <c r="G1627" s="146" t="s">
        <v>122</v>
      </c>
    </row>
    <row r="1628" spans="1:7" x14ac:dyDescent="0.25">
      <c r="A1628" s="146" t="s">
        <v>3030</v>
      </c>
      <c r="B1628" s="146" t="s">
        <v>114</v>
      </c>
      <c r="C1628" s="146"/>
      <c r="D1628" s="146" t="s">
        <v>107</v>
      </c>
      <c r="E1628" s="146" t="s">
        <v>114</v>
      </c>
      <c r="F1628" s="146" t="s">
        <v>2986</v>
      </c>
      <c r="G1628" s="146" t="s">
        <v>110</v>
      </c>
    </row>
    <row r="1629" spans="1:7" x14ac:dyDescent="0.25">
      <c r="A1629" s="146" t="s">
        <v>3031</v>
      </c>
      <c r="B1629" s="146" t="s">
        <v>114</v>
      </c>
      <c r="C1629" s="146"/>
      <c r="D1629" s="146" t="s">
        <v>107</v>
      </c>
      <c r="E1629" s="146" t="s">
        <v>114</v>
      </c>
      <c r="F1629" s="146" t="s">
        <v>2986</v>
      </c>
      <c r="G1629" s="146" t="s">
        <v>110</v>
      </c>
    </row>
    <row r="1630" spans="1:7" x14ac:dyDescent="0.25">
      <c r="A1630" s="146" t="s">
        <v>3032</v>
      </c>
      <c r="B1630" s="146" t="s">
        <v>114</v>
      </c>
      <c r="C1630" s="146"/>
      <c r="D1630" s="146" t="s">
        <v>191</v>
      </c>
      <c r="E1630" s="146" t="s">
        <v>114</v>
      </c>
      <c r="F1630" s="146" t="s">
        <v>2986</v>
      </c>
      <c r="G1630" s="146" t="s">
        <v>422</v>
      </c>
    </row>
    <row r="1631" spans="1:7" x14ac:dyDescent="0.25">
      <c r="A1631" s="146" t="s">
        <v>3033</v>
      </c>
      <c r="B1631" s="146" t="s">
        <v>114</v>
      </c>
      <c r="C1631" s="146"/>
      <c r="D1631" s="146" t="s">
        <v>107</v>
      </c>
      <c r="E1631" s="146" t="s">
        <v>114</v>
      </c>
      <c r="F1631" s="146" t="s">
        <v>2986</v>
      </c>
      <c r="G1631" s="146" t="s">
        <v>110</v>
      </c>
    </row>
    <row r="1632" spans="1:7" x14ac:dyDescent="0.25">
      <c r="A1632" s="146" t="s">
        <v>3034</v>
      </c>
      <c r="B1632" s="146" t="s">
        <v>114</v>
      </c>
      <c r="C1632" s="146"/>
      <c r="D1632" s="146" t="s">
        <v>191</v>
      </c>
      <c r="E1632" s="146" t="s">
        <v>114</v>
      </c>
      <c r="F1632" s="146" t="s">
        <v>2986</v>
      </c>
      <c r="G1632" s="146" t="s">
        <v>192</v>
      </c>
    </row>
    <row r="1633" spans="1:7" x14ac:dyDescent="0.25">
      <c r="A1633" s="146" t="s">
        <v>3035</v>
      </c>
      <c r="B1633" s="146" t="s">
        <v>114</v>
      </c>
      <c r="C1633" s="146"/>
      <c r="D1633" s="146" t="s">
        <v>121</v>
      </c>
      <c r="E1633" s="146" t="s">
        <v>114</v>
      </c>
      <c r="F1633" s="146" t="s">
        <v>2986</v>
      </c>
      <c r="G1633" s="146" t="s">
        <v>122</v>
      </c>
    </row>
    <row r="1634" spans="1:7" x14ac:dyDescent="0.25">
      <c r="A1634" s="146" t="s">
        <v>3036</v>
      </c>
      <c r="B1634" s="146" t="s">
        <v>114</v>
      </c>
      <c r="C1634" s="146"/>
      <c r="D1634" s="146" t="s">
        <v>107</v>
      </c>
      <c r="E1634" s="146" t="s">
        <v>114</v>
      </c>
      <c r="F1634" s="146" t="s">
        <v>2986</v>
      </c>
      <c r="G1634" s="146" t="s">
        <v>110</v>
      </c>
    </row>
    <row r="1635" spans="1:7" x14ac:dyDescent="0.25">
      <c r="A1635" s="146" t="s">
        <v>3037</v>
      </c>
      <c r="B1635" s="146" t="s">
        <v>114</v>
      </c>
      <c r="C1635" s="146"/>
      <c r="D1635" s="146" t="s">
        <v>107</v>
      </c>
      <c r="E1635" s="146" t="s">
        <v>114</v>
      </c>
      <c r="F1635" s="146" t="s">
        <v>2986</v>
      </c>
      <c r="G1635" s="146" t="s">
        <v>110</v>
      </c>
    </row>
    <row r="1636" spans="1:7" x14ac:dyDescent="0.25">
      <c r="A1636" s="146" t="s">
        <v>3038</v>
      </c>
      <c r="B1636" s="146" t="s">
        <v>114</v>
      </c>
      <c r="C1636" s="146"/>
      <c r="D1636" s="146" t="s">
        <v>191</v>
      </c>
      <c r="E1636" s="146" t="s">
        <v>114</v>
      </c>
      <c r="F1636" s="146" t="s">
        <v>2986</v>
      </c>
      <c r="G1636" s="146" t="s">
        <v>422</v>
      </c>
    </row>
    <row r="1637" spans="1:7" x14ac:dyDescent="0.25">
      <c r="A1637" s="146" t="s">
        <v>3039</v>
      </c>
      <c r="B1637" s="146" t="s">
        <v>114</v>
      </c>
      <c r="C1637" s="146"/>
      <c r="D1637" s="146" t="s">
        <v>191</v>
      </c>
      <c r="E1637" s="146" t="s">
        <v>114</v>
      </c>
      <c r="F1637" s="146" t="s">
        <v>2986</v>
      </c>
      <c r="G1637" s="146" t="s">
        <v>422</v>
      </c>
    </row>
    <row r="1638" spans="1:7" x14ac:dyDescent="0.25">
      <c r="A1638" s="146" t="s">
        <v>3040</v>
      </c>
      <c r="B1638" s="146" t="s">
        <v>114</v>
      </c>
      <c r="C1638" s="146"/>
      <c r="D1638" s="146" t="s">
        <v>107</v>
      </c>
      <c r="E1638" s="146" t="s">
        <v>114</v>
      </c>
      <c r="F1638" s="146" t="s">
        <v>2986</v>
      </c>
      <c r="G1638" s="146" t="s">
        <v>110</v>
      </c>
    </row>
    <row r="1639" spans="1:7" x14ac:dyDescent="0.25">
      <c r="A1639" s="146" t="s">
        <v>3041</v>
      </c>
      <c r="B1639" s="146" t="s">
        <v>114</v>
      </c>
      <c r="C1639" s="146"/>
      <c r="D1639" s="146" t="s">
        <v>191</v>
      </c>
      <c r="E1639" s="146" t="s">
        <v>114</v>
      </c>
      <c r="F1639" s="146" t="s">
        <v>2986</v>
      </c>
      <c r="G1639" s="146" t="s">
        <v>192</v>
      </c>
    </row>
    <row r="1640" spans="1:7" x14ac:dyDescent="0.25">
      <c r="A1640" s="146" t="s">
        <v>3042</v>
      </c>
      <c r="B1640" s="146" t="s">
        <v>114</v>
      </c>
      <c r="C1640" s="146"/>
      <c r="D1640" s="146" t="s">
        <v>107</v>
      </c>
      <c r="E1640" s="146" t="s">
        <v>114</v>
      </c>
      <c r="F1640" s="146" t="s">
        <v>2986</v>
      </c>
      <c r="G1640" s="146" t="s">
        <v>110</v>
      </c>
    </row>
    <row r="1641" spans="1:7" x14ac:dyDescent="0.25">
      <c r="A1641" s="146" t="s">
        <v>3043</v>
      </c>
      <c r="B1641" s="146" t="s">
        <v>114</v>
      </c>
      <c r="C1641" s="146"/>
      <c r="D1641" s="146" t="s">
        <v>191</v>
      </c>
      <c r="E1641" s="146" t="s">
        <v>114</v>
      </c>
      <c r="F1641" s="146" t="s">
        <v>2986</v>
      </c>
      <c r="G1641" s="146" t="s">
        <v>192</v>
      </c>
    </row>
    <row r="1642" spans="1:7" x14ac:dyDescent="0.25">
      <c r="A1642" s="146" t="s">
        <v>3044</v>
      </c>
      <c r="B1642" s="146" t="s">
        <v>114</v>
      </c>
      <c r="C1642" s="146"/>
      <c r="D1642" s="146" t="s">
        <v>121</v>
      </c>
      <c r="E1642" s="146" t="s">
        <v>114</v>
      </c>
      <c r="F1642" s="146" t="s">
        <v>2986</v>
      </c>
      <c r="G1642" s="146" t="s">
        <v>122</v>
      </c>
    </row>
    <row r="1643" spans="1:7" x14ac:dyDescent="0.25">
      <c r="A1643" s="146" t="s">
        <v>3045</v>
      </c>
      <c r="B1643" s="146" t="s">
        <v>114</v>
      </c>
      <c r="C1643" s="146"/>
      <c r="D1643" s="146" t="s">
        <v>107</v>
      </c>
      <c r="E1643" s="146" t="s">
        <v>114</v>
      </c>
      <c r="F1643" s="146" t="s">
        <v>2986</v>
      </c>
      <c r="G1643" s="146" t="s">
        <v>110</v>
      </c>
    </row>
    <row r="1644" spans="1:7" x14ac:dyDescent="0.25">
      <c r="A1644" s="146" t="s">
        <v>3046</v>
      </c>
      <c r="B1644" s="146" t="s">
        <v>114</v>
      </c>
      <c r="C1644" s="146"/>
      <c r="D1644" s="146" t="s">
        <v>191</v>
      </c>
      <c r="E1644" s="146" t="s">
        <v>114</v>
      </c>
      <c r="F1644" s="146" t="s">
        <v>2986</v>
      </c>
      <c r="G1644" s="146" t="s">
        <v>192</v>
      </c>
    </row>
    <row r="1645" spans="1:7" x14ac:dyDescent="0.25">
      <c r="A1645" s="146" t="s">
        <v>3047</v>
      </c>
      <c r="B1645" s="146" t="s">
        <v>114</v>
      </c>
      <c r="C1645" s="146"/>
      <c r="D1645" s="146" t="s">
        <v>370</v>
      </c>
      <c r="E1645" s="146" t="s">
        <v>114</v>
      </c>
      <c r="F1645" s="146" t="s">
        <v>2986</v>
      </c>
      <c r="G1645" s="146" t="s">
        <v>371</v>
      </c>
    </row>
    <row r="1646" spans="1:7" x14ac:dyDescent="0.25">
      <c r="A1646" s="146" t="s">
        <v>3048</v>
      </c>
      <c r="B1646" s="146" t="s">
        <v>114</v>
      </c>
      <c r="C1646" s="146"/>
      <c r="D1646" s="146" t="s">
        <v>191</v>
      </c>
      <c r="E1646" s="146" t="s">
        <v>114</v>
      </c>
      <c r="F1646" s="146" t="s">
        <v>2986</v>
      </c>
      <c r="G1646" s="146" t="s">
        <v>320</v>
      </c>
    </row>
    <row r="1647" spans="1:7" x14ac:dyDescent="0.25">
      <c r="A1647" s="146" t="s">
        <v>3049</v>
      </c>
      <c r="B1647" s="146" t="s">
        <v>114</v>
      </c>
      <c r="C1647" s="146"/>
      <c r="D1647" s="146" t="s">
        <v>107</v>
      </c>
      <c r="E1647" s="146" t="s">
        <v>114</v>
      </c>
      <c r="F1647" s="146" t="s">
        <v>2986</v>
      </c>
      <c r="G1647" s="146" t="s">
        <v>110</v>
      </c>
    </row>
    <row r="1648" spans="1:7" x14ac:dyDescent="0.25">
      <c r="A1648" s="146" t="s">
        <v>3050</v>
      </c>
      <c r="B1648" s="146" t="s">
        <v>114</v>
      </c>
      <c r="C1648" s="146"/>
      <c r="D1648" s="146" t="s">
        <v>107</v>
      </c>
      <c r="E1648" s="146" t="s">
        <v>114</v>
      </c>
      <c r="F1648" s="146" t="s">
        <v>2986</v>
      </c>
      <c r="G1648" s="146" t="s">
        <v>110</v>
      </c>
    </row>
    <row r="1649" spans="1:7" x14ac:dyDescent="0.25">
      <c r="A1649" s="146" t="s">
        <v>3051</v>
      </c>
      <c r="B1649" s="146" t="s">
        <v>114</v>
      </c>
      <c r="C1649" s="146"/>
      <c r="D1649" s="146" t="s">
        <v>191</v>
      </c>
      <c r="E1649" s="146" t="s">
        <v>114</v>
      </c>
      <c r="F1649" s="146" t="s">
        <v>2986</v>
      </c>
      <c r="G1649" s="146" t="s">
        <v>192</v>
      </c>
    </row>
    <row r="1650" spans="1:7" x14ac:dyDescent="0.25">
      <c r="A1650" s="146" t="s">
        <v>3052</v>
      </c>
      <c r="B1650" s="146" t="s">
        <v>114</v>
      </c>
      <c r="C1650" s="146"/>
      <c r="D1650" s="146" t="s">
        <v>107</v>
      </c>
      <c r="E1650" s="146" t="s">
        <v>114</v>
      </c>
      <c r="F1650" s="146" t="s">
        <v>2986</v>
      </c>
      <c r="G1650" s="146" t="s">
        <v>110</v>
      </c>
    </row>
    <row r="1651" spans="1:7" x14ac:dyDescent="0.25">
      <c r="A1651" s="146" t="s">
        <v>3053</v>
      </c>
      <c r="B1651" s="146" t="s">
        <v>114</v>
      </c>
      <c r="C1651" s="146"/>
      <c r="D1651" s="146" t="s">
        <v>191</v>
      </c>
      <c r="E1651" s="146" t="s">
        <v>114</v>
      </c>
      <c r="F1651" s="146" t="s">
        <v>2986</v>
      </c>
      <c r="G1651" s="146" t="s">
        <v>320</v>
      </c>
    </row>
    <row r="1652" spans="1:7" x14ac:dyDescent="0.25">
      <c r="A1652" s="146" t="s">
        <v>3054</v>
      </c>
      <c r="B1652" s="146" t="s">
        <v>114</v>
      </c>
      <c r="C1652" s="146"/>
      <c r="D1652" s="146" t="s">
        <v>107</v>
      </c>
      <c r="E1652" s="146" t="s">
        <v>114</v>
      </c>
      <c r="F1652" s="146" t="s">
        <v>2986</v>
      </c>
      <c r="G1652" s="146" t="s">
        <v>110</v>
      </c>
    </row>
    <row r="1653" spans="1:7" x14ac:dyDescent="0.25">
      <c r="A1653" s="146" t="s">
        <v>3055</v>
      </c>
      <c r="B1653" s="146" t="s">
        <v>114</v>
      </c>
      <c r="C1653" s="146"/>
      <c r="D1653" s="146" t="s">
        <v>191</v>
      </c>
      <c r="E1653" s="146" t="s">
        <v>114</v>
      </c>
      <c r="F1653" s="146" t="s">
        <v>2986</v>
      </c>
      <c r="G1653" s="146" t="s">
        <v>422</v>
      </c>
    </row>
    <row r="1654" spans="1:7" x14ac:dyDescent="0.25">
      <c r="A1654" s="146" t="s">
        <v>3056</v>
      </c>
      <c r="B1654" s="146" t="s">
        <v>114</v>
      </c>
      <c r="C1654" s="146"/>
      <c r="D1654" s="146" t="s">
        <v>107</v>
      </c>
      <c r="E1654" s="146" t="s">
        <v>114</v>
      </c>
      <c r="F1654" s="146" t="s">
        <v>2986</v>
      </c>
      <c r="G1654" s="146" t="s">
        <v>110</v>
      </c>
    </row>
    <row r="1655" spans="1:7" x14ac:dyDescent="0.25">
      <c r="A1655" s="146" t="s">
        <v>3057</v>
      </c>
      <c r="B1655" s="146" t="s">
        <v>114</v>
      </c>
      <c r="C1655" s="146"/>
      <c r="D1655" s="146" t="s">
        <v>191</v>
      </c>
      <c r="E1655" s="146" t="s">
        <v>114</v>
      </c>
      <c r="F1655" s="146" t="s">
        <v>2986</v>
      </c>
      <c r="G1655" s="146" t="s">
        <v>1660</v>
      </c>
    </row>
    <row r="1656" spans="1:7" x14ac:dyDescent="0.25">
      <c r="A1656" s="146" t="s">
        <v>3058</v>
      </c>
      <c r="B1656" s="146" t="s">
        <v>114</v>
      </c>
      <c r="C1656" s="146"/>
      <c r="D1656" s="146" t="s">
        <v>107</v>
      </c>
      <c r="E1656" s="146" t="s">
        <v>114</v>
      </c>
      <c r="F1656" s="146" t="s">
        <v>3059</v>
      </c>
      <c r="G1656" s="146" t="s">
        <v>1599</v>
      </c>
    </row>
    <row r="1657" spans="1:7" x14ac:dyDescent="0.25">
      <c r="A1657" s="146" t="s">
        <v>3060</v>
      </c>
      <c r="B1657" s="146" t="s">
        <v>114</v>
      </c>
      <c r="C1657" s="146"/>
      <c r="D1657" s="146" t="s">
        <v>191</v>
      </c>
      <c r="E1657" s="146" t="s">
        <v>114</v>
      </c>
      <c r="F1657" s="146" t="s">
        <v>3059</v>
      </c>
      <c r="G1657" s="146" t="s">
        <v>1599</v>
      </c>
    </row>
    <row r="1658" spans="1:7" x14ac:dyDescent="0.25">
      <c r="A1658" s="146" t="s">
        <v>3061</v>
      </c>
      <c r="B1658" s="146" t="s">
        <v>114</v>
      </c>
      <c r="C1658" s="146"/>
      <c r="D1658" s="146" t="s">
        <v>107</v>
      </c>
      <c r="E1658" s="146" t="s">
        <v>114</v>
      </c>
      <c r="F1658" s="146" t="s">
        <v>3059</v>
      </c>
      <c r="G1658" s="146" t="s">
        <v>1599</v>
      </c>
    </row>
    <row r="1659" spans="1:7" x14ac:dyDescent="0.25">
      <c r="A1659" s="146" t="s">
        <v>3062</v>
      </c>
      <c r="B1659" s="146" t="s">
        <v>114</v>
      </c>
      <c r="C1659" s="146"/>
      <c r="D1659" s="146" t="s">
        <v>191</v>
      </c>
      <c r="E1659" s="146" t="s">
        <v>114</v>
      </c>
      <c r="F1659" s="146" t="s">
        <v>3059</v>
      </c>
      <c r="G1659" s="146" t="s">
        <v>1599</v>
      </c>
    </row>
    <row r="1660" spans="1:7" x14ac:dyDescent="0.25">
      <c r="A1660" s="146" t="s">
        <v>3063</v>
      </c>
      <c r="B1660" s="146" t="s">
        <v>114</v>
      </c>
      <c r="C1660" s="146"/>
      <c r="D1660" s="146" t="s">
        <v>191</v>
      </c>
      <c r="E1660" s="146" t="s">
        <v>114</v>
      </c>
      <c r="F1660" s="146" t="s">
        <v>3059</v>
      </c>
      <c r="G1660" s="146" t="s">
        <v>1599</v>
      </c>
    </row>
    <row r="1661" spans="1:7" x14ac:dyDescent="0.25">
      <c r="A1661" s="146" t="s">
        <v>3064</v>
      </c>
      <c r="B1661" s="146" t="s">
        <v>114</v>
      </c>
      <c r="C1661" s="146"/>
      <c r="D1661" s="146" t="s">
        <v>107</v>
      </c>
      <c r="E1661" s="146" t="s">
        <v>114</v>
      </c>
      <c r="F1661" s="146" t="s">
        <v>3059</v>
      </c>
      <c r="G1661" s="146" t="s">
        <v>1599</v>
      </c>
    </row>
    <row r="1662" spans="1:7" x14ac:dyDescent="0.25">
      <c r="A1662" s="146" t="s">
        <v>3065</v>
      </c>
      <c r="B1662" s="146" t="s">
        <v>114</v>
      </c>
      <c r="C1662" s="146"/>
      <c r="D1662" s="146" t="s">
        <v>191</v>
      </c>
      <c r="E1662" s="146" t="s">
        <v>114</v>
      </c>
      <c r="F1662" s="146" t="s">
        <v>3059</v>
      </c>
      <c r="G1662" s="146" t="s">
        <v>1599</v>
      </c>
    </row>
    <row r="1663" spans="1:7" x14ac:dyDescent="0.25">
      <c r="A1663" s="146" t="s">
        <v>3066</v>
      </c>
      <c r="B1663" s="146" t="s">
        <v>114</v>
      </c>
      <c r="C1663" s="146"/>
      <c r="D1663" s="146" t="s">
        <v>107</v>
      </c>
      <c r="E1663" s="146" t="s">
        <v>114</v>
      </c>
      <c r="F1663" s="146" t="s">
        <v>3059</v>
      </c>
      <c r="G1663" s="146" t="s">
        <v>1599</v>
      </c>
    </row>
    <row r="1664" spans="1:7" x14ac:dyDescent="0.25">
      <c r="A1664" s="146" t="s">
        <v>3067</v>
      </c>
      <c r="B1664" s="146" t="s">
        <v>114</v>
      </c>
      <c r="C1664" s="146"/>
      <c r="D1664" s="146" t="s">
        <v>191</v>
      </c>
      <c r="E1664" s="146" t="s">
        <v>114</v>
      </c>
      <c r="F1664" s="146" t="s">
        <v>3059</v>
      </c>
      <c r="G1664" s="146" t="s">
        <v>1599</v>
      </c>
    </row>
    <row r="1665" spans="1:7" x14ac:dyDescent="0.25">
      <c r="A1665" s="146" t="s">
        <v>3068</v>
      </c>
      <c r="B1665" s="146" t="s">
        <v>114</v>
      </c>
      <c r="C1665" s="146"/>
      <c r="D1665" s="146" t="s">
        <v>191</v>
      </c>
      <c r="E1665" s="146" t="s">
        <v>114</v>
      </c>
      <c r="F1665" s="146" t="s">
        <v>3059</v>
      </c>
      <c r="G1665" s="146" t="s">
        <v>1599</v>
      </c>
    </row>
    <row r="1666" spans="1:7" x14ac:dyDescent="0.25">
      <c r="A1666" s="146" t="s">
        <v>3069</v>
      </c>
      <c r="B1666" s="146" t="s">
        <v>114</v>
      </c>
      <c r="C1666" s="146"/>
      <c r="D1666" s="146" t="s">
        <v>191</v>
      </c>
      <c r="E1666" s="146" t="s">
        <v>114</v>
      </c>
      <c r="F1666" s="146" t="s">
        <v>3059</v>
      </c>
      <c r="G1666" s="146" t="s">
        <v>1599</v>
      </c>
    </row>
    <row r="1667" spans="1:7" x14ac:dyDescent="0.25">
      <c r="A1667" s="146" t="s">
        <v>3070</v>
      </c>
      <c r="B1667" s="146" t="s">
        <v>114</v>
      </c>
      <c r="C1667" s="146"/>
      <c r="D1667" s="146" t="s">
        <v>191</v>
      </c>
      <c r="E1667" s="146" t="s">
        <v>114</v>
      </c>
      <c r="F1667" s="146" t="s">
        <v>3059</v>
      </c>
      <c r="G1667" s="146" t="s">
        <v>1599</v>
      </c>
    </row>
    <row r="1668" spans="1:7" x14ac:dyDescent="0.25">
      <c r="A1668" s="146" t="s">
        <v>3071</v>
      </c>
      <c r="B1668" s="146" t="s">
        <v>114</v>
      </c>
      <c r="C1668" s="146"/>
      <c r="D1668" s="146" t="s">
        <v>107</v>
      </c>
      <c r="E1668" s="146" t="s">
        <v>114</v>
      </c>
      <c r="F1668" s="146" t="s">
        <v>3059</v>
      </c>
      <c r="G1668" s="146" t="s">
        <v>1599</v>
      </c>
    </row>
    <row r="1669" spans="1:7" x14ac:dyDescent="0.25">
      <c r="A1669" s="146" t="s">
        <v>3072</v>
      </c>
      <c r="B1669" s="146" t="s">
        <v>114</v>
      </c>
      <c r="C1669" s="146"/>
      <c r="D1669" s="146" t="s">
        <v>191</v>
      </c>
      <c r="E1669" s="146" t="s">
        <v>114</v>
      </c>
      <c r="F1669" s="146" t="s">
        <v>3059</v>
      </c>
      <c r="G1669" s="146" t="s">
        <v>1599</v>
      </c>
    </row>
    <row r="1670" spans="1:7" x14ac:dyDescent="0.25">
      <c r="A1670" s="146" t="s">
        <v>3073</v>
      </c>
      <c r="B1670" s="146" t="s">
        <v>114</v>
      </c>
      <c r="C1670" s="146"/>
      <c r="D1670" s="146" t="s">
        <v>121</v>
      </c>
      <c r="E1670" s="146" t="s">
        <v>114</v>
      </c>
      <c r="F1670" s="146" t="s">
        <v>3059</v>
      </c>
      <c r="G1670" s="146" t="s">
        <v>1599</v>
      </c>
    </row>
    <row r="1671" spans="1:7" x14ac:dyDescent="0.25">
      <c r="A1671" s="146" t="s">
        <v>3074</v>
      </c>
      <c r="B1671" s="146" t="s">
        <v>114</v>
      </c>
      <c r="C1671" s="146"/>
      <c r="D1671" s="146" t="s">
        <v>107</v>
      </c>
      <c r="E1671" s="146" t="s">
        <v>114</v>
      </c>
      <c r="F1671" s="146" t="s">
        <v>3059</v>
      </c>
      <c r="G1671" s="146" t="s">
        <v>1599</v>
      </c>
    </row>
    <row r="1672" spans="1:7" x14ac:dyDescent="0.25">
      <c r="A1672" s="146" t="s">
        <v>3075</v>
      </c>
      <c r="B1672" s="146" t="s">
        <v>114</v>
      </c>
      <c r="C1672" s="146"/>
      <c r="D1672" s="146" t="s">
        <v>191</v>
      </c>
      <c r="E1672" s="146" t="s">
        <v>114</v>
      </c>
      <c r="F1672" s="146" t="s">
        <v>3059</v>
      </c>
      <c r="G1672" s="146" t="s">
        <v>1599</v>
      </c>
    </row>
    <row r="1673" spans="1:7" x14ac:dyDescent="0.25">
      <c r="A1673" s="146" t="s">
        <v>3076</v>
      </c>
      <c r="B1673" s="146" t="s">
        <v>114</v>
      </c>
      <c r="C1673" s="146"/>
      <c r="D1673" s="146" t="s">
        <v>107</v>
      </c>
      <c r="E1673" s="146" t="s">
        <v>114</v>
      </c>
      <c r="F1673" s="146" t="s">
        <v>3059</v>
      </c>
      <c r="G1673" s="146" t="s">
        <v>1599</v>
      </c>
    </row>
    <row r="1674" spans="1:7" x14ac:dyDescent="0.25">
      <c r="A1674" s="146" t="s">
        <v>3077</v>
      </c>
      <c r="B1674" s="146" t="s">
        <v>114</v>
      </c>
      <c r="C1674" s="146"/>
      <c r="D1674" s="146" t="s">
        <v>191</v>
      </c>
      <c r="E1674" s="146" t="s">
        <v>114</v>
      </c>
      <c r="F1674" s="146" t="s">
        <v>3059</v>
      </c>
      <c r="G1674" s="146" t="s">
        <v>1599</v>
      </c>
    </row>
    <row r="1675" spans="1:7" x14ac:dyDescent="0.25">
      <c r="A1675" s="146" t="s">
        <v>3078</v>
      </c>
      <c r="B1675" s="146" t="s">
        <v>114</v>
      </c>
      <c r="C1675" s="146"/>
      <c r="D1675" s="146" t="s">
        <v>191</v>
      </c>
      <c r="E1675" s="146" t="s">
        <v>114</v>
      </c>
      <c r="F1675" s="146" t="s">
        <v>3059</v>
      </c>
      <c r="G1675" s="146" t="s">
        <v>1599</v>
      </c>
    </row>
    <row r="1676" spans="1:7" x14ac:dyDescent="0.25">
      <c r="A1676" s="146" t="s">
        <v>3079</v>
      </c>
      <c r="B1676" s="146" t="s">
        <v>114</v>
      </c>
      <c r="C1676" s="146"/>
      <c r="D1676" s="146" t="s">
        <v>191</v>
      </c>
      <c r="E1676" s="146" t="s">
        <v>114</v>
      </c>
      <c r="F1676" s="146" t="s">
        <v>3059</v>
      </c>
      <c r="G1676" s="146" t="s">
        <v>1599</v>
      </c>
    </row>
    <row r="1677" spans="1:7" x14ac:dyDescent="0.25">
      <c r="A1677" s="146" t="s">
        <v>3080</v>
      </c>
      <c r="B1677" s="146" t="s">
        <v>114</v>
      </c>
      <c r="C1677" s="146"/>
      <c r="D1677" s="146" t="s">
        <v>191</v>
      </c>
      <c r="E1677" s="146" t="s">
        <v>114</v>
      </c>
      <c r="F1677" s="146" t="s">
        <v>3059</v>
      </c>
      <c r="G1677" s="146" t="s">
        <v>1599</v>
      </c>
    </row>
    <row r="1678" spans="1:7" x14ac:dyDescent="0.25">
      <c r="A1678" s="146" t="s">
        <v>3081</v>
      </c>
      <c r="B1678" s="146" t="s">
        <v>114</v>
      </c>
      <c r="C1678" s="146"/>
      <c r="D1678" s="146" t="s">
        <v>370</v>
      </c>
      <c r="E1678" s="146" t="s">
        <v>114</v>
      </c>
      <c r="F1678" s="146" t="s">
        <v>3059</v>
      </c>
      <c r="G1678" s="146" t="s">
        <v>1599</v>
      </c>
    </row>
    <row r="1679" spans="1:7" x14ac:dyDescent="0.25">
      <c r="A1679" s="146" t="s">
        <v>3082</v>
      </c>
      <c r="B1679" s="146" t="s">
        <v>114</v>
      </c>
      <c r="C1679" s="146"/>
      <c r="D1679" s="146" t="s">
        <v>121</v>
      </c>
      <c r="E1679" s="146" t="s">
        <v>114</v>
      </c>
      <c r="F1679" s="146" t="s">
        <v>3059</v>
      </c>
      <c r="G1679" s="146" t="s">
        <v>1599</v>
      </c>
    </row>
    <row r="1680" spans="1:7" x14ac:dyDescent="0.25">
      <c r="A1680" s="146" t="s">
        <v>3083</v>
      </c>
      <c r="B1680" s="146" t="s">
        <v>114</v>
      </c>
      <c r="C1680" s="146"/>
      <c r="D1680" s="146" t="s">
        <v>107</v>
      </c>
      <c r="E1680" s="146" t="s">
        <v>114</v>
      </c>
      <c r="F1680" s="146" t="s">
        <v>3059</v>
      </c>
      <c r="G1680" s="146" t="s">
        <v>1599</v>
      </c>
    </row>
    <row r="1681" spans="1:7" x14ac:dyDescent="0.25">
      <c r="A1681" s="146" t="s">
        <v>3084</v>
      </c>
      <c r="B1681" s="146" t="s">
        <v>114</v>
      </c>
      <c r="C1681" s="146"/>
      <c r="D1681" s="146" t="s">
        <v>107</v>
      </c>
      <c r="E1681" s="146" t="s">
        <v>114</v>
      </c>
      <c r="F1681" s="146" t="s">
        <v>3059</v>
      </c>
      <c r="G1681" s="146" t="s">
        <v>1599</v>
      </c>
    </row>
    <row r="1682" spans="1:7" x14ac:dyDescent="0.25">
      <c r="A1682" s="146" t="s">
        <v>3085</v>
      </c>
      <c r="B1682" s="146" t="s">
        <v>114</v>
      </c>
      <c r="C1682" s="146"/>
      <c r="D1682" s="146" t="s">
        <v>191</v>
      </c>
      <c r="E1682" s="146" t="s">
        <v>114</v>
      </c>
      <c r="F1682" s="146" t="s">
        <v>3059</v>
      </c>
      <c r="G1682" s="146" t="s">
        <v>1599</v>
      </c>
    </row>
    <row r="1683" spans="1:7" x14ac:dyDescent="0.25">
      <c r="A1683" s="146" t="s">
        <v>3086</v>
      </c>
      <c r="B1683" s="146" t="s">
        <v>114</v>
      </c>
      <c r="C1683" s="146"/>
      <c r="D1683" s="146" t="s">
        <v>107</v>
      </c>
      <c r="E1683" s="146" t="s">
        <v>114</v>
      </c>
      <c r="F1683" s="146" t="s">
        <v>3059</v>
      </c>
      <c r="G1683" s="146" t="s">
        <v>1599</v>
      </c>
    </row>
    <row r="1684" spans="1:7" x14ac:dyDescent="0.25">
      <c r="A1684" s="146" t="s">
        <v>3087</v>
      </c>
      <c r="B1684" s="146" t="s">
        <v>114</v>
      </c>
      <c r="C1684" s="146"/>
      <c r="D1684" s="146" t="s">
        <v>191</v>
      </c>
      <c r="E1684" s="146" t="s">
        <v>114</v>
      </c>
      <c r="F1684" s="146" t="s">
        <v>3059</v>
      </c>
      <c r="G1684" s="146" t="s">
        <v>1599</v>
      </c>
    </row>
    <row r="1685" spans="1:7" x14ac:dyDescent="0.25">
      <c r="A1685" s="146" t="s">
        <v>3088</v>
      </c>
      <c r="B1685" s="146" t="s">
        <v>114</v>
      </c>
      <c r="C1685" s="146"/>
      <c r="D1685" s="146" t="s">
        <v>191</v>
      </c>
      <c r="E1685" s="146" t="s">
        <v>114</v>
      </c>
      <c r="F1685" s="146" t="s">
        <v>3059</v>
      </c>
      <c r="G1685" s="146" t="s">
        <v>1599</v>
      </c>
    </row>
    <row r="1686" spans="1:7" x14ac:dyDescent="0.25">
      <c r="A1686" s="146" t="s">
        <v>3089</v>
      </c>
      <c r="B1686" s="146" t="s">
        <v>114</v>
      </c>
      <c r="C1686" s="146"/>
      <c r="D1686" s="146" t="s">
        <v>107</v>
      </c>
      <c r="E1686" s="146" t="s">
        <v>114</v>
      </c>
      <c r="F1686" s="146" t="s">
        <v>3059</v>
      </c>
      <c r="G1686" s="146" t="s">
        <v>1599</v>
      </c>
    </row>
    <row r="1687" spans="1:7" x14ac:dyDescent="0.25">
      <c r="A1687" s="146" t="s">
        <v>3090</v>
      </c>
      <c r="B1687" s="146" t="s">
        <v>114</v>
      </c>
      <c r="C1687" s="146"/>
      <c r="D1687" s="146" t="s">
        <v>107</v>
      </c>
      <c r="E1687" s="146" t="s">
        <v>114</v>
      </c>
      <c r="F1687" s="146" t="s">
        <v>3059</v>
      </c>
      <c r="G1687" s="146" t="s">
        <v>1599</v>
      </c>
    </row>
    <row r="1688" spans="1:7" x14ac:dyDescent="0.25">
      <c r="A1688" s="146" t="s">
        <v>3091</v>
      </c>
      <c r="B1688" s="146" t="s">
        <v>114</v>
      </c>
      <c r="C1688" s="146"/>
      <c r="D1688" s="146" t="s">
        <v>191</v>
      </c>
      <c r="E1688" s="146" t="s">
        <v>114</v>
      </c>
      <c r="F1688" s="146" t="s">
        <v>3059</v>
      </c>
      <c r="G1688" s="146" t="s">
        <v>1599</v>
      </c>
    </row>
    <row r="1689" spans="1:7" x14ac:dyDescent="0.25">
      <c r="A1689" s="146" t="s">
        <v>3092</v>
      </c>
      <c r="B1689" s="146" t="s">
        <v>114</v>
      </c>
      <c r="C1689" s="146"/>
      <c r="D1689" s="146" t="s">
        <v>121</v>
      </c>
      <c r="E1689" s="146" t="s">
        <v>114</v>
      </c>
      <c r="F1689" s="146" t="s">
        <v>3059</v>
      </c>
      <c r="G1689" s="146" t="s">
        <v>1599</v>
      </c>
    </row>
    <row r="1690" spans="1:7" x14ac:dyDescent="0.25">
      <c r="A1690" s="146" t="s">
        <v>3093</v>
      </c>
      <c r="B1690" s="146" t="s">
        <v>114</v>
      </c>
      <c r="C1690" s="146"/>
      <c r="D1690" s="146" t="s">
        <v>107</v>
      </c>
      <c r="E1690" s="146" t="s">
        <v>114</v>
      </c>
      <c r="F1690" s="146" t="s">
        <v>3059</v>
      </c>
      <c r="G1690" s="146" t="s">
        <v>1599</v>
      </c>
    </row>
    <row r="1691" spans="1:7" x14ac:dyDescent="0.25">
      <c r="A1691" s="146" t="s">
        <v>3094</v>
      </c>
      <c r="B1691" s="146" t="s">
        <v>114</v>
      </c>
      <c r="C1691" s="146"/>
      <c r="D1691" s="146" t="s">
        <v>191</v>
      </c>
      <c r="E1691" s="146" t="s">
        <v>114</v>
      </c>
      <c r="F1691" s="146" t="s">
        <v>3059</v>
      </c>
      <c r="G1691" s="146" t="s">
        <v>1599</v>
      </c>
    </row>
    <row r="1692" spans="1:7" x14ac:dyDescent="0.25">
      <c r="A1692" s="146" t="s">
        <v>3095</v>
      </c>
      <c r="B1692" s="146" t="s">
        <v>114</v>
      </c>
      <c r="C1692" s="146"/>
      <c r="D1692" s="146" t="s">
        <v>107</v>
      </c>
      <c r="E1692" s="146" t="s">
        <v>114</v>
      </c>
      <c r="F1692" s="146" t="s">
        <v>3059</v>
      </c>
      <c r="G1692" s="146" t="s">
        <v>1599</v>
      </c>
    </row>
    <row r="1693" spans="1:7" x14ac:dyDescent="0.25">
      <c r="A1693" s="146" t="s">
        <v>3096</v>
      </c>
      <c r="B1693" s="146" t="s">
        <v>114</v>
      </c>
      <c r="C1693" s="146"/>
      <c r="D1693" s="146" t="s">
        <v>370</v>
      </c>
      <c r="E1693" s="146" t="s">
        <v>114</v>
      </c>
      <c r="F1693" s="146" t="s">
        <v>3059</v>
      </c>
      <c r="G1693" s="146" t="s">
        <v>1599</v>
      </c>
    </row>
    <row r="1694" spans="1:7" x14ac:dyDescent="0.25">
      <c r="A1694" s="146" t="s">
        <v>3097</v>
      </c>
      <c r="B1694" s="146" t="s">
        <v>114</v>
      </c>
      <c r="C1694" s="146"/>
      <c r="D1694" s="146" t="s">
        <v>191</v>
      </c>
      <c r="E1694" s="146" t="s">
        <v>114</v>
      </c>
      <c r="F1694" s="146" t="s">
        <v>3059</v>
      </c>
      <c r="G1694" s="146" t="s">
        <v>1599</v>
      </c>
    </row>
    <row r="1695" spans="1:7" x14ac:dyDescent="0.25">
      <c r="A1695" s="146" t="s">
        <v>3098</v>
      </c>
      <c r="B1695" s="146" t="s">
        <v>114</v>
      </c>
      <c r="C1695" s="146"/>
      <c r="D1695" s="146" t="s">
        <v>168</v>
      </c>
      <c r="E1695" s="146" t="s">
        <v>114</v>
      </c>
      <c r="F1695" s="146" t="s">
        <v>3059</v>
      </c>
      <c r="G1695" s="146" t="s">
        <v>1599</v>
      </c>
    </row>
    <row r="1696" spans="1:7" x14ac:dyDescent="0.25">
      <c r="A1696" s="146" t="s">
        <v>3099</v>
      </c>
      <c r="B1696" s="146" t="s">
        <v>114</v>
      </c>
      <c r="C1696" s="146"/>
      <c r="D1696" s="146" t="s">
        <v>121</v>
      </c>
      <c r="E1696" s="146" t="s">
        <v>114</v>
      </c>
      <c r="F1696" s="146" t="s">
        <v>3059</v>
      </c>
      <c r="G1696" s="146" t="s">
        <v>1599</v>
      </c>
    </row>
    <row r="1697" spans="1:7" x14ac:dyDescent="0.25">
      <c r="A1697" s="146" t="s">
        <v>3100</v>
      </c>
      <c r="B1697" s="146" t="s">
        <v>114</v>
      </c>
      <c r="C1697" s="146"/>
      <c r="D1697" s="146" t="s">
        <v>191</v>
      </c>
      <c r="E1697" s="146" t="s">
        <v>114</v>
      </c>
      <c r="F1697" s="146" t="s">
        <v>3059</v>
      </c>
      <c r="G1697" s="146" t="s">
        <v>1599</v>
      </c>
    </row>
    <row r="1698" spans="1:7" x14ac:dyDescent="0.25">
      <c r="A1698" s="146" t="s">
        <v>3101</v>
      </c>
      <c r="B1698" s="146" t="s">
        <v>114</v>
      </c>
      <c r="C1698" s="146"/>
      <c r="D1698" s="146" t="s">
        <v>121</v>
      </c>
      <c r="E1698" s="146" t="s">
        <v>114</v>
      </c>
      <c r="F1698" s="146" t="s">
        <v>3059</v>
      </c>
      <c r="G1698" s="146" t="s">
        <v>1599</v>
      </c>
    </row>
    <row r="1699" spans="1:7" x14ac:dyDescent="0.25">
      <c r="A1699" s="146" t="s">
        <v>3102</v>
      </c>
      <c r="B1699" s="146" t="s">
        <v>114</v>
      </c>
      <c r="C1699" s="146"/>
      <c r="D1699" s="146" t="s">
        <v>107</v>
      </c>
      <c r="E1699" s="146" t="s">
        <v>114</v>
      </c>
      <c r="F1699" s="146" t="s">
        <v>3059</v>
      </c>
      <c r="G1699" s="146" t="s">
        <v>1599</v>
      </c>
    </row>
    <row r="1700" spans="1:7" x14ac:dyDescent="0.25">
      <c r="A1700" s="146" t="s">
        <v>3103</v>
      </c>
      <c r="B1700" s="146" t="s">
        <v>114</v>
      </c>
      <c r="C1700" s="146"/>
      <c r="D1700" s="146" t="s">
        <v>107</v>
      </c>
      <c r="E1700" s="146" t="s">
        <v>114</v>
      </c>
      <c r="F1700" s="146" t="s">
        <v>3059</v>
      </c>
      <c r="G1700" s="146" t="s">
        <v>1599</v>
      </c>
    </row>
    <row r="1701" spans="1:7" x14ac:dyDescent="0.25">
      <c r="A1701" s="146" t="s">
        <v>3104</v>
      </c>
      <c r="B1701" s="146" t="s">
        <v>114</v>
      </c>
      <c r="C1701" s="146"/>
      <c r="D1701" s="146" t="s">
        <v>191</v>
      </c>
      <c r="E1701" s="146" t="s">
        <v>114</v>
      </c>
      <c r="F1701" s="146" t="s">
        <v>3059</v>
      </c>
      <c r="G1701" s="146" t="s">
        <v>1599</v>
      </c>
    </row>
    <row r="1702" spans="1:7" x14ac:dyDescent="0.25">
      <c r="A1702" s="146" t="s">
        <v>3105</v>
      </c>
      <c r="B1702" s="146" t="s">
        <v>114</v>
      </c>
      <c r="C1702" s="146"/>
      <c r="D1702" s="146" t="s">
        <v>107</v>
      </c>
      <c r="E1702" s="146" t="s">
        <v>114</v>
      </c>
      <c r="F1702" s="146" t="s">
        <v>3059</v>
      </c>
      <c r="G1702" s="146" t="s">
        <v>1599</v>
      </c>
    </row>
    <row r="1703" spans="1:7" x14ac:dyDescent="0.25">
      <c r="A1703" s="146" t="s">
        <v>3106</v>
      </c>
      <c r="B1703" s="146" t="s">
        <v>114</v>
      </c>
      <c r="C1703" s="146"/>
      <c r="D1703" s="146" t="s">
        <v>191</v>
      </c>
      <c r="E1703" s="146" t="s">
        <v>114</v>
      </c>
      <c r="F1703" s="146" t="s">
        <v>3059</v>
      </c>
      <c r="G1703" s="146" t="s">
        <v>1599</v>
      </c>
    </row>
    <row r="1704" spans="1:7" x14ac:dyDescent="0.25">
      <c r="A1704" s="146" t="s">
        <v>3107</v>
      </c>
      <c r="B1704" s="146" t="s">
        <v>114</v>
      </c>
      <c r="C1704" s="146"/>
      <c r="D1704" s="146" t="s">
        <v>121</v>
      </c>
      <c r="E1704" s="146" t="s">
        <v>114</v>
      </c>
      <c r="F1704" s="146" t="s">
        <v>3059</v>
      </c>
      <c r="G1704" s="146" t="s">
        <v>1599</v>
      </c>
    </row>
    <row r="1705" spans="1:7" x14ac:dyDescent="0.25">
      <c r="A1705" s="146" t="s">
        <v>3108</v>
      </c>
      <c r="B1705" s="146" t="s">
        <v>114</v>
      </c>
      <c r="C1705" s="146"/>
      <c r="D1705" s="146" t="s">
        <v>107</v>
      </c>
      <c r="E1705" s="146" t="s">
        <v>114</v>
      </c>
      <c r="F1705" s="146" t="s">
        <v>3059</v>
      </c>
      <c r="G1705" s="146" t="s">
        <v>1599</v>
      </c>
    </row>
    <row r="1706" spans="1:7" x14ac:dyDescent="0.25">
      <c r="A1706" s="146" t="s">
        <v>3109</v>
      </c>
      <c r="B1706" s="146" t="s">
        <v>114</v>
      </c>
      <c r="C1706" s="146"/>
      <c r="D1706" s="146" t="s">
        <v>107</v>
      </c>
      <c r="E1706" s="146" t="s">
        <v>114</v>
      </c>
      <c r="F1706" s="146" t="s">
        <v>3059</v>
      </c>
      <c r="G1706" s="146" t="s">
        <v>1599</v>
      </c>
    </row>
    <row r="1707" spans="1:7" x14ac:dyDescent="0.25">
      <c r="A1707" s="146" t="s">
        <v>3110</v>
      </c>
      <c r="B1707" s="146" t="s">
        <v>114</v>
      </c>
      <c r="C1707" s="146"/>
      <c r="D1707" s="146" t="s">
        <v>191</v>
      </c>
      <c r="E1707" s="146" t="s">
        <v>114</v>
      </c>
      <c r="F1707" s="146" t="s">
        <v>3059</v>
      </c>
      <c r="G1707" s="146" t="s">
        <v>1599</v>
      </c>
    </row>
    <row r="1708" spans="1:7" x14ac:dyDescent="0.25">
      <c r="A1708" s="146" t="s">
        <v>3111</v>
      </c>
      <c r="B1708" s="146" t="s">
        <v>114</v>
      </c>
      <c r="C1708" s="146"/>
      <c r="D1708" s="146" t="s">
        <v>191</v>
      </c>
      <c r="E1708" s="146" t="s">
        <v>114</v>
      </c>
      <c r="F1708" s="146" t="s">
        <v>3059</v>
      </c>
      <c r="G1708" s="146" t="s">
        <v>1599</v>
      </c>
    </row>
    <row r="1709" spans="1:7" x14ac:dyDescent="0.25">
      <c r="A1709" s="146" t="s">
        <v>3112</v>
      </c>
      <c r="B1709" s="146" t="s">
        <v>114</v>
      </c>
      <c r="C1709" s="146"/>
      <c r="D1709" s="146" t="s">
        <v>107</v>
      </c>
      <c r="E1709" s="146" t="s">
        <v>114</v>
      </c>
      <c r="F1709" s="146" t="s">
        <v>3059</v>
      </c>
      <c r="G1709" s="146" t="s">
        <v>1599</v>
      </c>
    </row>
    <row r="1710" spans="1:7" x14ac:dyDescent="0.25">
      <c r="A1710" s="146" t="s">
        <v>3113</v>
      </c>
      <c r="B1710" s="146" t="s">
        <v>114</v>
      </c>
      <c r="C1710" s="146"/>
      <c r="D1710" s="146" t="s">
        <v>191</v>
      </c>
      <c r="E1710" s="146" t="s">
        <v>114</v>
      </c>
      <c r="F1710" s="146" t="s">
        <v>3059</v>
      </c>
      <c r="G1710" s="146" t="s">
        <v>1599</v>
      </c>
    </row>
    <row r="1711" spans="1:7" x14ac:dyDescent="0.25">
      <c r="A1711" s="146" t="s">
        <v>3114</v>
      </c>
      <c r="B1711" s="146" t="s">
        <v>114</v>
      </c>
      <c r="C1711" s="146"/>
      <c r="D1711" s="146" t="s">
        <v>107</v>
      </c>
      <c r="E1711" s="146" t="s">
        <v>114</v>
      </c>
      <c r="F1711" s="146" t="s">
        <v>3059</v>
      </c>
      <c r="G1711" s="146" t="s">
        <v>1599</v>
      </c>
    </row>
    <row r="1712" spans="1:7" x14ac:dyDescent="0.25">
      <c r="A1712" s="146" t="s">
        <v>3115</v>
      </c>
      <c r="B1712" s="146" t="s">
        <v>114</v>
      </c>
      <c r="C1712" s="146"/>
      <c r="D1712" s="146" t="s">
        <v>191</v>
      </c>
      <c r="E1712" s="146" t="s">
        <v>114</v>
      </c>
      <c r="F1712" s="146" t="s">
        <v>3059</v>
      </c>
      <c r="G1712" s="146" t="s">
        <v>1599</v>
      </c>
    </row>
    <row r="1713" spans="1:7" x14ac:dyDescent="0.25">
      <c r="A1713" s="146" t="s">
        <v>3116</v>
      </c>
      <c r="B1713" s="146" t="s">
        <v>114</v>
      </c>
      <c r="C1713" s="146"/>
      <c r="D1713" s="146" t="s">
        <v>121</v>
      </c>
      <c r="E1713" s="146" t="s">
        <v>114</v>
      </c>
      <c r="F1713" s="146" t="s">
        <v>3059</v>
      </c>
      <c r="G1713" s="146" t="s">
        <v>1599</v>
      </c>
    </row>
    <row r="1714" spans="1:7" x14ac:dyDescent="0.25">
      <c r="A1714" s="146" t="s">
        <v>3117</v>
      </c>
      <c r="B1714" s="146" t="s">
        <v>114</v>
      </c>
      <c r="C1714" s="146"/>
      <c r="D1714" s="146" t="s">
        <v>107</v>
      </c>
      <c r="E1714" s="146" t="s">
        <v>114</v>
      </c>
      <c r="F1714" s="146" t="s">
        <v>3059</v>
      </c>
      <c r="G1714" s="146" t="s">
        <v>1599</v>
      </c>
    </row>
    <row r="1715" spans="1:7" x14ac:dyDescent="0.25">
      <c r="A1715" s="146" t="s">
        <v>3118</v>
      </c>
      <c r="B1715" s="146" t="s">
        <v>114</v>
      </c>
      <c r="C1715" s="146"/>
      <c r="D1715" s="146" t="s">
        <v>191</v>
      </c>
      <c r="E1715" s="146" t="s">
        <v>114</v>
      </c>
      <c r="F1715" s="146" t="s">
        <v>3059</v>
      </c>
      <c r="G1715" s="146" t="s">
        <v>1599</v>
      </c>
    </row>
    <row r="1716" spans="1:7" x14ac:dyDescent="0.25">
      <c r="A1716" s="146" t="s">
        <v>3119</v>
      </c>
      <c r="B1716" s="146" t="s">
        <v>114</v>
      </c>
      <c r="C1716" s="146"/>
      <c r="D1716" s="146" t="s">
        <v>370</v>
      </c>
      <c r="E1716" s="146" t="s">
        <v>114</v>
      </c>
      <c r="F1716" s="146" t="s">
        <v>3059</v>
      </c>
      <c r="G1716" s="146" t="s">
        <v>1599</v>
      </c>
    </row>
    <row r="1717" spans="1:7" x14ac:dyDescent="0.25">
      <c r="A1717" s="146" t="s">
        <v>3120</v>
      </c>
      <c r="B1717" s="146" t="s">
        <v>114</v>
      </c>
      <c r="C1717" s="146"/>
      <c r="D1717" s="146" t="s">
        <v>191</v>
      </c>
      <c r="E1717" s="146" t="s">
        <v>114</v>
      </c>
      <c r="F1717" s="146" t="s">
        <v>3059</v>
      </c>
      <c r="G1717" s="146" t="s">
        <v>1599</v>
      </c>
    </row>
    <row r="1718" spans="1:7" x14ac:dyDescent="0.25">
      <c r="A1718" s="146" t="s">
        <v>3121</v>
      </c>
      <c r="B1718" s="146" t="s">
        <v>114</v>
      </c>
      <c r="C1718" s="146"/>
      <c r="D1718" s="146" t="s">
        <v>107</v>
      </c>
      <c r="E1718" s="146" t="s">
        <v>114</v>
      </c>
      <c r="F1718" s="146" t="s">
        <v>3059</v>
      </c>
      <c r="G1718" s="146" t="s">
        <v>1599</v>
      </c>
    </row>
    <row r="1719" spans="1:7" x14ac:dyDescent="0.25">
      <c r="A1719" s="146" t="s">
        <v>3122</v>
      </c>
      <c r="B1719" s="146" t="s">
        <v>114</v>
      </c>
      <c r="C1719" s="146"/>
      <c r="D1719" s="146" t="s">
        <v>107</v>
      </c>
      <c r="E1719" s="146" t="s">
        <v>114</v>
      </c>
      <c r="F1719" s="146" t="s">
        <v>3059</v>
      </c>
      <c r="G1719" s="146" t="s">
        <v>1599</v>
      </c>
    </row>
    <row r="1720" spans="1:7" x14ac:dyDescent="0.25">
      <c r="A1720" s="146" t="s">
        <v>3123</v>
      </c>
      <c r="B1720" s="146" t="s">
        <v>114</v>
      </c>
      <c r="C1720" s="146"/>
      <c r="D1720" s="146" t="s">
        <v>191</v>
      </c>
      <c r="E1720" s="146" t="s">
        <v>114</v>
      </c>
      <c r="F1720" s="146" t="s">
        <v>3059</v>
      </c>
      <c r="G1720" s="146" t="s">
        <v>1599</v>
      </c>
    </row>
    <row r="1721" spans="1:7" x14ac:dyDescent="0.25">
      <c r="A1721" s="146" t="s">
        <v>3124</v>
      </c>
      <c r="B1721" s="146" t="s">
        <v>114</v>
      </c>
      <c r="C1721" s="146"/>
      <c r="D1721" s="146" t="s">
        <v>107</v>
      </c>
      <c r="E1721" s="146" t="s">
        <v>114</v>
      </c>
      <c r="F1721" s="146" t="s">
        <v>3059</v>
      </c>
      <c r="G1721" s="146" t="s">
        <v>1599</v>
      </c>
    </row>
    <row r="1722" spans="1:7" x14ac:dyDescent="0.25">
      <c r="A1722" s="146" t="s">
        <v>3125</v>
      </c>
      <c r="B1722" s="146" t="s">
        <v>114</v>
      </c>
      <c r="C1722" s="146"/>
      <c r="D1722" s="146" t="s">
        <v>191</v>
      </c>
      <c r="E1722" s="146" t="s">
        <v>114</v>
      </c>
      <c r="F1722" s="146" t="s">
        <v>3059</v>
      </c>
      <c r="G1722" s="146" t="s">
        <v>1599</v>
      </c>
    </row>
    <row r="1723" spans="1:7" x14ac:dyDescent="0.25">
      <c r="A1723" s="146" t="s">
        <v>3126</v>
      </c>
      <c r="B1723" s="146" t="s">
        <v>114</v>
      </c>
      <c r="C1723" s="146"/>
      <c r="D1723" s="146" t="s">
        <v>107</v>
      </c>
      <c r="E1723" s="146" t="s">
        <v>114</v>
      </c>
      <c r="F1723" s="146" t="s">
        <v>3059</v>
      </c>
      <c r="G1723" s="146" t="s">
        <v>1599</v>
      </c>
    </row>
    <row r="1724" spans="1:7" x14ac:dyDescent="0.25">
      <c r="A1724" s="146" t="s">
        <v>3127</v>
      </c>
      <c r="B1724" s="146" t="s">
        <v>114</v>
      </c>
      <c r="C1724" s="146"/>
      <c r="D1724" s="146" t="s">
        <v>191</v>
      </c>
      <c r="E1724" s="146" t="s">
        <v>114</v>
      </c>
      <c r="F1724" s="146" t="s">
        <v>3059</v>
      </c>
      <c r="G1724" s="146" t="s">
        <v>1599</v>
      </c>
    </row>
    <row r="1725" spans="1:7" x14ac:dyDescent="0.25">
      <c r="A1725" s="146" t="s">
        <v>3128</v>
      </c>
      <c r="B1725" s="146" t="s">
        <v>114</v>
      </c>
      <c r="C1725" s="146"/>
      <c r="D1725" s="146" t="s">
        <v>107</v>
      </c>
      <c r="E1725" s="146" t="s">
        <v>114</v>
      </c>
      <c r="F1725" s="146" t="s">
        <v>3059</v>
      </c>
      <c r="G1725" s="146" t="s">
        <v>1599</v>
      </c>
    </row>
    <row r="1726" spans="1:7" x14ac:dyDescent="0.25">
      <c r="A1726" s="146" t="s">
        <v>3129</v>
      </c>
      <c r="B1726" s="146" t="s">
        <v>114</v>
      </c>
      <c r="C1726" s="146"/>
      <c r="D1726" s="146" t="s">
        <v>191</v>
      </c>
      <c r="E1726" s="146" t="s">
        <v>114</v>
      </c>
      <c r="F1726" s="146" t="s">
        <v>3059</v>
      </c>
      <c r="G1726" s="146" t="s">
        <v>1599</v>
      </c>
    </row>
    <row r="1727" spans="1:7" x14ac:dyDescent="0.25">
      <c r="A1727" s="146" t="s">
        <v>3130</v>
      </c>
      <c r="B1727" s="146" t="s">
        <v>114</v>
      </c>
      <c r="C1727" s="146"/>
      <c r="D1727" s="146" t="s">
        <v>3131</v>
      </c>
      <c r="E1727" s="146" t="s">
        <v>114</v>
      </c>
      <c r="F1727" s="146" t="s">
        <v>3132</v>
      </c>
      <c r="G1727" s="146" t="s">
        <v>151</v>
      </c>
    </row>
    <row r="1728" spans="1:7" x14ac:dyDescent="0.25">
      <c r="A1728" s="146" t="s">
        <v>3133</v>
      </c>
      <c r="B1728" s="146" t="s">
        <v>114</v>
      </c>
      <c r="C1728" s="146"/>
      <c r="D1728" s="146" t="s">
        <v>370</v>
      </c>
      <c r="E1728" s="146" t="s">
        <v>114</v>
      </c>
      <c r="F1728" s="146" t="s">
        <v>3132</v>
      </c>
      <c r="G1728" s="146" t="s">
        <v>371</v>
      </c>
    </row>
    <row r="1729" spans="1:7" x14ac:dyDescent="0.25">
      <c r="A1729" s="146" t="s">
        <v>3134</v>
      </c>
      <c r="B1729" s="146" t="s">
        <v>114</v>
      </c>
      <c r="C1729" s="146"/>
      <c r="D1729" s="146" t="s">
        <v>370</v>
      </c>
      <c r="E1729" s="146" t="s">
        <v>114</v>
      </c>
      <c r="F1729" s="146" t="s">
        <v>3132</v>
      </c>
      <c r="G1729" s="146" t="s">
        <v>371</v>
      </c>
    </row>
    <row r="1730" spans="1:7" x14ac:dyDescent="0.25">
      <c r="A1730" s="146" t="s">
        <v>3135</v>
      </c>
      <c r="B1730" s="146" t="s">
        <v>114</v>
      </c>
      <c r="C1730" s="146"/>
      <c r="D1730" s="146" t="s">
        <v>3136</v>
      </c>
      <c r="E1730" s="146" t="s">
        <v>114</v>
      </c>
      <c r="F1730" s="146" t="s">
        <v>3132</v>
      </c>
      <c r="G1730" s="146" t="s">
        <v>1363</v>
      </c>
    </row>
    <row r="1731" spans="1:7" x14ac:dyDescent="0.25">
      <c r="A1731" s="146" t="s">
        <v>3137</v>
      </c>
      <c r="B1731" s="146" t="s">
        <v>114</v>
      </c>
      <c r="C1731" s="146"/>
      <c r="D1731" s="146" t="s">
        <v>246</v>
      </c>
      <c r="E1731" s="146" t="s">
        <v>114</v>
      </c>
      <c r="F1731" s="146" t="s">
        <v>3132</v>
      </c>
      <c r="G1731" s="146" t="s">
        <v>247</v>
      </c>
    </row>
    <row r="1732" spans="1:7" x14ac:dyDescent="0.25">
      <c r="A1732" s="146" t="s">
        <v>3138</v>
      </c>
      <c r="B1732" s="146" t="s">
        <v>114</v>
      </c>
      <c r="C1732" s="146"/>
      <c r="D1732" s="146" t="s">
        <v>147</v>
      </c>
      <c r="E1732" s="146" t="s">
        <v>114</v>
      </c>
      <c r="F1732" s="146" t="s">
        <v>3132</v>
      </c>
      <c r="G1732" s="146" t="s">
        <v>140</v>
      </c>
    </row>
    <row r="1733" spans="1:7" x14ac:dyDescent="0.25">
      <c r="A1733" s="146" t="s">
        <v>3139</v>
      </c>
      <c r="B1733" s="146" t="s">
        <v>114</v>
      </c>
      <c r="C1733" s="146"/>
      <c r="D1733" s="146" t="s">
        <v>3140</v>
      </c>
      <c r="E1733" s="146" t="s">
        <v>114</v>
      </c>
      <c r="F1733" s="146" t="s">
        <v>3132</v>
      </c>
      <c r="G1733" s="146" t="s">
        <v>1961</v>
      </c>
    </row>
    <row r="1734" spans="1:7" x14ac:dyDescent="0.25">
      <c r="A1734" s="146" t="s">
        <v>3141</v>
      </c>
      <c r="B1734" s="146" t="s">
        <v>114</v>
      </c>
      <c r="C1734" s="146"/>
      <c r="D1734" s="146" t="s">
        <v>121</v>
      </c>
      <c r="E1734" s="146" t="s">
        <v>114</v>
      </c>
      <c r="F1734" s="146" t="s">
        <v>3132</v>
      </c>
      <c r="G1734" s="146" t="s">
        <v>122</v>
      </c>
    </row>
    <row r="1735" spans="1:7" x14ac:dyDescent="0.25">
      <c r="A1735" s="146" t="s">
        <v>3142</v>
      </c>
      <c r="B1735" s="146" t="s">
        <v>114</v>
      </c>
      <c r="C1735" s="146"/>
      <c r="D1735" s="146" t="s">
        <v>595</v>
      </c>
      <c r="E1735" s="146" t="s">
        <v>114</v>
      </c>
      <c r="F1735" s="146" t="s">
        <v>3132</v>
      </c>
      <c r="G1735" s="146" t="s">
        <v>596</v>
      </c>
    </row>
    <row r="1736" spans="1:7" x14ac:dyDescent="0.25">
      <c r="A1736" s="146" t="s">
        <v>3143</v>
      </c>
      <c r="B1736" s="146" t="s">
        <v>114</v>
      </c>
      <c r="C1736" s="146"/>
      <c r="D1736" s="146" t="s">
        <v>129</v>
      </c>
      <c r="E1736" s="146" t="s">
        <v>114</v>
      </c>
      <c r="F1736" s="146" t="s">
        <v>3132</v>
      </c>
      <c r="G1736" s="146" t="s">
        <v>132</v>
      </c>
    </row>
    <row r="1737" spans="1:7" x14ac:dyDescent="0.25">
      <c r="A1737" s="146" t="s">
        <v>3144</v>
      </c>
      <c r="B1737" s="146" t="s">
        <v>114</v>
      </c>
      <c r="C1737" s="146"/>
      <c r="D1737" s="146" t="s">
        <v>129</v>
      </c>
      <c r="E1737" s="146" t="s">
        <v>114</v>
      </c>
      <c r="F1737" s="146" t="s">
        <v>3132</v>
      </c>
      <c r="G1737" s="146" t="s">
        <v>132</v>
      </c>
    </row>
    <row r="1738" spans="1:7" x14ac:dyDescent="0.25">
      <c r="A1738" s="146" t="s">
        <v>3145</v>
      </c>
      <c r="B1738" s="146" t="s">
        <v>114</v>
      </c>
      <c r="C1738" s="146"/>
      <c r="D1738" s="146" t="s">
        <v>836</v>
      </c>
      <c r="E1738" s="146" t="s">
        <v>114</v>
      </c>
      <c r="F1738" s="146" t="s">
        <v>3132</v>
      </c>
      <c r="G1738" s="146" t="s">
        <v>837</v>
      </c>
    </row>
    <row r="1739" spans="1:7" x14ac:dyDescent="0.25">
      <c r="A1739" s="146" t="s">
        <v>3146</v>
      </c>
      <c r="B1739" s="146" t="s">
        <v>114</v>
      </c>
      <c r="C1739" s="146"/>
      <c r="D1739" s="146" t="s">
        <v>129</v>
      </c>
      <c r="E1739" s="146" t="s">
        <v>114</v>
      </c>
      <c r="F1739" s="146" t="s">
        <v>3132</v>
      </c>
      <c r="G1739" s="146" t="s">
        <v>132</v>
      </c>
    </row>
    <row r="1740" spans="1:7" x14ac:dyDescent="0.25">
      <c r="A1740" s="146" t="s">
        <v>3147</v>
      </c>
      <c r="B1740" s="146" t="s">
        <v>114</v>
      </c>
      <c r="C1740" s="146"/>
      <c r="D1740" s="146" t="s">
        <v>135</v>
      </c>
      <c r="E1740" s="146" t="s">
        <v>114</v>
      </c>
      <c r="F1740" s="146" t="s">
        <v>3132</v>
      </c>
      <c r="G1740" s="146" t="s">
        <v>136</v>
      </c>
    </row>
    <row r="1741" spans="1:7" x14ac:dyDescent="0.25">
      <c r="A1741" s="146" t="s">
        <v>3148</v>
      </c>
      <c r="B1741" s="146" t="s">
        <v>114</v>
      </c>
      <c r="C1741" s="146"/>
      <c r="D1741" s="146" t="s">
        <v>302</v>
      </c>
      <c r="E1741" s="146" t="s">
        <v>114</v>
      </c>
      <c r="F1741" s="146" t="s">
        <v>3132</v>
      </c>
      <c r="G1741" s="146" t="s">
        <v>3149</v>
      </c>
    </row>
    <row r="1742" spans="1:7" x14ac:dyDescent="0.25">
      <c r="A1742" s="146" t="s">
        <v>3150</v>
      </c>
      <c r="B1742" s="146" t="s">
        <v>114</v>
      </c>
      <c r="C1742" s="146"/>
      <c r="D1742" s="146" t="s">
        <v>107</v>
      </c>
      <c r="E1742" s="146" t="s">
        <v>114</v>
      </c>
      <c r="F1742" s="146" t="s">
        <v>3132</v>
      </c>
      <c r="G1742" s="146" t="s">
        <v>110</v>
      </c>
    </row>
    <row r="1743" spans="1:7" x14ac:dyDescent="0.25">
      <c r="A1743" s="146" t="s">
        <v>3151</v>
      </c>
      <c r="B1743" s="146" t="s">
        <v>114</v>
      </c>
      <c r="C1743" s="146"/>
      <c r="D1743" s="146" t="s">
        <v>107</v>
      </c>
      <c r="E1743" s="146" t="s">
        <v>114</v>
      </c>
      <c r="F1743" s="146" t="s">
        <v>3132</v>
      </c>
      <c r="G1743" s="146" t="s">
        <v>110</v>
      </c>
    </row>
    <row r="1744" spans="1:7" x14ac:dyDescent="0.25">
      <c r="A1744" s="146" t="s">
        <v>3152</v>
      </c>
      <c r="B1744" s="146" t="s">
        <v>114</v>
      </c>
      <c r="C1744" s="146"/>
      <c r="D1744" s="146" t="s">
        <v>107</v>
      </c>
      <c r="E1744" s="146" t="s">
        <v>114</v>
      </c>
      <c r="F1744" s="146" t="s">
        <v>3132</v>
      </c>
      <c r="G1744" s="146" t="s">
        <v>110</v>
      </c>
    </row>
    <row r="1745" spans="1:7" x14ac:dyDescent="0.25">
      <c r="A1745" s="146" t="s">
        <v>3153</v>
      </c>
      <c r="B1745" s="146" t="s">
        <v>114</v>
      </c>
      <c r="C1745" s="146"/>
      <c r="D1745" s="146" t="s">
        <v>107</v>
      </c>
      <c r="E1745" s="146" t="s">
        <v>114</v>
      </c>
      <c r="F1745" s="146" t="s">
        <v>3132</v>
      </c>
      <c r="G1745" s="146" t="s">
        <v>110</v>
      </c>
    </row>
    <row r="1746" spans="1:7" x14ac:dyDescent="0.25">
      <c r="A1746" s="146" t="s">
        <v>3154</v>
      </c>
      <c r="B1746" s="146" t="s">
        <v>114</v>
      </c>
      <c r="C1746" s="146"/>
      <c r="D1746" s="146" t="s">
        <v>3155</v>
      </c>
      <c r="E1746" s="146" t="s">
        <v>114</v>
      </c>
      <c r="F1746" s="146" t="s">
        <v>3132</v>
      </c>
      <c r="G1746" s="146" t="s">
        <v>155</v>
      </c>
    </row>
    <row r="1747" spans="1:7" x14ac:dyDescent="0.25">
      <c r="A1747" s="146" t="s">
        <v>3156</v>
      </c>
      <c r="B1747" s="146" t="s">
        <v>114</v>
      </c>
      <c r="C1747" s="146"/>
      <c r="D1747" s="146" t="s">
        <v>3157</v>
      </c>
      <c r="E1747" s="146" t="s">
        <v>114</v>
      </c>
      <c r="F1747" s="146" t="s">
        <v>3132</v>
      </c>
      <c r="G1747" s="146" t="s">
        <v>1599</v>
      </c>
    </row>
    <row r="1748" spans="1:7" x14ac:dyDescent="0.25">
      <c r="A1748" s="146" t="s">
        <v>3158</v>
      </c>
      <c r="B1748" s="146" t="s">
        <v>114</v>
      </c>
      <c r="C1748" s="146"/>
      <c r="D1748" s="146" t="s">
        <v>191</v>
      </c>
      <c r="E1748" s="146" t="s">
        <v>114</v>
      </c>
      <c r="F1748" s="146" t="s">
        <v>3132</v>
      </c>
      <c r="G1748" s="146" t="s">
        <v>192</v>
      </c>
    </row>
    <row r="1749" spans="1:7" x14ac:dyDescent="0.25">
      <c r="A1749" s="146" t="s">
        <v>3159</v>
      </c>
      <c r="B1749" s="146" t="s">
        <v>114</v>
      </c>
      <c r="C1749" s="146"/>
      <c r="D1749" s="146" t="s">
        <v>1960</v>
      </c>
      <c r="E1749" s="146" t="s">
        <v>114</v>
      </c>
      <c r="F1749" s="146" t="s">
        <v>3160</v>
      </c>
      <c r="G1749" s="146" t="s">
        <v>1961</v>
      </c>
    </row>
    <row r="1750" spans="1:7" x14ac:dyDescent="0.25">
      <c r="A1750" s="146" t="s">
        <v>3161</v>
      </c>
      <c r="B1750" s="146" t="s">
        <v>114</v>
      </c>
      <c r="C1750" s="146"/>
      <c r="D1750" s="146" t="s">
        <v>1960</v>
      </c>
      <c r="E1750" s="146" t="s">
        <v>114</v>
      </c>
      <c r="F1750" s="146" t="s">
        <v>3160</v>
      </c>
      <c r="G1750" s="146" t="s">
        <v>1961</v>
      </c>
    </row>
    <row r="1751" spans="1:7" x14ac:dyDescent="0.25">
      <c r="A1751" s="146" t="s">
        <v>3162</v>
      </c>
      <c r="B1751" s="146" t="s">
        <v>114</v>
      </c>
      <c r="C1751" s="146"/>
      <c r="D1751" s="146" t="s">
        <v>1960</v>
      </c>
      <c r="E1751" s="146" t="s">
        <v>114</v>
      </c>
      <c r="F1751" s="146" t="s">
        <v>3160</v>
      </c>
      <c r="G1751" s="146" t="s">
        <v>1961</v>
      </c>
    </row>
    <row r="1752" spans="1:7" x14ac:dyDescent="0.25">
      <c r="A1752" s="146" t="s">
        <v>3163</v>
      </c>
      <c r="B1752" s="146" t="s">
        <v>114</v>
      </c>
      <c r="C1752" s="146"/>
      <c r="D1752" s="146" t="s">
        <v>1960</v>
      </c>
      <c r="E1752" s="146" t="s">
        <v>114</v>
      </c>
      <c r="F1752" s="146" t="s">
        <v>3160</v>
      </c>
      <c r="G1752" s="146" t="s">
        <v>3164</v>
      </c>
    </row>
    <row r="1753" spans="1:7" x14ac:dyDescent="0.25">
      <c r="A1753" s="146" t="s">
        <v>3165</v>
      </c>
      <c r="B1753" s="146" t="s">
        <v>114</v>
      </c>
      <c r="C1753" s="146"/>
      <c r="D1753" s="146" t="s">
        <v>1960</v>
      </c>
      <c r="E1753" s="146" t="s">
        <v>114</v>
      </c>
      <c r="F1753" s="146" t="s">
        <v>3160</v>
      </c>
      <c r="G1753" s="146" t="s">
        <v>1961</v>
      </c>
    </row>
    <row r="1754" spans="1:7" x14ac:dyDescent="0.25">
      <c r="A1754" s="146" t="s">
        <v>3166</v>
      </c>
      <c r="B1754" s="146" t="s">
        <v>114</v>
      </c>
      <c r="C1754" s="146"/>
      <c r="D1754" s="146" t="s">
        <v>3131</v>
      </c>
      <c r="E1754" s="146" t="s">
        <v>114</v>
      </c>
      <c r="F1754" s="146" t="s">
        <v>3167</v>
      </c>
      <c r="G1754" s="146" t="s">
        <v>151</v>
      </c>
    </row>
    <row r="1755" spans="1:7" x14ac:dyDescent="0.25">
      <c r="A1755" s="146" t="s">
        <v>3168</v>
      </c>
      <c r="B1755" s="146" t="s">
        <v>114</v>
      </c>
      <c r="C1755" s="146"/>
      <c r="D1755" s="146" t="s">
        <v>370</v>
      </c>
      <c r="E1755" s="146" t="s">
        <v>114</v>
      </c>
      <c r="F1755" s="146" t="s">
        <v>3167</v>
      </c>
      <c r="G1755" s="146" t="s">
        <v>371</v>
      </c>
    </row>
    <row r="1756" spans="1:7" x14ac:dyDescent="0.25">
      <c r="A1756" s="146" t="s">
        <v>3169</v>
      </c>
      <c r="B1756" s="146" t="s">
        <v>114</v>
      </c>
      <c r="C1756" s="146"/>
      <c r="D1756" s="146" t="s">
        <v>370</v>
      </c>
      <c r="E1756" s="146" t="s">
        <v>114</v>
      </c>
      <c r="F1756" s="146" t="s">
        <v>3167</v>
      </c>
      <c r="G1756" s="146" t="s">
        <v>371</v>
      </c>
    </row>
    <row r="1757" spans="1:7" x14ac:dyDescent="0.25">
      <c r="A1757" s="146" t="s">
        <v>3170</v>
      </c>
      <c r="B1757" s="146" t="s">
        <v>114</v>
      </c>
      <c r="C1757" s="146"/>
      <c r="D1757" s="146" t="s">
        <v>3136</v>
      </c>
      <c r="E1757" s="146" t="s">
        <v>114</v>
      </c>
      <c r="F1757" s="146" t="s">
        <v>3167</v>
      </c>
      <c r="G1757" s="146" t="s">
        <v>1363</v>
      </c>
    </row>
    <row r="1758" spans="1:7" x14ac:dyDescent="0.25">
      <c r="A1758" s="146" t="s">
        <v>3171</v>
      </c>
      <c r="B1758" s="146" t="s">
        <v>114</v>
      </c>
      <c r="C1758" s="146"/>
      <c r="D1758" s="146" t="s">
        <v>246</v>
      </c>
      <c r="E1758" s="146" t="s">
        <v>114</v>
      </c>
      <c r="F1758" s="146" t="s">
        <v>3167</v>
      </c>
      <c r="G1758" s="146" t="s">
        <v>247</v>
      </c>
    </row>
    <row r="1759" spans="1:7" x14ac:dyDescent="0.25">
      <c r="A1759" s="146" t="s">
        <v>3172</v>
      </c>
      <c r="B1759" s="146" t="s">
        <v>114</v>
      </c>
      <c r="C1759" s="146"/>
      <c r="D1759" s="146" t="s">
        <v>147</v>
      </c>
      <c r="E1759" s="146" t="s">
        <v>114</v>
      </c>
      <c r="F1759" s="146" t="s">
        <v>3167</v>
      </c>
      <c r="G1759" s="146" t="s">
        <v>140</v>
      </c>
    </row>
    <row r="1760" spans="1:7" x14ac:dyDescent="0.25">
      <c r="A1760" s="146" t="s">
        <v>3173</v>
      </c>
      <c r="B1760" s="146" t="s">
        <v>114</v>
      </c>
      <c r="C1760" s="146"/>
      <c r="D1760" s="146" t="s">
        <v>3140</v>
      </c>
      <c r="E1760" s="146" t="s">
        <v>114</v>
      </c>
      <c r="F1760" s="146" t="s">
        <v>3167</v>
      </c>
      <c r="G1760" s="146" t="s">
        <v>1961</v>
      </c>
    </row>
    <row r="1761" spans="1:7" x14ac:dyDescent="0.25">
      <c r="A1761" s="146" t="s">
        <v>3174</v>
      </c>
      <c r="B1761" s="146" t="s">
        <v>114</v>
      </c>
      <c r="C1761" s="146"/>
      <c r="D1761" s="146" t="s">
        <v>121</v>
      </c>
      <c r="E1761" s="146" t="s">
        <v>114</v>
      </c>
      <c r="F1761" s="146" t="s">
        <v>3167</v>
      </c>
      <c r="G1761" s="146" t="s">
        <v>122</v>
      </c>
    </row>
    <row r="1762" spans="1:7" x14ac:dyDescent="0.25">
      <c r="A1762" s="146" t="s">
        <v>3175</v>
      </c>
      <c r="B1762" s="146" t="s">
        <v>114</v>
      </c>
      <c r="C1762" s="146"/>
      <c r="D1762" s="146" t="s">
        <v>595</v>
      </c>
      <c r="E1762" s="146" t="s">
        <v>114</v>
      </c>
      <c r="F1762" s="146" t="s">
        <v>3167</v>
      </c>
      <c r="G1762" s="146" t="s">
        <v>596</v>
      </c>
    </row>
    <row r="1763" spans="1:7" x14ac:dyDescent="0.25">
      <c r="A1763" s="146" t="s">
        <v>3176</v>
      </c>
      <c r="B1763" s="146" t="s">
        <v>114</v>
      </c>
      <c r="C1763" s="146"/>
      <c r="D1763" s="146" t="s">
        <v>129</v>
      </c>
      <c r="E1763" s="146" t="s">
        <v>114</v>
      </c>
      <c r="F1763" s="146" t="s">
        <v>3167</v>
      </c>
      <c r="G1763" s="146" t="s">
        <v>132</v>
      </c>
    </row>
    <row r="1764" spans="1:7" x14ac:dyDescent="0.25">
      <c r="A1764" s="146" t="s">
        <v>3177</v>
      </c>
      <c r="B1764" s="146" t="s">
        <v>114</v>
      </c>
      <c r="C1764" s="146"/>
      <c r="D1764" s="146" t="s">
        <v>129</v>
      </c>
      <c r="E1764" s="146" t="s">
        <v>114</v>
      </c>
      <c r="F1764" s="146" t="s">
        <v>3167</v>
      </c>
      <c r="G1764" s="146" t="s">
        <v>132</v>
      </c>
    </row>
    <row r="1765" spans="1:7" x14ac:dyDescent="0.25">
      <c r="A1765" s="146" t="s">
        <v>3178</v>
      </c>
      <c r="B1765" s="146" t="s">
        <v>114</v>
      </c>
      <c r="C1765" s="146"/>
      <c r="D1765" s="146" t="s">
        <v>836</v>
      </c>
      <c r="E1765" s="146" t="s">
        <v>114</v>
      </c>
      <c r="F1765" s="146" t="s">
        <v>3167</v>
      </c>
      <c r="G1765" s="146" t="s">
        <v>837</v>
      </c>
    </row>
    <row r="1766" spans="1:7" x14ac:dyDescent="0.25">
      <c r="A1766" s="146" t="s">
        <v>3179</v>
      </c>
      <c r="B1766" s="146" t="s">
        <v>114</v>
      </c>
      <c r="C1766" s="146"/>
      <c r="D1766" s="146" t="s">
        <v>129</v>
      </c>
      <c r="E1766" s="146" t="s">
        <v>114</v>
      </c>
      <c r="F1766" s="146" t="s">
        <v>3167</v>
      </c>
      <c r="G1766" s="146" t="s">
        <v>132</v>
      </c>
    </row>
    <row r="1767" spans="1:7" x14ac:dyDescent="0.25">
      <c r="A1767" s="146" t="s">
        <v>3180</v>
      </c>
      <c r="B1767" s="146" t="s">
        <v>114</v>
      </c>
      <c r="C1767" s="146"/>
      <c r="D1767" s="146" t="s">
        <v>135</v>
      </c>
      <c r="E1767" s="146" t="s">
        <v>114</v>
      </c>
      <c r="F1767" s="146" t="s">
        <v>3167</v>
      </c>
      <c r="G1767" s="146" t="s">
        <v>136</v>
      </c>
    </row>
    <row r="1768" spans="1:7" x14ac:dyDescent="0.25">
      <c r="A1768" s="146" t="s">
        <v>3181</v>
      </c>
      <c r="B1768" s="146" t="s">
        <v>114</v>
      </c>
      <c r="C1768" s="146"/>
      <c r="D1768" s="146" t="s">
        <v>302</v>
      </c>
      <c r="E1768" s="146" t="s">
        <v>114</v>
      </c>
      <c r="F1768" s="146" t="s">
        <v>3167</v>
      </c>
      <c r="G1768" s="146" t="s">
        <v>3149</v>
      </c>
    </row>
    <row r="1769" spans="1:7" x14ac:dyDescent="0.25">
      <c r="A1769" s="146" t="s">
        <v>3182</v>
      </c>
      <c r="B1769" s="146" t="s">
        <v>114</v>
      </c>
      <c r="C1769" s="146"/>
      <c r="D1769" s="146" t="s">
        <v>107</v>
      </c>
      <c r="E1769" s="146" t="s">
        <v>114</v>
      </c>
      <c r="F1769" s="146" t="s">
        <v>3167</v>
      </c>
      <c r="G1769" s="146" t="s">
        <v>110</v>
      </c>
    </row>
    <row r="1770" spans="1:7" x14ac:dyDescent="0.25">
      <c r="A1770" s="146" t="s">
        <v>3183</v>
      </c>
      <c r="B1770" s="146" t="s">
        <v>114</v>
      </c>
      <c r="C1770" s="146"/>
      <c r="D1770" s="146" t="s">
        <v>107</v>
      </c>
      <c r="E1770" s="146" t="s">
        <v>114</v>
      </c>
      <c r="F1770" s="146" t="s">
        <v>3167</v>
      </c>
      <c r="G1770" s="146" t="s">
        <v>110</v>
      </c>
    </row>
    <row r="1771" spans="1:7" x14ac:dyDescent="0.25">
      <c r="A1771" s="146" t="s">
        <v>3184</v>
      </c>
      <c r="B1771" s="146" t="s">
        <v>114</v>
      </c>
      <c r="C1771" s="146"/>
      <c r="D1771" s="146" t="s">
        <v>107</v>
      </c>
      <c r="E1771" s="146" t="s">
        <v>114</v>
      </c>
      <c r="F1771" s="146" t="s">
        <v>3167</v>
      </c>
      <c r="G1771" s="146" t="s">
        <v>110</v>
      </c>
    </row>
    <row r="1772" spans="1:7" x14ac:dyDescent="0.25">
      <c r="A1772" s="146" t="s">
        <v>3185</v>
      </c>
      <c r="B1772" s="146" t="s">
        <v>114</v>
      </c>
      <c r="C1772" s="146"/>
      <c r="D1772" s="146" t="s">
        <v>107</v>
      </c>
      <c r="E1772" s="146" t="s">
        <v>114</v>
      </c>
      <c r="F1772" s="146" t="s">
        <v>3167</v>
      </c>
      <c r="G1772" s="146" t="s">
        <v>110</v>
      </c>
    </row>
    <row r="1773" spans="1:7" x14ac:dyDescent="0.25">
      <c r="A1773" s="146" t="s">
        <v>3186</v>
      </c>
      <c r="B1773" s="146" t="s">
        <v>114</v>
      </c>
      <c r="C1773" s="146"/>
      <c r="D1773" s="146" t="s">
        <v>3155</v>
      </c>
      <c r="E1773" s="146" t="s">
        <v>114</v>
      </c>
      <c r="F1773" s="146" t="s">
        <v>3167</v>
      </c>
      <c r="G1773" s="146" t="s">
        <v>155</v>
      </c>
    </row>
    <row r="1774" spans="1:7" x14ac:dyDescent="0.25">
      <c r="A1774" s="146" t="s">
        <v>3187</v>
      </c>
      <c r="B1774" s="146" t="s">
        <v>114</v>
      </c>
      <c r="C1774" s="146"/>
      <c r="D1774" s="146" t="s">
        <v>3157</v>
      </c>
      <c r="E1774" s="146" t="s">
        <v>114</v>
      </c>
      <c r="F1774" s="146" t="s">
        <v>3167</v>
      </c>
      <c r="G1774" s="146" t="s">
        <v>1599</v>
      </c>
    </row>
    <row r="1775" spans="1:7" x14ac:dyDescent="0.25">
      <c r="A1775" s="146" t="s">
        <v>3188</v>
      </c>
      <c r="B1775" s="146" t="s">
        <v>114</v>
      </c>
      <c r="C1775" s="146"/>
      <c r="D1775" s="146" t="s">
        <v>191</v>
      </c>
      <c r="E1775" s="146" t="s">
        <v>114</v>
      </c>
      <c r="F1775" s="146" t="s">
        <v>3167</v>
      </c>
      <c r="G1775" s="146" t="s">
        <v>192</v>
      </c>
    </row>
    <row r="1776" spans="1:7" x14ac:dyDescent="0.25">
      <c r="A1776" s="146" t="s">
        <v>3189</v>
      </c>
      <c r="B1776" s="146" t="s">
        <v>114</v>
      </c>
      <c r="C1776" s="146"/>
      <c r="D1776" s="146" t="s">
        <v>1960</v>
      </c>
      <c r="E1776" s="146" t="s">
        <v>114</v>
      </c>
      <c r="F1776" s="146" t="s">
        <v>3160</v>
      </c>
      <c r="G1776" s="146" t="s">
        <v>1961</v>
      </c>
    </row>
    <row r="1777" spans="1:7" x14ac:dyDescent="0.25">
      <c r="A1777" s="146" t="s">
        <v>3190</v>
      </c>
      <c r="B1777" s="146" t="s">
        <v>114</v>
      </c>
      <c r="C1777" s="146"/>
      <c r="D1777" s="146" t="s">
        <v>3191</v>
      </c>
      <c r="E1777" s="146" t="s">
        <v>114</v>
      </c>
      <c r="F1777" s="146" t="s">
        <v>3192</v>
      </c>
      <c r="G1777" s="146" t="s">
        <v>1599</v>
      </c>
    </row>
    <row r="1778" spans="1:7" x14ac:dyDescent="0.25">
      <c r="A1778" s="146" t="s">
        <v>3193</v>
      </c>
      <c r="B1778" s="146" t="s">
        <v>114</v>
      </c>
      <c r="C1778" s="146"/>
      <c r="D1778" s="146" t="s">
        <v>3194</v>
      </c>
      <c r="E1778" s="146" t="s">
        <v>114</v>
      </c>
      <c r="F1778" s="146" t="s">
        <v>3195</v>
      </c>
      <c r="G1778" s="146" t="s">
        <v>1599</v>
      </c>
    </row>
  </sheetData>
  <sheetProtection algorithmName="SHA-512" hashValue="sTbtQvzqTiE9tOPVcumwHvV9Hho3IHNtHLWyOH3szQpFyBMyY1FyzJ472WiiDBczbNY0DvevxB1g+o3f1U4/Pg==" saltValue="kOdcCXEV7v1GtoYQzpxB7A==" spinCount="100000" sheet="1" objects="1" scenarios="1"/>
  <autoFilter ref="A1:G1778" xr:uid="{0EFD374F-A379-43EA-9FC8-6F8646214605}"/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2565F-D132-4E7A-AC00-7CFA229BF479}">
  <sheetPr codeName="Sheet6">
    <tabColor rgb="FF00B050"/>
    <pageSetUpPr fitToPage="1"/>
  </sheetPr>
  <dimension ref="A1:H104"/>
  <sheetViews>
    <sheetView workbookViewId="0"/>
  </sheetViews>
  <sheetFormatPr defaultColWidth="8.85546875" defaultRowHeight="12" x14ac:dyDescent="0.2"/>
  <cols>
    <col min="1" max="1" width="24.42578125" style="14" bestFit="1" customWidth="1"/>
    <col min="2" max="2" width="40.42578125" style="14" bestFit="1" customWidth="1"/>
    <col min="3" max="3" width="12.42578125" style="14" customWidth="1"/>
    <col min="4" max="4" width="12.42578125" style="14" bestFit="1" customWidth="1"/>
    <col min="5" max="16384" width="8.85546875" style="14"/>
  </cols>
  <sheetData>
    <row r="1" spans="1:4" x14ac:dyDescent="0.2">
      <c r="A1" s="17" t="s">
        <v>3196</v>
      </c>
      <c r="B1" s="17" t="s">
        <v>3197</v>
      </c>
      <c r="C1" s="17" t="s">
        <v>3198</v>
      </c>
      <c r="D1" s="18"/>
    </row>
    <row r="2" spans="1:4" x14ac:dyDescent="0.2">
      <c r="A2" s="10" t="s">
        <v>3199</v>
      </c>
      <c r="B2" s="10" t="s">
        <v>3200</v>
      </c>
      <c r="C2" s="10" t="s">
        <v>3201</v>
      </c>
    </row>
    <row r="3" spans="1:4" x14ac:dyDescent="0.2">
      <c r="A3" s="10" t="s">
        <v>3202</v>
      </c>
      <c r="B3" s="10" t="s">
        <v>3203</v>
      </c>
      <c r="C3" s="10" t="s">
        <v>3201</v>
      </c>
    </row>
    <row r="4" spans="1:4" x14ac:dyDescent="0.2">
      <c r="A4" s="10" t="s">
        <v>3204</v>
      </c>
      <c r="B4" s="10" t="s">
        <v>3205</v>
      </c>
      <c r="C4" s="10" t="s">
        <v>3206</v>
      </c>
    </row>
    <row r="5" spans="1:4" x14ac:dyDescent="0.2">
      <c r="A5" s="10" t="s">
        <v>3207</v>
      </c>
      <c r="B5" s="10" t="s">
        <v>3208</v>
      </c>
      <c r="C5" s="10" t="s">
        <v>3201</v>
      </c>
    </row>
    <row r="6" spans="1:4" x14ac:dyDescent="0.2">
      <c r="A6" s="10" t="s">
        <v>3209</v>
      </c>
      <c r="B6" s="10" t="s">
        <v>3210</v>
      </c>
      <c r="C6" s="10" t="s">
        <v>3201</v>
      </c>
    </row>
    <row r="7" spans="1:4" x14ac:dyDescent="0.2">
      <c r="A7" s="10" t="s">
        <v>3211</v>
      </c>
      <c r="B7" s="10" t="s">
        <v>3212</v>
      </c>
      <c r="C7" s="10" t="s">
        <v>3201</v>
      </c>
    </row>
    <row r="8" spans="1:4" x14ac:dyDescent="0.2">
      <c r="A8" s="10" t="s">
        <v>3213</v>
      </c>
      <c r="B8" s="10" t="s">
        <v>3214</v>
      </c>
      <c r="C8" s="10" t="s">
        <v>3206</v>
      </c>
    </row>
    <row r="9" spans="1:4" x14ac:dyDescent="0.2">
      <c r="A9" s="10" t="s">
        <v>3215</v>
      </c>
      <c r="B9" s="10" t="s">
        <v>3216</v>
      </c>
      <c r="C9" s="10" t="s">
        <v>3206</v>
      </c>
    </row>
    <row r="10" spans="1:4" x14ac:dyDescent="0.2">
      <c r="A10" s="10" t="s">
        <v>3217</v>
      </c>
      <c r="B10" s="10" t="s">
        <v>3218</v>
      </c>
      <c r="C10" s="10" t="s">
        <v>3201</v>
      </c>
    </row>
    <row r="11" spans="1:4" x14ac:dyDescent="0.2">
      <c r="A11" s="10" t="s">
        <v>3219</v>
      </c>
      <c r="B11" s="10" t="s">
        <v>3220</v>
      </c>
      <c r="C11" s="10" t="s">
        <v>3206</v>
      </c>
    </row>
    <row r="12" spans="1:4" x14ac:dyDescent="0.2">
      <c r="A12" s="10" t="s">
        <v>3221</v>
      </c>
      <c r="B12" s="10" t="s">
        <v>3222</v>
      </c>
      <c r="C12" s="10" t="s">
        <v>3206</v>
      </c>
    </row>
    <row r="13" spans="1:4" x14ac:dyDescent="0.2">
      <c r="A13" s="10" t="s">
        <v>3223</v>
      </c>
      <c r="B13" s="10" t="s">
        <v>3224</v>
      </c>
      <c r="C13" s="10" t="s">
        <v>3206</v>
      </c>
    </row>
    <row r="14" spans="1:4" x14ac:dyDescent="0.2">
      <c r="A14" s="10" t="s">
        <v>3225</v>
      </c>
      <c r="B14" s="10" t="s">
        <v>3226</v>
      </c>
      <c r="C14" s="10" t="s">
        <v>3201</v>
      </c>
    </row>
    <row r="15" spans="1:4" x14ac:dyDescent="0.2">
      <c r="A15" s="10" t="s">
        <v>3227</v>
      </c>
      <c r="B15" s="10" t="s">
        <v>3228</v>
      </c>
      <c r="C15" s="10" t="s">
        <v>3206</v>
      </c>
    </row>
    <row r="16" spans="1:4" x14ac:dyDescent="0.2">
      <c r="A16" s="10" t="s">
        <v>3229</v>
      </c>
      <c r="B16" s="10" t="s">
        <v>3230</v>
      </c>
      <c r="C16" s="10" t="s">
        <v>3201</v>
      </c>
    </row>
    <row r="17" spans="1:3" x14ac:dyDescent="0.2">
      <c r="A17" s="10" t="s">
        <v>3231</v>
      </c>
      <c r="B17" s="10" t="s">
        <v>3232</v>
      </c>
      <c r="C17" s="10" t="s">
        <v>3206</v>
      </c>
    </row>
    <row r="18" spans="1:3" x14ac:dyDescent="0.2">
      <c r="A18" s="10" t="s">
        <v>3233</v>
      </c>
      <c r="B18" s="10" t="s">
        <v>3234</v>
      </c>
      <c r="C18" s="10" t="s">
        <v>3206</v>
      </c>
    </row>
    <row r="19" spans="1:3" x14ac:dyDescent="0.2">
      <c r="A19" s="10" t="s">
        <v>3235</v>
      </c>
      <c r="B19" s="10" t="s">
        <v>3236</v>
      </c>
      <c r="C19" s="10" t="s">
        <v>3206</v>
      </c>
    </row>
    <row r="20" spans="1:3" x14ac:dyDescent="0.2">
      <c r="A20" s="10" t="s">
        <v>3237</v>
      </c>
      <c r="B20" s="10" t="s">
        <v>3238</v>
      </c>
      <c r="C20" s="10" t="s">
        <v>3201</v>
      </c>
    </row>
    <row r="21" spans="1:3" x14ac:dyDescent="0.2">
      <c r="A21" s="10" t="s">
        <v>3239</v>
      </c>
      <c r="B21" s="10" t="s">
        <v>3240</v>
      </c>
      <c r="C21" s="10" t="s">
        <v>3206</v>
      </c>
    </row>
    <row r="22" spans="1:3" x14ac:dyDescent="0.2">
      <c r="A22" s="10" t="s">
        <v>3241</v>
      </c>
      <c r="B22" s="10" t="s">
        <v>3242</v>
      </c>
      <c r="C22" s="10" t="s">
        <v>3206</v>
      </c>
    </row>
    <row r="23" spans="1:3" x14ac:dyDescent="0.2">
      <c r="A23" s="10" t="s">
        <v>3243</v>
      </c>
      <c r="B23" s="10" t="s">
        <v>3244</v>
      </c>
      <c r="C23" s="10" t="s">
        <v>3201</v>
      </c>
    </row>
    <row r="24" spans="1:3" x14ac:dyDescent="0.2">
      <c r="A24" s="10" t="s">
        <v>3245</v>
      </c>
      <c r="B24" s="10" t="s">
        <v>3246</v>
      </c>
      <c r="C24" s="10" t="s">
        <v>3206</v>
      </c>
    </row>
    <row r="25" spans="1:3" x14ac:dyDescent="0.2">
      <c r="A25" s="10" t="s">
        <v>3247</v>
      </c>
      <c r="B25" s="10" t="s">
        <v>3248</v>
      </c>
      <c r="C25" s="10" t="s">
        <v>3206</v>
      </c>
    </row>
    <row r="26" spans="1:3" x14ac:dyDescent="0.2">
      <c r="A26" s="10" t="s">
        <v>3249</v>
      </c>
      <c r="B26" s="10" t="s">
        <v>3250</v>
      </c>
      <c r="C26" s="10" t="s">
        <v>3251</v>
      </c>
    </row>
    <row r="27" spans="1:3" x14ac:dyDescent="0.2">
      <c r="A27" s="10" t="s">
        <v>3252</v>
      </c>
      <c r="B27" s="10" t="s">
        <v>3253</v>
      </c>
      <c r="C27" s="10" t="s">
        <v>3206</v>
      </c>
    </row>
    <row r="28" spans="1:3" x14ac:dyDescent="0.2">
      <c r="A28" s="10" t="s">
        <v>3254</v>
      </c>
      <c r="B28" s="10" t="s">
        <v>3255</v>
      </c>
      <c r="C28" s="10" t="s">
        <v>3206</v>
      </c>
    </row>
    <row r="29" spans="1:3" x14ac:dyDescent="0.2">
      <c r="A29" s="10" t="s">
        <v>3256</v>
      </c>
      <c r="B29" s="10" t="s">
        <v>3257</v>
      </c>
      <c r="C29" s="10" t="s">
        <v>3201</v>
      </c>
    </row>
    <row r="30" spans="1:3" x14ac:dyDescent="0.2">
      <c r="A30" s="10" t="s">
        <v>3258</v>
      </c>
      <c r="B30" s="10" t="s">
        <v>3259</v>
      </c>
      <c r="C30" s="10" t="s">
        <v>3206</v>
      </c>
    </row>
    <row r="31" spans="1:3" x14ac:dyDescent="0.2">
      <c r="A31" s="10" t="s">
        <v>3260</v>
      </c>
      <c r="B31" s="10" t="s">
        <v>3261</v>
      </c>
      <c r="C31" s="10" t="s">
        <v>3206</v>
      </c>
    </row>
    <row r="32" spans="1:3" x14ac:dyDescent="0.2">
      <c r="A32" s="10" t="s">
        <v>3262</v>
      </c>
      <c r="B32" s="10" t="s">
        <v>3263</v>
      </c>
      <c r="C32" s="10" t="s">
        <v>3206</v>
      </c>
    </row>
    <row r="33" spans="1:3" x14ac:dyDescent="0.2">
      <c r="A33" s="10" t="s">
        <v>3264</v>
      </c>
      <c r="B33" s="10" t="s">
        <v>3265</v>
      </c>
      <c r="C33" s="10" t="s">
        <v>3251</v>
      </c>
    </row>
    <row r="34" spans="1:3" x14ac:dyDescent="0.2">
      <c r="A34" s="10" t="s">
        <v>3266</v>
      </c>
      <c r="B34" s="10" t="s">
        <v>3267</v>
      </c>
      <c r="C34" s="10" t="s">
        <v>3251</v>
      </c>
    </row>
    <row r="35" spans="1:3" x14ac:dyDescent="0.2">
      <c r="A35" s="10" t="s">
        <v>3268</v>
      </c>
      <c r="B35" s="10" t="s">
        <v>3269</v>
      </c>
      <c r="C35" s="10" t="s">
        <v>3201</v>
      </c>
    </row>
    <row r="36" spans="1:3" x14ac:dyDescent="0.2">
      <c r="A36" s="10" t="s">
        <v>3270</v>
      </c>
      <c r="B36" s="10" t="s">
        <v>3271</v>
      </c>
      <c r="C36" s="10" t="s">
        <v>3206</v>
      </c>
    </row>
    <row r="37" spans="1:3" x14ac:dyDescent="0.2">
      <c r="A37" s="10" t="s">
        <v>3272</v>
      </c>
      <c r="B37" s="10" t="s">
        <v>3273</v>
      </c>
      <c r="C37" s="10" t="s">
        <v>3206</v>
      </c>
    </row>
    <row r="38" spans="1:3" x14ac:dyDescent="0.2">
      <c r="A38" s="10" t="s">
        <v>3274</v>
      </c>
      <c r="B38" s="10" t="s">
        <v>3275</v>
      </c>
      <c r="C38" s="10" t="s">
        <v>3206</v>
      </c>
    </row>
    <row r="39" spans="1:3" x14ac:dyDescent="0.2">
      <c r="A39" s="10" t="s">
        <v>3276</v>
      </c>
      <c r="B39" s="10" t="s">
        <v>3277</v>
      </c>
      <c r="C39" s="10" t="s">
        <v>3206</v>
      </c>
    </row>
    <row r="40" spans="1:3" x14ac:dyDescent="0.2">
      <c r="A40" s="10" t="s">
        <v>3278</v>
      </c>
      <c r="B40" s="10" t="s">
        <v>3279</v>
      </c>
      <c r="C40" s="10" t="s">
        <v>3201</v>
      </c>
    </row>
    <row r="41" spans="1:3" x14ac:dyDescent="0.2">
      <c r="A41" s="10" t="s">
        <v>3280</v>
      </c>
      <c r="B41" s="10" t="s">
        <v>3281</v>
      </c>
      <c r="C41" s="10" t="s">
        <v>3201</v>
      </c>
    </row>
    <row r="42" spans="1:3" x14ac:dyDescent="0.2">
      <c r="A42" s="10" t="s">
        <v>3282</v>
      </c>
      <c r="B42" s="10" t="s">
        <v>3283</v>
      </c>
      <c r="C42" s="10" t="s">
        <v>3206</v>
      </c>
    </row>
    <row r="43" spans="1:3" x14ac:dyDescent="0.2">
      <c r="A43" s="10" t="s">
        <v>3284</v>
      </c>
      <c r="B43" s="10" t="s">
        <v>3285</v>
      </c>
      <c r="C43" s="10" t="s">
        <v>3206</v>
      </c>
    </row>
    <row r="44" spans="1:3" x14ac:dyDescent="0.2">
      <c r="A44" s="10" t="s">
        <v>3286</v>
      </c>
      <c r="B44" s="10" t="s">
        <v>3287</v>
      </c>
      <c r="C44" s="10" t="s">
        <v>3288</v>
      </c>
    </row>
    <row r="45" spans="1:3" x14ac:dyDescent="0.2">
      <c r="A45" s="10" t="s">
        <v>3289</v>
      </c>
      <c r="B45" s="10" t="s">
        <v>3290</v>
      </c>
      <c r="C45" s="10" t="s">
        <v>3251</v>
      </c>
    </row>
    <row r="46" spans="1:3" x14ac:dyDescent="0.2">
      <c r="A46" s="10" t="s">
        <v>3291</v>
      </c>
      <c r="B46" s="10" t="s">
        <v>3292</v>
      </c>
      <c r="C46" s="10" t="s">
        <v>3251</v>
      </c>
    </row>
    <row r="47" spans="1:3" x14ac:dyDescent="0.2">
      <c r="A47" s="10" t="s">
        <v>3293</v>
      </c>
      <c r="B47" s="10" t="s">
        <v>3294</v>
      </c>
      <c r="C47" s="10" t="s">
        <v>3206</v>
      </c>
    </row>
    <row r="48" spans="1:3" x14ac:dyDescent="0.2">
      <c r="A48" s="10" t="s">
        <v>3295</v>
      </c>
      <c r="B48" s="10" t="s">
        <v>3296</v>
      </c>
      <c r="C48" s="10" t="s">
        <v>3206</v>
      </c>
    </row>
    <row r="49" spans="1:8" x14ac:dyDescent="0.2">
      <c r="A49" s="10" t="s">
        <v>3297</v>
      </c>
      <c r="B49" s="10" t="s">
        <v>3298</v>
      </c>
      <c r="C49" s="10" t="s">
        <v>3206</v>
      </c>
    </row>
    <row r="50" spans="1:8" x14ac:dyDescent="0.2">
      <c r="A50" s="10" t="s">
        <v>3299</v>
      </c>
      <c r="B50" s="10" t="s">
        <v>3300</v>
      </c>
      <c r="C50" s="10" t="s">
        <v>3206</v>
      </c>
    </row>
    <row r="51" spans="1:8" x14ac:dyDescent="0.2">
      <c r="A51" s="10" t="s">
        <v>3301</v>
      </c>
      <c r="B51" s="10" t="s">
        <v>3302</v>
      </c>
      <c r="C51" s="10" t="s">
        <v>3206</v>
      </c>
    </row>
    <row r="52" spans="1:8" x14ac:dyDescent="0.2">
      <c r="A52" s="10" t="s">
        <v>3303</v>
      </c>
      <c r="B52" s="10" t="s">
        <v>3304</v>
      </c>
      <c r="C52" s="10" t="s">
        <v>3201</v>
      </c>
    </row>
    <row r="53" spans="1:8" x14ac:dyDescent="0.2">
      <c r="A53" s="10" t="s">
        <v>3305</v>
      </c>
      <c r="B53" s="10" t="s">
        <v>3306</v>
      </c>
      <c r="C53" s="10" t="s">
        <v>3201</v>
      </c>
    </row>
    <row r="54" spans="1:8" x14ac:dyDescent="0.2">
      <c r="A54" s="10" t="s">
        <v>3307</v>
      </c>
      <c r="B54" s="10" t="s">
        <v>3308</v>
      </c>
      <c r="C54" s="10" t="s">
        <v>3201</v>
      </c>
    </row>
    <row r="55" spans="1:8" x14ac:dyDescent="0.2">
      <c r="A55" s="10" t="s">
        <v>3309</v>
      </c>
      <c r="B55" s="10" t="s">
        <v>3310</v>
      </c>
      <c r="C55" s="10" t="s">
        <v>3201</v>
      </c>
    </row>
    <row r="56" spans="1:8" x14ac:dyDescent="0.2">
      <c r="A56" s="10" t="s">
        <v>3311</v>
      </c>
      <c r="B56" s="10" t="s">
        <v>3312</v>
      </c>
      <c r="C56" s="10" t="s">
        <v>3201</v>
      </c>
    </row>
    <row r="57" spans="1:8" x14ac:dyDescent="0.2">
      <c r="A57" s="10" t="s">
        <v>3313</v>
      </c>
      <c r="B57" s="10" t="s">
        <v>3314</v>
      </c>
      <c r="C57" s="10" t="s">
        <v>3201</v>
      </c>
    </row>
    <row r="58" spans="1:8" x14ac:dyDescent="0.2">
      <c r="A58" s="10" t="s">
        <v>3315</v>
      </c>
      <c r="B58" s="10" t="s">
        <v>3316</v>
      </c>
      <c r="C58" s="10" t="s">
        <v>3201</v>
      </c>
    </row>
    <row r="59" spans="1:8" x14ac:dyDescent="0.2">
      <c r="A59" s="10" t="s">
        <v>3317</v>
      </c>
      <c r="B59" s="10" t="s">
        <v>3318</v>
      </c>
      <c r="C59" s="10" t="s">
        <v>3319</v>
      </c>
    </row>
    <row r="60" spans="1:8" x14ac:dyDescent="0.2">
      <c r="A60" s="10" t="s">
        <v>3320</v>
      </c>
      <c r="B60" s="10" t="s">
        <v>3321</v>
      </c>
      <c r="C60" s="10" t="s">
        <v>3319</v>
      </c>
    </row>
    <row r="61" spans="1:8" x14ac:dyDescent="0.2">
      <c r="A61" s="10" t="s">
        <v>3322</v>
      </c>
      <c r="B61" s="10" t="s">
        <v>3323</v>
      </c>
      <c r="C61" s="10" t="s">
        <v>3288</v>
      </c>
    </row>
    <row r="62" spans="1:8" x14ac:dyDescent="0.2">
      <c r="A62" s="10" t="s">
        <v>3324</v>
      </c>
      <c r="B62" s="10" t="s">
        <v>3325</v>
      </c>
      <c r="C62" s="10" t="s">
        <v>3319</v>
      </c>
    </row>
    <row r="63" spans="1:8" x14ac:dyDescent="0.2">
      <c r="A63" s="11" t="s">
        <v>3326</v>
      </c>
      <c r="B63" s="12" t="s">
        <v>3327</v>
      </c>
      <c r="C63" s="10" t="s">
        <v>3328</v>
      </c>
      <c r="D63" s="15"/>
      <c r="E63" s="15"/>
      <c r="H63" s="16"/>
    </row>
    <row r="64" spans="1:8" x14ac:dyDescent="0.2">
      <c r="A64" s="10" t="s">
        <v>3329</v>
      </c>
      <c r="B64" s="10" t="s">
        <v>3330</v>
      </c>
      <c r="C64" s="10" t="s">
        <v>3288</v>
      </c>
      <c r="D64" s="15"/>
      <c r="E64" s="15"/>
      <c r="H64" s="16"/>
    </row>
    <row r="65" spans="1:8" x14ac:dyDescent="0.2">
      <c r="A65" s="11" t="s">
        <v>3331</v>
      </c>
      <c r="B65" s="10" t="s">
        <v>3332</v>
      </c>
      <c r="C65" s="10" t="s">
        <v>3328</v>
      </c>
      <c r="D65" s="15"/>
      <c r="E65" s="15"/>
      <c r="H65" s="16"/>
    </row>
    <row r="66" spans="1:8" x14ac:dyDescent="0.2">
      <c r="A66" s="11" t="s">
        <v>3333</v>
      </c>
      <c r="B66" s="10" t="s">
        <v>3334</v>
      </c>
      <c r="C66" s="10" t="s">
        <v>3328</v>
      </c>
      <c r="D66" s="15"/>
      <c r="E66" s="15"/>
      <c r="H66" s="16"/>
    </row>
    <row r="67" spans="1:8" x14ac:dyDescent="0.2">
      <c r="A67" s="10" t="s">
        <v>3335</v>
      </c>
      <c r="B67" s="13" t="s">
        <v>3336</v>
      </c>
      <c r="C67" s="10" t="s">
        <v>3288</v>
      </c>
      <c r="D67" s="15"/>
      <c r="E67" s="15"/>
      <c r="H67" s="16"/>
    </row>
    <row r="68" spans="1:8" x14ac:dyDescent="0.2">
      <c r="A68" s="13" t="s">
        <v>3337</v>
      </c>
      <c r="B68" s="13" t="s">
        <v>3338</v>
      </c>
      <c r="C68" s="10" t="s">
        <v>3328</v>
      </c>
      <c r="D68" s="15"/>
      <c r="E68" s="15"/>
      <c r="H68" s="16"/>
    </row>
    <row r="69" spans="1:8" x14ac:dyDescent="0.2">
      <c r="A69" s="11" t="s">
        <v>3339</v>
      </c>
      <c r="B69" s="10" t="s">
        <v>3340</v>
      </c>
      <c r="C69" s="10" t="s">
        <v>3328</v>
      </c>
      <c r="D69" s="15"/>
      <c r="E69" s="15"/>
      <c r="H69" s="16"/>
    </row>
    <row r="70" spans="1:8" x14ac:dyDescent="0.2">
      <c r="A70" s="11" t="s">
        <v>3341</v>
      </c>
      <c r="B70" s="10" t="s">
        <v>3342</v>
      </c>
      <c r="C70" s="10" t="s">
        <v>3328</v>
      </c>
      <c r="D70" s="15"/>
      <c r="E70" s="15"/>
      <c r="H70" s="16"/>
    </row>
    <row r="71" spans="1:8" x14ac:dyDescent="0.2">
      <c r="A71" s="10" t="s">
        <v>3343</v>
      </c>
      <c r="B71" s="10" t="s">
        <v>3344</v>
      </c>
      <c r="C71" s="10" t="s">
        <v>3328</v>
      </c>
      <c r="D71" s="15"/>
      <c r="E71" s="15"/>
      <c r="H71" s="16"/>
    </row>
    <row r="72" spans="1:8" x14ac:dyDescent="0.2">
      <c r="A72" s="10" t="s">
        <v>3345</v>
      </c>
      <c r="B72" s="13" t="s">
        <v>3346</v>
      </c>
      <c r="C72" s="10" t="s">
        <v>3288</v>
      </c>
      <c r="D72" s="15"/>
      <c r="E72" s="15"/>
      <c r="H72" s="16"/>
    </row>
    <row r="73" spans="1:8" x14ac:dyDescent="0.2">
      <c r="A73" s="12" t="s">
        <v>3347</v>
      </c>
      <c r="B73" s="10" t="s">
        <v>3348</v>
      </c>
      <c r="C73" s="10" t="s">
        <v>3288</v>
      </c>
      <c r="D73" s="15"/>
      <c r="E73" s="15"/>
      <c r="H73" s="16"/>
    </row>
    <row r="74" spans="1:8" x14ac:dyDescent="0.2">
      <c r="A74" s="10" t="s">
        <v>3349</v>
      </c>
      <c r="B74" s="10" t="s">
        <v>3350</v>
      </c>
      <c r="C74" s="10" t="s">
        <v>3328</v>
      </c>
      <c r="D74" s="15"/>
      <c r="E74" s="15"/>
      <c r="H74" s="16"/>
    </row>
    <row r="75" spans="1:8" x14ac:dyDescent="0.2">
      <c r="A75" s="10" t="s">
        <v>3351</v>
      </c>
      <c r="B75" s="10" t="s">
        <v>3352</v>
      </c>
      <c r="C75" s="10" t="s">
        <v>3288</v>
      </c>
      <c r="D75" s="15"/>
      <c r="E75" s="15"/>
      <c r="H75" s="16"/>
    </row>
    <row r="76" spans="1:8" x14ac:dyDescent="0.2">
      <c r="A76" s="10" t="s">
        <v>116</v>
      </c>
      <c r="B76" s="10" t="s">
        <v>116</v>
      </c>
      <c r="C76" s="10" t="s">
        <v>3288</v>
      </c>
      <c r="D76" s="15"/>
      <c r="E76" s="15"/>
      <c r="H76" s="16"/>
    </row>
    <row r="77" spans="1:8" x14ac:dyDescent="0.2">
      <c r="A77" s="10" t="s">
        <v>3353</v>
      </c>
      <c r="B77" s="10" t="s">
        <v>3354</v>
      </c>
      <c r="C77" s="10" t="s">
        <v>3328</v>
      </c>
      <c r="D77" s="15"/>
      <c r="E77" s="15"/>
      <c r="H77" s="16"/>
    </row>
    <row r="78" spans="1:8" x14ac:dyDescent="0.2">
      <c r="A78" s="10" t="s">
        <v>3355</v>
      </c>
      <c r="B78" s="10" t="s">
        <v>3356</v>
      </c>
      <c r="C78" s="10" t="s">
        <v>3288</v>
      </c>
      <c r="D78" s="15"/>
      <c r="E78" s="15"/>
      <c r="H78" s="16"/>
    </row>
    <row r="79" spans="1:8" x14ac:dyDescent="0.2">
      <c r="A79" s="10" t="s">
        <v>3357</v>
      </c>
      <c r="B79" s="10" t="s">
        <v>3358</v>
      </c>
      <c r="C79" s="10" t="s">
        <v>3288</v>
      </c>
      <c r="D79" s="15"/>
      <c r="E79" s="15"/>
      <c r="H79" s="16"/>
    </row>
    <row r="80" spans="1:8" x14ac:dyDescent="0.2">
      <c r="A80" s="10" t="s">
        <v>3359</v>
      </c>
      <c r="B80" s="10" t="s">
        <v>3360</v>
      </c>
      <c r="C80" s="10" t="s">
        <v>3328</v>
      </c>
      <c r="D80" s="15"/>
      <c r="E80" s="15"/>
      <c r="H80" s="16"/>
    </row>
    <row r="81" spans="1:8" x14ac:dyDescent="0.2">
      <c r="A81" s="10" t="s">
        <v>3361</v>
      </c>
      <c r="B81" s="13" t="s">
        <v>3362</v>
      </c>
      <c r="C81" s="10" t="s">
        <v>3328</v>
      </c>
      <c r="D81" s="15"/>
      <c r="E81" s="15"/>
      <c r="H81" s="16"/>
    </row>
    <row r="82" spans="1:8" x14ac:dyDescent="0.2">
      <c r="A82" s="10" t="s">
        <v>3363</v>
      </c>
      <c r="B82" s="10" t="s">
        <v>3364</v>
      </c>
      <c r="C82" s="10" t="s">
        <v>3288</v>
      </c>
      <c r="D82" s="15"/>
      <c r="E82" s="15"/>
      <c r="H82" s="16"/>
    </row>
    <row r="83" spans="1:8" x14ac:dyDescent="0.2">
      <c r="A83" s="10" t="s">
        <v>3365</v>
      </c>
      <c r="B83" s="13" t="s">
        <v>3366</v>
      </c>
      <c r="C83" s="10" t="s">
        <v>3328</v>
      </c>
      <c r="D83" s="15"/>
      <c r="E83" s="15"/>
      <c r="H83" s="16"/>
    </row>
    <row r="84" spans="1:8" x14ac:dyDescent="0.2">
      <c r="A84" s="10" t="s">
        <v>3367</v>
      </c>
      <c r="B84" s="10" t="s">
        <v>3368</v>
      </c>
      <c r="C84" s="10" t="s">
        <v>3328</v>
      </c>
      <c r="D84" s="15"/>
      <c r="E84" s="15"/>
      <c r="H84" s="16"/>
    </row>
    <row r="85" spans="1:8" x14ac:dyDescent="0.2">
      <c r="A85" s="10" t="s">
        <v>3369</v>
      </c>
      <c r="B85" s="10" t="s">
        <v>3370</v>
      </c>
      <c r="C85" s="10" t="s">
        <v>3328</v>
      </c>
      <c r="D85" s="15"/>
      <c r="E85" s="15"/>
      <c r="H85" s="16"/>
    </row>
    <row r="86" spans="1:8" x14ac:dyDescent="0.2">
      <c r="A86" s="10" t="s">
        <v>3371</v>
      </c>
      <c r="B86" s="13" t="s">
        <v>3372</v>
      </c>
      <c r="C86" s="10" t="s">
        <v>3328</v>
      </c>
      <c r="D86" s="15"/>
      <c r="E86" s="15"/>
      <c r="H86" s="16"/>
    </row>
    <row r="87" spans="1:8" x14ac:dyDescent="0.2">
      <c r="A87" s="10" t="s">
        <v>3373</v>
      </c>
      <c r="B87" s="10" t="s">
        <v>3374</v>
      </c>
      <c r="C87" s="10" t="s">
        <v>3328</v>
      </c>
      <c r="D87" s="15"/>
      <c r="E87" s="15"/>
      <c r="H87" s="16"/>
    </row>
    <row r="88" spans="1:8" x14ac:dyDescent="0.2">
      <c r="A88" s="10" t="s">
        <v>3375</v>
      </c>
      <c r="B88" s="13" t="s">
        <v>3376</v>
      </c>
      <c r="C88" s="10" t="s">
        <v>3288</v>
      </c>
      <c r="D88" s="15"/>
      <c r="E88" s="15"/>
      <c r="H88" s="16"/>
    </row>
    <row r="89" spans="1:8" x14ac:dyDescent="0.2">
      <c r="A89" s="10" t="s">
        <v>3377</v>
      </c>
      <c r="B89" s="13" t="s">
        <v>3378</v>
      </c>
      <c r="C89" s="10" t="s">
        <v>3288</v>
      </c>
      <c r="D89" s="15"/>
      <c r="E89" s="15"/>
      <c r="H89" s="16"/>
    </row>
    <row r="90" spans="1:8" x14ac:dyDescent="0.2">
      <c r="A90" s="11" t="s">
        <v>3379</v>
      </c>
      <c r="B90" s="13" t="s">
        <v>3380</v>
      </c>
      <c r="C90" s="10" t="s">
        <v>3328</v>
      </c>
      <c r="D90" s="15"/>
      <c r="E90" s="15"/>
      <c r="H90" s="16"/>
    </row>
    <row r="91" spans="1:8" x14ac:dyDescent="0.2">
      <c r="A91" s="10" t="s">
        <v>3381</v>
      </c>
      <c r="B91" s="10" t="s">
        <v>3382</v>
      </c>
      <c r="C91" s="10" t="s">
        <v>3328</v>
      </c>
      <c r="D91" s="15"/>
      <c r="E91" s="15"/>
      <c r="H91" s="16"/>
    </row>
    <row r="92" spans="1:8" x14ac:dyDescent="0.2">
      <c r="A92" s="10" t="s">
        <v>3383</v>
      </c>
      <c r="B92" s="10" t="s">
        <v>3384</v>
      </c>
      <c r="C92" s="10" t="s">
        <v>3288</v>
      </c>
      <c r="D92" s="15"/>
      <c r="E92" s="15"/>
      <c r="H92" s="16"/>
    </row>
    <row r="93" spans="1:8" x14ac:dyDescent="0.2">
      <c r="A93" s="10" t="s">
        <v>3385</v>
      </c>
      <c r="B93" s="10" t="s">
        <v>3385</v>
      </c>
      <c r="C93" s="10" t="s">
        <v>3288</v>
      </c>
      <c r="D93" s="15"/>
      <c r="E93" s="15"/>
      <c r="H93" s="16"/>
    </row>
    <row r="94" spans="1:8" x14ac:dyDescent="0.2">
      <c r="A94" s="11" t="s">
        <v>3386</v>
      </c>
      <c r="B94" s="10" t="s">
        <v>3387</v>
      </c>
      <c r="C94" s="10" t="s">
        <v>3328</v>
      </c>
      <c r="D94" s="15"/>
      <c r="E94" s="15"/>
      <c r="H94" s="16"/>
    </row>
    <row r="95" spans="1:8" x14ac:dyDescent="0.2">
      <c r="A95" s="10" t="s">
        <v>3388</v>
      </c>
      <c r="B95" s="13" t="s">
        <v>3389</v>
      </c>
      <c r="C95" s="10" t="s">
        <v>3288</v>
      </c>
      <c r="D95" s="15"/>
      <c r="E95" s="15"/>
      <c r="H95" s="16"/>
    </row>
    <row r="96" spans="1:8" x14ac:dyDescent="0.2">
      <c r="A96" s="10" t="s">
        <v>3390</v>
      </c>
      <c r="B96" s="10" t="s">
        <v>3391</v>
      </c>
      <c r="C96" s="10" t="s">
        <v>3328</v>
      </c>
      <c r="D96" s="15"/>
      <c r="E96" s="15"/>
      <c r="H96" s="16"/>
    </row>
    <row r="97" spans="1:8" x14ac:dyDescent="0.2">
      <c r="A97" s="10" t="s">
        <v>3392</v>
      </c>
      <c r="B97" s="10" t="s">
        <v>3393</v>
      </c>
      <c r="C97" s="10" t="s">
        <v>3288</v>
      </c>
      <c r="D97" s="15"/>
      <c r="E97" s="15"/>
      <c r="H97" s="16"/>
    </row>
    <row r="98" spans="1:8" x14ac:dyDescent="0.2">
      <c r="A98" s="11" t="s">
        <v>3394</v>
      </c>
      <c r="B98" s="10" t="s">
        <v>3395</v>
      </c>
      <c r="C98" s="10" t="s">
        <v>3328</v>
      </c>
      <c r="D98" s="15"/>
      <c r="E98" s="15"/>
      <c r="H98" s="16"/>
    </row>
    <row r="99" spans="1:8" x14ac:dyDescent="0.2">
      <c r="A99" s="10" t="s">
        <v>3396</v>
      </c>
      <c r="B99" s="10" t="s">
        <v>3397</v>
      </c>
      <c r="C99" s="10" t="s">
        <v>3328</v>
      </c>
      <c r="D99" s="15"/>
      <c r="E99" s="15"/>
      <c r="H99" s="16"/>
    </row>
    <row r="100" spans="1:8" x14ac:dyDescent="0.2">
      <c r="A100" s="10" t="s">
        <v>3398</v>
      </c>
      <c r="B100" s="10" t="s">
        <v>3399</v>
      </c>
      <c r="C100" s="10" t="s">
        <v>3328</v>
      </c>
      <c r="D100" s="15"/>
      <c r="E100" s="15"/>
      <c r="H100" s="16"/>
    </row>
    <row r="101" spans="1:8" x14ac:dyDescent="0.2">
      <c r="A101" s="10" t="s">
        <v>3400</v>
      </c>
      <c r="B101" s="10" t="s">
        <v>3401</v>
      </c>
      <c r="C101" s="10"/>
      <c r="D101" s="15"/>
      <c r="E101" s="15"/>
      <c r="H101" s="16"/>
    </row>
    <row r="102" spans="1:8" x14ac:dyDescent="0.2">
      <c r="A102" s="10" t="s">
        <v>3400</v>
      </c>
      <c r="B102" s="10" t="s">
        <v>3402</v>
      </c>
      <c r="C102" s="10"/>
      <c r="D102" s="15"/>
      <c r="E102" s="15"/>
      <c r="H102" s="16"/>
    </row>
    <row r="103" spans="1:8" x14ac:dyDescent="0.2">
      <c r="A103" s="10" t="s">
        <v>3400</v>
      </c>
      <c r="B103" s="10" t="s">
        <v>3403</v>
      </c>
      <c r="C103" s="10"/>
      <c r="D103" s="15"/>
      <c r="E103" s="15"/>
      <c r="H103" s="16"/>
    </row>
    <row r="104" spans="1:8" x14ac:dyDescent="0.2">
      <c r="A104" s="10" t="s">
        <v>3400</v>
      </c>
      <c r="B104" s="10" t="s">
        <v>3404</v>
      </c>
      <c r="C104" s="10" t="s">
        <v>3400</v>
      </c>
    </row>
  </sheetData>
  <sheetProtection algorithmName="SHA-512" hashValue="uj6hzRXK09nDJ5X3tVwesE/7ToF8hhqEjA+qgP0WbZeCqr0O3ib3IqbHfiQZsBEjkISRPJ7WIzlUNAUsuHwjAQ==" saltValue="YqhHZYA3YhmmTj0XKaf/tQ==" spinCount="100000" sheet="1" objects="1" scenarios="1"/>
  <conditionalFormatting sqref="A105:A1048576 A1:A62">
    <cfRule type="duplicateValues" dxfId="5" priority="2"/>
    <cfRule type="duplicateValues" dxfId="4" priority="3"/>
    <cfRule type="duplicateValues" dxfId="3" priority="4"/>
  </conditionalFormatting>
  <conditionalFormatting sqref="B104:B1048576 B1:B62 B64">
    <cfRule type="duplicateValues" dxfId="2" priority="1"/>
  </conditionalFormatting>
  <pageMargins left="0.7" right="0.7" top="0.75" bottom="0.75" header="0.3" footer="0.3"/>
  <pageSetup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7CA0B-C98A-4C92-9C39-C6383990EC3B}">
  <sheetPr codeName="Sheet7">
    <tabColor rgb="FF00B050"/>
  </sheetPr>
  <dimension ref="A1:BV93"/>
  <sheetViews>
    <sheetView workbookViewId="0"/>
  </sheetViews>
  <sheetFormatPr defaultColWidth="9.140625" defaultRowHeight="15" x14ac:dyDescent="0.25"/>
  <cols>
    <col min="1" max="1" width="14.85546875" style="3" bestFit="1" customWidth="1"/>
    <col min="2" max="2" width="5" style="3" bestFit="1" customWidth="1"/>
    <col min="3" max="3" width="7.28515625" style="3" bestFit="1" customWidth="1"/>
    <col min="4" max="4" width="4.85546875" style="3" bestFit="1" customWidth="1"/>
    <col min="5" max="5" width="9.42578125" style="3" bestFit="1" customWidth="1"/>
    <col min="6" max="6" width="8.28515625" style="3" bestFit="1" customWidth="1"/>
    <col min="7" max="7" width="16.85546875" style="3" customWidth="1"/>
    <col min="8" max="8" width="14" style="3" bestFit="1" customWidth="1"/>
    <col min="9" max="9" width="12.42578125" style="3" bestFit="1" customWidth="1"/>
    <col min="10" max="10" width="18.7109375" style="3" bestFit="1" customWidth="1"/>
    <col min="11" max="11" width="23.7109375" style="3" bestFit="1" customWidth="1"/>
    <col min="12" max="12" width="30" style="3" bestFit="1" customWidth="1"/>
    <col min="13" max="13" width="25" style="2" bestFit="1" customWidth="1"/>
    <col min="14" max="14" width="31" style="2" bestFit="1" customWidth="1"/>
    <col min="15" max="15" width="26.140625" style="2" bestFit="1" customWidth="1"/>
    <col min="16" max="16" width="28.42578125" style="2" bestFit="1" customWidth="1"/>
    <col min="17" max="17" width="20.42578125" style="2" bestFit="1" customWidth="1"/>
    <col min="18" max="19" width="16.85546875" style="2" customWidth="1"/>
    <col min="20" max="20" width="24.85546875" style="2" bestFit="1" customWidth="1"/>
    <col min="21" max="32" width="7.85546875" style="2" customWidth="1"/>
    <col min="33" max="33" width="9.140625" style="2"/>
    <col min="34" max="34" width="24.85546875" style="2" bestFit="1" customWidth="1"/>
    <col min="35" max="46" width="8" style="2" customWidth="1"/>
    <col min="47" max="47" width="9.140625" style="2"/>
    <col min="48" max="48" width="22.140625" style="2" bestFit="1" customWidth="1"/>
    <col min="49" max="61" width="9.140625" style="2"/>
    <col min="62" max="62" width="22.140625" style="2" bestFit="1" customWidth="1"/>
    <col min="63" max="16384" width="9.140625" style="2"/>
  </cols>
  <sheetData>
    <row r="1" spans="1:74" x14ac:dyDescent="0.25">
      <c r="A1" s="23" t="s">
        <v>16</v>
      </c>
      <c r="B1" s="24" t="s">
        <v>3405</v>
      </c>
      <c r="C1" s="24" t="s">
        <v>3406</v>
      </c>
      <c r="D1" s="24" t="s">
        <v>3407</v>
      </c>
      <c r="E1" s="24" t="s">
        <v>3408</v>
      </c>
      <c r="F1" s="24" t="s">
        <v>3409</v>
      </c>
      <c r="G1" s="24" t="s">
        <v>3410</v>
      </c>
      <c r="H1" s="24" t="s">
        <v>3411</v>
      </c>
      <c r="I1" s="24" t="s">
        <v>3412</v>
      </c>
      <c r="J1" s="24" t="s">
        <v>3413</v>
      </c>
      <c r="K1" s="24" t="s">
        <v>3414</v>
      </c>
      <c r="L1" s="24" t="s">
        <v>3415</v>
      </c>
      <c r="M1" s="24" t="s">
        <v>25</v>
      </c>
      <c r="N1" s="45" t="s">
        <v>3416</v>
      </c>
      <c r="O1" s="24" t="s">
        <v>3417</v>
      </c>
      <c r="P1" s="24" t="s">
        <v>3418</v>
      </c>
      <c r="Q1" s="24" t="s">
        <v>3419</v>
      </c>
      <c r="R1" s="24" t="s">
        <v>3420</v>
      </c>
      <c r="T1" s="24" t="s">
        <v>3421</v>
      </c>
      <c r="U1" s="104"/>
      <c r="V1" s="104"/>
      <c r="W1" s="104"/>
      <c r="X1" s="104"/>
      <c r="Y1" s="104"/>
      <c r="Z1" s="104"/>
      <c r="AA1" s="104"/>
      <c r="AB1" s="104"/>
      <c r="AC1" s="104"/>
      <c r="AD1" s="104"/>
      <c r="AE1" s="104"/>
      <c r="AF1" s="104"/>
      <c r="AH1" s="24" t="s">
        <v>3422</v>
      </c>
      <c r="AI1" s="104"/>
      <c r="AJ1" s="104"/>
      <c r="AK1" s="104"/>
      <c r="AL1" s="104"/>
      <c r="AM1" s="104"/>
      <c r="AN1" s="104"/>
      <c r="AO1" s="104"/>
      <c r="AP1" s="104"/>
      <c r="AQ1" s="104"/>
      <c r="AR1" s="104"/>
      <c r="AS1" s="104"/>
      <c r="AT1" s="104"/>
      <c r="AV1" s="24" t="s">
        <v>3423</v>
      </c>
      <c r="AW1" s="104"/>
      <c r="AX1" s="104"/>
      <c r="AY1" s="104"/>
      <c r="AZ1" s="104"/>
      <c r="BA1" s="104"/>
      <c r="BB1" s="104"/>
      <c r="BC1" s="104"/>
      <c r="BD1" s="104"/>
      <c r="BE1" s="104"/>
      <c r="BF1" s="104"/>
      <c r="BG1" s="104"/>
      <c r="BH1" s="104"/>
      <c r="BJ1" s="24" t="s">
        <v>3424</v>
      </c>
      <c r="BK1" s="104"/>
      <c r="BL1" s="104"/>
      <c r="BM1" s="104"/>
      <c r="BN1" s="104"/>
      <c r="BO1" s="104"/>
      <c r="BP1" s="104"/>
      <c r="BQ1" s="104"/>
      <c r="BR1" s="104"/>
      <c r="BS1" s="104"/>
      <c r="BT1" s="104"/>
      <c r="BU1" s="104"/>
      <c r="BV1" s="104"/>
    </row>
    <row r="2" spans="1:74" ht="22.5" x14ac:dyDescent="0.25">
      <c r="A2" s="3" t="s">
        <v>3425</v>
      </c>
      <c r="B2" s="4">
        <v>0</v>
      </c>
      <c r="C2" s="4" t="s">
        <v>3426</v>
      </c>
      <c r="D2" s="3" t="s">
        <v>3427</v>
      </c>
      <c r="E2" s="3" t="s">
        <v>3427</v>
      </c>
      <c r="F2" s="4" t="s">
        <v>3428</v>
      </c>
      <c r="G2" s="4" t="s">
        <v>3429</v>
      </c>
      <c r="H2" s="4" t="s">
        <v>3430</v>
      </c>
      <c r="I2" s="3" t="s">
        <v>3427</v>
      </c>
      <c r="J2" s="3" t="s">
        <v>3427</v>
      </c>
      <c r="K2" s="3" t="s">
        <v>3427</v>
      </c>
      <c r="L2" s="3" t="s">
        <v>3431</v>
      </c>
      <c r="M2" s="6" t="s">
        <v>3432</v>
      </c>
      <c r="N2" s="46" t="s">
        <v>3427</v>
      </c>
      <c r="O2" s="46" t="s">
        <v>3433</v>
      </c>
      <c r="P2" s="46" t="s">
        <v>3434</v>
      </c>
      <c r="Q2" s="46" t="s">
        <v>3435</v>
      </c>
      <c r="R2" s="46" t="s">
        <v>3436</v>
      </c>
      <c r="T2" s="24" t="s">
        <v>104</v>
      </c>
      <c r="U2" s="24">
        <v>2024</v>
      </c>
      <c r="V2" s="24">
        <v>2025</v>
      </c>
      <c r="W2" s="24">
        <v>2026</v>
      </c>
      <c r="X2" s="24">
        <v>2027</v>
      </c>
      <c r="Y2" s="24">
        <v>2028</v>
      </c>
      <c r="Z2" s="24">
        <v>2029</v>
      </c>
      <c r="AA2" s="24">
        <v>2030</v>
      </c>
      <c r="AB2" s="24">
        <v>2031</v>
      </c>
      <c r="AC2" s="24">
        <v>2032</v>
      </c>
      <c r="AD2" s="24">
        <v>2033</v>
      </c>
      <c r="AE2" s="24">
        <v>2034</v>
      </c>
      <c r="AF2" s="24">
        <v>2035</v>
      </c>
      <c r="AH2" s="24" t="s">
        <v>104</v>
      </c>
      <c r="AI2" s="24">
        <v>2024</v>
      </c>
      <c r="AJ2" s="24">
        <v>2025</v>
      </c>
      <c r="AK2" s="24">
        <v>2026</v>
      </c>
      <c r="AL2" s="24">
        <v>2027</v>
      </c>
      <c r="AM2" s="24">
        <v>2028</v>
      </c>
      <c r="AN2" s="24">
        <v>2029</v>
      </c>
      <c r="AO2" s="24">
        <v>2030</v>
      </c>
      <c r="AP2" s="24">
        <v>2031</v>
      </c>
      <c r="AQ2" s="24">
        <v>2032</v>
      </c>
      <c r="AR2" s="24">
        <v>2033</v>
      </c>
      <c r="AS2" s="24">
        <v>2034</v>
      </c>
      <c r="AT2" s="24">
        <v>2035</v>
      </c>
      <c r="AW2" s="24">
        <v>2024</v>
      </c>
      <c r="AX2" s="24">
        <v>2025</v>
      </c>
      <c r="AY2" s="24">
        <v>2026</v>
      </c>
      <c r="AZ2" s="24">
        <v>2027</v>
      </c>
      <c r="BA2" s="24">
        <v>2028</v>
      </c>
      <c r="BB2" s="24">
        <v>2029</v>
      </c>
      <c r="BC2" s="24">
        <v>2030</v>
      </c>
      <c r="BD2" s="24">
        <v>2031</v>
      </c>
      <c r="BE2" s="24">
        <v>2032</v>
      </c>
      <c r="BF2" s="24">
        <v>2033</v>
      </c>
      <c r="BG2" s="24">
        <v>2034</v>
      </c>
      <c r="BH2" s="24">
        <v>2035</v>
      </c>
      <c r="BK2" s="24">
        <v>2024</v>
      </c>
      <c r="BL2" s="24">
        <v>2025</v>
      </c>
      <c r="BM2" s="24">
        <v>2026</v>
      </c>
      <c r="BN2" s="24">
        <v>2027</v>
      </c>
      <c r="BO2" s="24">
        <v>2028</v>
      </c>
      <c r="BP2" s="24">
        <v>2029</v>
      </c>
      <c r="BQ2" s="24">
        <v>2030</v>
      </c>
      <c r="BR2" s="24">
        <v>2031</v>
      </c>
      <c r="BS2" s="24">
        <v>2032</v>
      </c>
      <c r="BT2" s="24">
        <v>2033</v>
      </c>
      <c r="BU2" s="24">
        <v>2034</v>
      </c>
      <c r="BV2" s="24">
        <v>2035</v>
      </c>
    </row>
    <row r="3" spans="1:74" x14ac:dyDescent="0.25">
      <c r="A3" s="3" t="s">
        <v>3437</v>
      </c>
      <c r="B3" s="4">
        <v>1</v>
      </c>
      <c r="C3" s="4" t="s">
        <v>3438</v>
      </c>
      <c r="D3" s="3">
        <v>1970</v>
      </c>
      <c r="E3" s="3">
        <v>1</v>
      </c>
      <c r="F3" s="4" t="s">
        <v>3439</v>
      </c>
      <c r="G3" s="4" t="s">
        <v>3440</v>
      </c>
      <c r="H3" s="4" t="s">
        <v>3441</v>
      </c>
      <c r="I3" s="3" t="s">
        <v>3442</v>
      </c>
      <c r="J3" s="3">
        <v>1</v>
      </c>
      <c r="K3" s="3" t="s">
        <v>3443</v>
      </c>
      <c r="L3" s="3" t="s">
        <v>3444</v>
      </c>
      <c r="M3" s="6" t="s">
        <v>3445</v>
      </c>
      <c r="N3" s="46" t="s">
        <v>3446</v>
      </c>
      <c r="O3" s="46" t="s">
        <v>3447</v>
      </c>
      <c r="P3" s="46" t="s">
        <v>3448</v>
      </c>
      <c r="Q3" s="46" t="s">
        <v>3449</v>
      </c>
      <c r="R3" s="46" t="s">
        <v>3450</v>
      </c>
      <c r="T3" s="24" t="s">
        <v>192</v>
      </c>
      <c r="U3" s="125">
        <v>0.11841355076102321</v>
      </c>
      <c r="V3" s="125">
        <v>0.13636070685128646</v>
      </c>
      <c r="W3" s="125">
        <v>0.15430786294154972</v>
      </c>
      <c r="X3" s="125">
        <v>0.10693659222396304</v>
      </c>
      <c r="Y3" s="125">
        <v>5.9565321506376369E-2</v>
      </c>
      <c r="Z3" s="125">
        <v>7.7201442724824779E-2</v>
      </c>
      <c r="AA3" s="125">
        <v>9.4837563943273195E-2</v>
      </c>
      <c r="AB3" s="125">
        <v>8.4644753263379724E-2</v>
      </c>
      <c r="AC3" s="125">
        <v>7.4451942583486252E-2</v>
      </c>
      <c r="AD3" s="125">
        <v>6.4259131903592781E-2</v>
      </c>
      <c r="AE3" s="125">
        <v>5.406632122369931E-2</v>
      </c>
      <c r="AF3" s="125">
        <v>4.3873510543805838E-2</v>
      </c>
      <c r="AH3" s="24" t="s">
        <v>192</v>
      </c>
      <c r="AI3" s="125">
        <v>0.15102941403529452</v>
      </c>
      <c r="AJ3" s="125">
        <v>0.15178846902809942</v>
      </c>
      <c r="AK3" s="125">
        <v>0.15254752402090432</v>
      </c>
      <c r="AL3" s="125">
        <v>0.11848326121551586</v>
      </c>
      <c r="AM3" s="125">
        <v>8.4418998410127413E-2</v>
      </c>
      <c r="AN3" s="125">
        <v>8.3416882718990337E-2</v>
      </c>
      <c r="AO3" s="125">
        <v>8.2414767027853275E-2</v>
      </c>
      <c r="AP3" s="125">
        <v>7.4829691124404837E-2</v>
      </c>
      <c r="AQ3" s="125">
        <v>6.72446152209564E-2</v>
      </c>
      <c r="AR3" s="125">
        <v>5.9659539317507955E-2</v>
      </c>
      <c r="AS3" s="125">
        <v>5.207446341405951E-2</v>
      </c>
      <c r="AT3" s="125">
        <v>4.4489387510611059E-2</v>
      </c>
      <c r="AW3" s="137">
        <v>0.77201871279722722</v>
      </c>
      <c r="AX3" s="137">
        <v>0.78867470616438251</v>
      </c>
      <c r="AY3" s="137">
        <v>0.80390270140610376</v>
      </c>
      <c r="AZ3" s="137">
        <v>0.77610409059689334</v>
      </c>
      <c r="BA3" s="137">
        <v>0.75027694884377893</v>
      </c>
      <c r="BB3" s="137">
        <v>0.76246521023924085</v>
      </c>
      <c r="BC3" s="137">
        <v>0.77457060149091872</v>
      </c>
      <c r="BD3" s="137">
        <v>0.74274625791973614</v>
      </c>
      <c r="BE3" s="137">
        <v>0.71261162813758272</v>
      </c>
      <c r="BF3" s="137">
        <v>0.6827328847380274</v>
      </c>
      <c r="BG3" s="137">
        <v>0.65390251423413703</v>
      </c>
      <c r="BH3" s="137">
        <v>0.62577079443506212</v>
      </c>
      <c r="BK3" s="137">
        <v>0.80029848011116889</v>
      </c>
      <c r="BL3" s="137">
        <v>0.81896333891271367</v>
      </c>
      <c r="BM3" s="137">
        <v>0.83611438362607471</v>
      </c>
      <c r="BN3" s="137">
        <v>0.79544567238840358</v>
      </c>
      <c r="BO3" s="137">
        <v>0.75709177033813169</v>
      </c>
      <c r="BP3" s="137">
        <v>0.73673303550177849</v>
      </c>
      <c r="BQ3" s="137">
        <v>0.71703757483484865</v>
      </c>
      <c r="BR3" s="137">
        <v>0.69918925792169562</v>
      </c>
      <c r="BS3" s="137">
        <v>0.68264892770624752</v>
      </c>
      <c r="BT3" s="137">
        <v>0.66607760402249072</v>
      </c>
      <c r="BU3" s="137">
        <v>0.65025016398978508</v>
      </c>
      <c r="BV3" s="137">
        <v>0.63484459547384975</v>
      </c>
    </row>
    <row r="4" spans="1:74" x14ac:dyDescent="0.25">
      <c r="A4" s="3" t="s">
        <v>3451</v>
      </c>
      <c r="C4" s="3" t="s">
        <v>3427</v>
      </c>
      <c r="D4" s="3">
        <v>1971</v>
      </c>
      <c r="E4" s="3">
        <v>2</v>
      </c>
      <c r="F4" s="4" t="s">
        <v>3452</v>
      </c>
      <c r="G4" s="4" t="s">
        <v>3453</v>
      </c>
      <c r="H4" s="4" t="s">
        <v>3454</v>
      </c>
      <c r="I4" s="3" t="s">
        <v>3455</v>
      </c>
      <c r="J4" s="3" t="s">
        <v>3456</v>
      </c>
      <c r="K4" s="3" t="s">
        <v>3457</v>
      </c>
      <c r="L4" s="3" t="s">
        <v>3458</v>
      </c>
      <c r="M4" s="6" t="s">
        <v>3459</v>
      </c>
      <c r="N4" s="46" t="s">
        <v>3460</v>
      </c>
      <c r="O4" s="46" t="s">
        <v>3461</v>
      </c>
      <c r="P4" s="46" t="s">
        <v>3462</v>
      </c>
      <c r="R4" s="46" t="s">
        <v>3463</v>
      </c>
      <c r="T4" s="24" t="s">
        <v>422</v>
      </c>
      <c r="U4" s="125">
        <v>0.23682710152204642</v>
      </c>
      <c r="V4" s="125">
        <v>0.27272141370257291</v>
      </c>
      <c r="W4" s="125">
        <v>0.30861572588309943</v>
      </c>
      <c r="X4" s="125">
        <v>0.21387318444792608</v>
      </c>
      <c r="Y4" s="125">
        <v>0.11913064301275274</v>
      </c>
      <c r="Z4" s="125">
        <v>0.15440288544964956</v>
      </c>
      <c r="AA4" s="125">
        <v>0.18967512788654639</v>
      </c>
      <c r="AB4" s="125">
        <v>0.16928950652675945</v>
      </c>
      <c r="AC4" s="125">
        <v>0.1489038851669725</v>
      </c>
      <c r="AD4" s="125">
        <v>0.12851826380718556</v>
      </c>
      <c r="AE4" s="125">
        <v>0.10813264244739862</v>
      </c>
      <c r="AF4" s="125">
        <v>8.7747021087611676E-2</v>
      </c>
      <c r="AH4" s="24" t="s">
        <v>422</v>
      </c>
      <c r="AI4" s="125">
        <v>0.30205882807058904</v>
      </c>
      <c r="AJ4" s="125">
        <v>0.30357693805619884</v>
      </c>
      <c r="AK4" s="125">
        <v>0.30509504804180865</v>
      </c>
      <c r="AL4" s="125">
        <v>0.23696652243103172</v>
      </c>
      <c r="AM4" s="125">
        <v>0.16883799682025483</v>
      </c>
      <c r="AN4" s="125">
        <v>0.16683376543798067</v>
      </c>
      <c r="AO4" s="125">
        <v>0.16482953405570655</v>
      </c>
      <c r="AP4" s="125">
        <v>0.14965938224880967</v>
      </c>
      <c r="AQ4" s="125">
        <v>0.1344892304419128</v>
      </c>
      <c r="AR4" s="125">
        <v>0.11931907863501591</v>
      </c>
      <c r="AS4" s="125">
        <v>0.10414892682811902</v>
      </c>
      <c r="AT4" s="125">
        <v>8.8978775021222117E-2</v>
      </c>
    </row>
    <row r="5" spans="1:74" x14ac:dyDescent="0.25">
      <c r="A5" s="3" t="s">
        <v>3464</v>
      </c>
      <c r="D5" s="3">
        <v>1972</v>
      </c>
      <c r="E5" s="3">
        <v>3</v>
      </c>
      <c r="G5" s="4" t="s">
        <v>3370</v>
      </c>
      <c r="H5" s="4" t="s">
        <v>3465</v>
      </c>
      <c r="I5" s="3" t="s">
        <v>3466</v>
      </c>
      <c r="J5" s="3">
        <v>2</v>
      </c>
      <c r="K5" s="3" t="s">
        <v>3467</v>
      </c>
      <c r="M5" s="6" t="s">
        <v>3468</v>
      </c>
      <c r="N5" s="46" t="s">
        <v>3469</v>
      </c>
      <c r="O5" s="46" t="s">
        <v>3470</v>
      </c>
      <c r="P5" s="46" t="s">
        <v>3471</v>
      </c>
      <c r="R5" s="46" t="s">
        <v>3472</v>
      </c>
      <c r="T5" s="24" t="s">
        <v>1660</v>
      </c>
      <c r="U5" s="125">
        <v>0.46897827577694978</v>
      </c>
      <c r="V5" s="125">
        <v>0.45359083280372914</v>
      </c>
      <c r="W5" s="125">
        <v>0.43820338983050844</v>
      </c>
      <c r="X5" s="125">
        <v>0.38080451179552754</v>
      </c>
      <c r="Y5" s="125">
        <v>0.3234056337605466</v>
      </c>
      <c r="Z5" s="125">
        <v>0.32954852469028811</v>
      </c>
      <c r="AA5" s="125">
        <v>0.33569141562002963</v>
      </c>
      <c r="AB5" s="125">
        <v>0.32866160707229491</v>
      </c>
      <c r="AC5" s="125">
        <v>0.3216317985245602</v>
      </c>
      <c r="AD5" s="125">
        <v>0.31460198997682548</v>
      </c>
      <c r="AE5" s="125">
        <v>0.30757218142909076</v>
      </c>
      <c r="AF5" s="125">
        <v>0.30054237288135593</v>
      </c>
      <c r="AH5" s="24" t="s">
        <v>1660</v>
      </c>
      <c r="AI5" s="125">
        <v>0.42559322033898306</v>
      </c>
      <c r="AJ5" s="125">
        <v>0.39180370915668034</v>
      </c>
      <c r="AK5" s="125">
        <v>0.35801419797437761</v>
      </c>
      <c r="AL5" s="125">
        <v>0.37372282962154058</v>
      </c>
      <c r="AM5" s="125">
        <v>0.38943146126870348</v>
      </c>
      <c r="AN5" s="125">
        <v>0.31241064588858902</v>
      </c>
      <c r="AO5" s="125">
        <v>0.23538983050847456</v>
      </c>
      <c r="AP5" s="125">
        <v>0.24842033898305083</v>
      </c>
      <c r="AQ5" s="125">
        <v>0.26145084745762709</v>
      </c>
      <c r="AR5" s="125">
        <v>0.27448135593220335</v>
      </c>
      <c r="AS5" s="125">
        <v>0.28751186440677962</v>
      </c>
      <c r="AT5" s="125">
        <v>0.30054237288135593</v>
      </c>
    </row>
    <row r="6" spans="1:74" ht="22.5" x14ac:dyDescent="0.25">
      <c r="A6" s="3" t="s">
        <v>3473</v>
      </c>
      <c r="D6" s="3">
        <v>1973</v>
      </c>
      <c r="E6" s="3">
        <v>4</v>
      </c>
      <c r="G6" s="4" t="s">
        <v>3474</v>
      </c>
      <c r="H6" s="4" t="s">
        <v>3475</v>
      </c>
      <c r="I6" s="3" t="s">
        <v>3476</v>
      </c>
      <c r="J6" s="3" t="s">
        <v>3477</v>
      </c>
      <c r="K6" s="3" t="s">
        <v>3478</v>
      </c>
      <c r="M6" s="6" t="s">
        <v>3479</v>
      </c>
      <c r="N6" s="46" t="s">
        <v>3480</v>
      </c>
      <c r="O6" s="46"/>
      <c r="P6" s="46"/>
      <c r="T6" s="24" t="s">
        <v>1606</v>
      </c>
      <c r="U6" s="125">
        <v>0.28743829805684018</v>
      </c>
      <c r="V6" s="125">
        <v>0.27800728462164043</v>
      </c>
      <c r="W6" s="125">
        <v>0.26857627118644067</v>
      </c>
      <c r="X6" s="125">
        <v>0.23339631368112979</v>
      </c>
      <c r="Y6" s="125">
        <v>0.19821635617581887</v>
      </c>
      <c r="Z6" s="125">
        <v>0.20198135384243465</v>
      </c>
      <c r="AA6" s="125">
        <v>0.20574635150905043</v>
      </c>
      <c r="AB6" s="125">
        <v>0.20143775917334206</v>
      </c>
      <c r="AC6" s="125">
        <v>0.19712916683763368</v>
      </c>
      <c r="AD6" s="125">
        <v>0.1928205745019253</v>
      </c>
      <c r="AE6" s="125">
        <v>0.18851198216621692</v>
      </c>
      <c r="AF6" s="125">
        <v>0.18420338983050849</v>
      </c>
      <c r="AH6" s="24" t="s">
        <v>1606</v>
      </c>
      <c r="AI6" s="125">
        <v>0.26084745762711864</v>
      </c>
      <c r="AJ6" s="125">
        <v>0.24013775722506214</v>
      </c>
      <c r="AK6" s="125">
        <v>0.21942805682300565</v>
      </c>
      <c r="AL6" s="125">
        <v>0.22905592783255713</v>
      </c>
      <c r="AM6" s="125">
        <v>0.23868379884210861</v>
      </c>
      <c r="AN6" s="125">
        <v>0.1914774926413933</v>
      </c>
      <c r="AO6" s="125">
        <v>0.14427118644067796</v>
      </c>
      <c r="AP6" s="125">
        <v>0.15225762711864407</v>
      </c>
      <c r="AQ6" s="125">
        <v>0.16024406779661018</v>
      </c>
      <c r="AR6" s="125">
        <v>0.1682305084745763</v>
      </c>
      <c r="AS6" s="125">
        <v>0.17621694915254241</v>
      </c>
      <c r="AT6" s="125">
        <v>0.18420338983050849</v>
      </c>
    </row>
    <row r="7" spans="1:74" ht="22.5" x14ac:dyDescent="0.25">
      <c r="D7" s="3">
        <v>1974</v>
      </c>
      <c r="E7" s="3">
        <v>5</v>
      </c>
      <c r="G7" s="4" t="s">
        <v>3481</v>
      </c>
      <c r="H7" s="4" t="s">
        <v>3482</v>
      </c>
      <c r="I7" s="3" t="s">
        <v>3483</v>
      </c>
      <c r="J7" s="3" t="s">
        <v>3484</v>
      </c>
      <c r="K7" s="3" t="s">
        <v>3485</v>
      </c>
      <c r="M7" s="6" t="s">
        <v>3486</v>
      </c>
      <c r="N7" s="46" t="s">
        <v>3487</v>
      </c>
      <c r="O7" s="46"/>
      <c r="P7" s="46"/>
      <c r="T7" s="24" t="s">
        <v>320</v>
      </c>
      <c r="U7" s="125">
        <v>0.42359328134692242</v>
      </c>
      <c r="V7" s="125">
        <v>0.40969494575820697</v>
      </c>
      <c r="W7" s="125">
        <v>0.39579661016949158</v>
      </c>
      <c r="X7" s="125">
        <v>0.34395246226692811</v>
      </c>
      <c r="Y7" s="125">
        <v>0.29210831436436469</v>
      </c>
      <c r="Z7" s="125">
        <v>0.29765673197832476</v>
      </c>
      <c r="AA7" s="125">
        <v>0.30320514959228489</v>
      </c>
      <c r="AB7" s="125">
        <v>0.29685564509755674</v>
      </c>
      <c r="AC7" s="125">
        <v>0.29050614060282859</v>
      </c>
      <c r="AD7" s="125">
        <v>0.28415663610810044</v>
      </c>
      <c r="AE7" s="125">
        <v>0.27780713161337228</v>
      </c>
      <c r="AF7" s="125">
        <v>0.27145762711864413</v>
      </c>
      <c r="AH7" s="24" t="s">
        <v>320</v>
      </c>
      <c r="AI7" s="125">
        <v>0.384406779661017</v>
      </c>
      <c r="AJ7" s="125">
        <v>0.3538872211737758</v>
      </c>
      <c r="AK7" s="125">
        <v>0.32336766268653466</v>
      </c>
      <c r="AL7" s="125">
        <v>0.33755610417429471</v>
      </c>
      <c r="AM7" s="125">
        <v>0.35174454566205482</v>
      </c>
      <c r="AN7" s="125">
        <v>0.28217735757679013</v>
      </c>
      <c r="AO7" s="125">
        <v>0.21261016949152545</v>
      </c>
      <c r="AP7" s="125">
        <v>0.22437966101694917</v>
      </c>
      <c r="AQ7" s="125">
        <v>0.2361491525423729</v>
      </c>
      <c r="AR7" s="125">
        <v>0.24791864406779662</v>
      </c>
      <c r="AS7" s="125">
        <v>0.25968813559322035</v>
      </c>
      <c r="AT7" s="125">
        <v>0.27145762711864413</v>
      </c>
    </row>
    <row r="8" spans="1:74" ht="22.5" x14ac:dyDescent="0.25">
      <c r="D8" s="3">
        <v>1975</v>
      </c>
      <c r="E8" s="3">
        <v>6</v>
      </c>
      <c r="G8" s="4" t="s">
        <v>3488</v>
      </c>
      <c r="H8" s="4" t="s">
        <v>3489</v>
      </c>
      <c r="I8" s="3" t="s">
        <v>3490</v>
      </c>
      <c r="J8" s="3">
        <v>3</v>
      </c>
      <c r="K8" s="3" t="s">
        <v>3491</v>
      </c>
      <c r="M8" s="6" t="s">
        <v>3492</v>
      </c>
      <c r="N8" s="46" t="s">
        <v>3493</v>
      </c>
      <c r="O8" s="46"/>
      <c r="P8" s="46"/>
      <c r="T8" s="24" t="s">
        <v>2991</v>
      </c>
      <c r="U8" s="125">
        <v>0.66745107707355167</v>
      </c>
      <c r="V8" s="125">
        <v>0.61580710432933394</v>
      </c>
      <c r="W8" s="125">
        <v>0.56416313158511622</v>
      </c>
      <c r="X8" s="125">
        <v>0.55718196245584084</v>
      </c>
      <c r="Y8" s="125">
        <v>0.55020079332656546</v>
      </c>
      <c r="Z8" s="125">
        <v>0.5803035093936455</v>
      </c>
      <c r="AA8" s="125">
        <v>0.61040622546072543</v>
      </c>
      <c r="AB8" s="125">
        <v>0.55232498036858035</v>
      </c>
      <c r="AC8" s="125">
        <v>0.49424373527643528</v>
      </c>
      <c r="AD8" s="125">
        <v>0.43616249018429021</v>
      </c>
      <c r="AE8" s="125">
        <v>0.37808124509214514</v>
      </c>
      <c r="AF8" s="125">
        <v>0.32</v>
      </c>
      <c r="AH8" s="24" t="s">
        <v>2991</v>
      </c>
      <c r="AI8" s="125">
        <v>0.54900000000000004</v>
      </c>
      <c r="AJ8" s="125">
        <v>0.50668405182051957</v>
      </c>
      <c r="AK8" s="125">
        <v>0.46436810364103909</v>
      </c>
      <c r="AL8" s="125">
        <v>0.48659667347489211</v>
      </c>
      <c r="AM8" s="125">
        <v>0.50882524330874512</v>
      </c>
      <c r="AN8" s="125">
        <v>0.46741262165437258</v>
      </c>
      <c r="AO8" s="125">
        <v>0.42599999999999999</v>
      </c>
      <c r="AP8" s="125">
        <v>0.40479999999999999</v>
      </c>
      <c r="AQ8" s="125">
        <v>0.3836</v>
      </c>
      <c r="AR8" s="125">
        <v>0.3624</v>
      </c>
      <c r="AS8" s="125">
        <v>0.3412</v>
      </c>
      <c r="AT8" s="125">
        <v>0.32</v>
      </c>
    </row>
    <row r="9" spans="1:74" ht="23.25" x14ac:dyDescent="0.25">
      <c r="D9" s="3">
        <v>1976</v>
      </c>
      <c r="E9" s="3">
        <v>7</v>
      </c>
      <c r="G9" s="4" t="s">
        <v>3494</v>
      </c>
      <c r="H9" s="4" t="s">
        <v>3495</v>
      </c>
      <c r="I9" s="3" t="s">
        <v>3496</v>
      </c>
      <c r="J9" s="3" t="s">
        <v>3497</v>
      </c>
      <c r="K9" s="3" t="s">
        <v>3498</v>
      </c>
      <c r="M9" s="6" t="s">
        <v>3499</v>
      </c>
      <c r="N9" s="46" t="s">
        <v>3500</v>
      </c>
      <c r="O9" s="46"/>
      <c r="P9" s="46"/>
      <c r="T9" s="24" t="s">
        <v>110</v>
      </c>
      <c r="U9" s="125">
        <v>0.12434584155282009</v>
      </c>
      <c r="V9" s="125">
        <v>0.12102944303332039</v>
      </c>
      <c r="W9" s="125">
        <v>0.11771304451382068</v>
      </c>
      <c r="X9" s="125">
        <v>0.1001620473979912</v>
      </c>
      <c r="Y9" s="125">
        <v>8.261105028216173E-2</v>
      </c>
      <c r="Z9" s="125">
        <v>7.6604612550074003E-2</v>
      </c>
      <c r="AA9" s="125">
        <v>7.0598174817986262E-2</v>
      </c>
      <c r="AB9" s="125">
        <v>6.9278539854389004E-2</v>
      </c>
      <c r="AC9" s="125">
        <v>6.7958904890791746E-2</v>
      </c>
      <c r="AD9" s="125">
        <v>6.6639269927194489E-2</v>
      </c>
      <c r="AE9" s="125">
        <v>6.5319634963597231E-2</v>
      </c>
      <c r="AF9" s="125">
        <v>6.4000000000000001E-2</v>
      </c>
      <c r="AH9" s="24" t="s">
        <v>110</v>
      </c>
      <c r="AI9" s="125">
        <v>9.6000000000000002E-2</v>
      </c>
      <c r="AJ9" s="125">
        <v>0.10220064352589828</v>
      </c>
      <c r="AK9" s="125">
        <v>0.10840128705179657</v>
      </c>
      <c r="AL9" s="125">
        <v>0.1016803220430352</v>
      </c>
      <c r="AM9" s="125">
        <v>9.4959357034273828E-2</v>
      </c>
      <c r="AN9" s="125">
        <v>7.7479678517136913E-2</v>
      </c>
      <c r="AO9" s="125">
        <v>0.06</v>
      </c>
      <c r="AP9" s="125">
        <v>6.08E-2</v>
      </c>
      <c r="AQ9" s="125">
        <v>6.1600000000000002E-2</v>
      </c>
      <c r="AR9" s="125">
        <v>6.2400000000000004E-2</v>
      </c>
      <c r="AS9" s="125">
        <v>6.3200000000000006E-2</v>
      </c>
      <c r="AT9" s="125">
        <v>6.4000000000000001E-2</v>
      </c>
    </row>
    <row r="10" spans="1:74" ht="23.25" x14ac:dyDescent="0.25">
      <c r="D10" s="3">
        <v>1977</v>
      </c>
      <c r="E10" s="3">
        <v>8</v>
      </c>
      <c r="G10" s="4" t="s">
        <v>3501</v>
      </c>
      <c r="H10" s="4" t="s">
        <v>3502</v>
      </c>
      <c r="I10" s="3" t="s">
        <v>3503</v>
      </c>
      <c r="K10" s="3" t="s">
        <v>3504</v>
      </c>
      <c r="M10" s="6" t="s">
        <v>3505</v>
      </c>
      <c r="N10" s="46" t="s">
        <v>3506</v>
      </c>
      <c r="O10" s="46"/>
      <c r="P10" s="46"/>
      <c r="T10" s="24" t="s">
        <v>3164</v>
      </c>
      <c r="U10" s="125">
        <v>5.3182100841591383E-2</v>
      </c>
      <c r="V10" s="125">
        <v>4.865045278619004E-2</v>
      </c>
      <c r="W10" s="125">
        <v>4.4118804730788705E-2</v>
      </c>
      <c r="X10" s="125">
        <v>5.2547949194918675E-2</v>
      </c>
      <c r="Y10" s="125">
        <v>6.0977093659048652E-2</v>
      </c>
      <c r="Z10" s="125">
        <v>5.4040407611745077E-2</v>
      </c>
      <c r="AA10" s="125">
        <v>4.7103721564441502E-2</v>
      </c>
      <c r="AB10" s="125">
        <v>4.8882977251553203E-2</v>
      </c>
      <c r="AC10" s="125">
        <v>5.0662232938664904E-2</v>
      </c>
      <c r="AD10" s="125">
        <v>5.2441488625776606E-2</v>
      </c>
      <c r="AE10" s="125">
        <v>5.4220744312888307E-2</v>
      </c>
      <c r="AF10" s="125">
        <v>5.6000000000000001E-2</v>
      </c>
      <c r="AH10" s="24" t="s">
        <v>3164</v>
      </c>
      <c r="AI10" s="125">
        <v>8.8999999999999996E-2</v>
      </c>
      <c r="AJ10" s="125">
        <v>9.3703365409453621E-2</v>
      </c>
      <c r="AK10" s="125">
        <v>9.8406730818907232E-2</v>
      </c>
      <c r="AL10" s="125">
        <v>8.2703365409453611E-2</v>
      </c>
      <c r="AM10" s="125">
        <v>6.7000000000000004E-2</v>
      </c>
      <c r="AN10" s="125">
        <v>5.6000000000000001E-2</v>
      </c>
      <c r="AO10" s="125">
        <v>4.4999999999999998E-2</v>
      </c>
      <c r="AP10" s="125">
        <v>4.7199999999999999E-2</v>
      </c>
      <c r="AQ10" s="125">
        <v>4.9399999999999999E-2</v>
      </c>
      <c r="AR10" s="125">
        <v>5.16E-2</v>
      </c>
      <c r="AS10" s="125">
        <v>5.3800000000000001E-2</v>
      </c>
      <c r="AT10" s="125">
        <v>5.6000000000000001E-2</v>
      </c>
    </row>
    <row r="11" spans="1:74" ht="22.5" x14ac:dyDescent="0.25">
      <c r="D11" s="3">
        <v>1978</v>
      </c>
      <c r="E11" s="3">
        <v>9</v>
      </c>
      <c r="G11" s="4" t="s">
        <v>3507</v>
      </c>
      <c r="H11" s="4" t="s">
        <v>3508</v>
      </c>
      <c r="I11" s="3" t="s">
        <v>3509</v>
      </c>
      <c r="K11" s="3" t="s">
        <v>3510</v>
      </c>
      <c r="M11" s="6" t="s">
        <v>3511</v>
      </c>
      <c r="N11" s="46" t="s">
        <v>3512</v>
      </c>
      <c r="O11" s="46"/>
      <c r="P11" s="46"/>
      <c r="T11" s="24" t="s">
        <v>3513</v>
      </c>
      <c r="U11" s="125">
        <v>0.85399999999999998</v>
      </c>
      <c r="V11" s="125">
        <v>0.86399999999999999</v>
      </c>
      <c r="W11" s="125">
        <v>0.874</v>
      </c>
      <c r="X11" s="125">
        <v>0.84499999999999997</v>
      </c>
      <c r="Y11" s="125">
        <v>0.81599999999999995</v>
      </c>
      <c r="Z11" s="125">
        <v>0.85299999999999998</v>
      </c>
      <c r="AA11" s="125">
        <v>0.89</v>
      </c>
      <c r="AB11" s="125">
        <v>0.79220000000000002</v>
      </c>
      <c r="AC11" s="125">
        <v>0.69440000000000002</v>
      </c>
      <c r="AD11" s="125">
        <v>0.59660000000000002</v>
      </c>
      <c r="AE11" s="125">
        <v>0.49880000000000002</v>
      </c>
      <c r="AF11" s="125">
        <v>0.40100000000000002</v>
      </c>
      <c r="AH11" s="24" t="s">
        <v>3513</v>
      </c>
      <c r="AI11" s="125">
        <v>0.88500000000000001</v>
      </c>
      <c r="AJ11" s="125">
        <v>0.90149999999999997</v>
      </c>
      <c r="AK11" s="125">
        <v>0.91800000000000004</v>
      </c>
      <c r="AL11" s="125">
        <v>0.84550000000000003</v>
      </c>
      <c r="AM11" s="125">
        <v>0.77300000000000002</v>
      </c>
      <c r="AN11" s="125">
        <v>0.75900000000000001</v>
      </c>
      <c r="AO11" s="125">
        <v>0.745</v>
      </c>
      <c r="AP11" s="125">
        <v>0.67620000000000002</v>
      </c>
      <c r="AQ11" s="125">
        <v>0.60740000000000005</v>
      </c>
      <c r="AR11" s="125">
        <v>0.53860000000000008</v>
      </c>
      <c r="AS11" s="125">
        <v>0.46980000000000011</v>
      </c>
      <c r="AT11" s="125">
        <v>0.40100000000000002</v>
      </c>
    </row>
    <row r="12" spans="1:74" ht="22.5" x14ac:dyDescent="0.25">
      <c r="D12" s="3">
        <v>1979</v>
      </c>
      <c r="E12" s="3">
        <v>10</v>
      </c>
      <c r="G12" s="4" t="s">
        <v>3514</v>
      </c>
      <c r="H12" s="4" t="s">
        <v>3515</v>
      </c>
      <c r="I12" s="3" t="s">
        <v>3516</v>
      </c>
      <c r="K12" s="3" t="s">
        <v>3517</v>
      </c>
      <c r="M12" s="6" t="s">
        <v>3518</v>
      </c>
      <c r="N12" s="46" t="s">
        <v>3519</v>
      </c>
      <c r="O12" s="46"/>
      <c r="P12" s="46"/>
      <c r="T12" s="24" t="s">
        <v>3520</v>
      </c>
      <c r="U12" s="125">
        <v>0.86399999999999999</v>
      </c>
      <c r="V12" s="125">
        <v>0.86962499999999998</v>
      </c>
      <c r="W12" s="125">
        <v>0.87524999999999997</v>
      </c>
      <c r="X12" s="125">
        <v>0.85087500000000005</v>
      </c>
      <c r="Y12" s="125">
        <v>0.82650000000000001</v>
      </c>
      <c r="Z12" s="125">
        <v>0.85824999999999996</v>
      </c>
      <c r="AA12" s="125">
        <v>0.89</v>
      </c>
      <c r="AB12" s="125">
        <v>0.80695000000000006</v>
      </c>
      <c r="AC12" s="125">
        <v>0.72389999999999999</v>
      </c>
      <c r="AD12" s="125">
        <v>0.64084999999999992</v>
      </c>
      <c r="AE12" s="125">
        <v>0.55779999999999996</v>
      </c>
      <c r="AF12" s="125">
        <v>0.47475000000000001</v>
      </c>
      <c r="AH12" s="24" t="s">
        <v>3520</v>
      </c>
      <c r="AI12" s="125">
        <v>0.88675000000000004</v>
      </c>
      <c r="AJ12" s="125">
        <v>0.90387499999999998</v>
      </c>
      <c r="AK12" s="125">
        <v>0.92100000000000004</v>
      </c>
      <c r="AL12" s="125">
        <v>0.85887500000000006</v>
      </c>
      <c r="AM12" s="125">
        <v>0.79675000000000007</v>
      </c>
      <c r="AN12" s="125">
        <v>0.78362500000000002</v>
      </c>
      <c r="AO12" s="125">
        <v>0.77049999999999996</v>
      </c>
      <c r="AP12" s="125">
        <v>0.71135000000000004</v>
      </c>
      <c r="AQ12" s="125">
        <v>0.6522</v>
      </c>
      <c r="AR12" s="125">
        <v>0.59305000000000008</v>
      </c>
      <c r="AS12" s="125">
        <v>0.53390000000000004</v>
      </c>
      <c r="AT12" s="125">
        <v>0.47475000000000001</v>
      </c>
    </row>
    <row r="13" spans="1:74" ht="23.25" x14ac:dyDescent="0.25">
      <c r="D13" s="3">
        <v>1980</v>
      </c>
      <c r="E13" s="3">
        <v>11</v>
      </c>
      <c r="G13" s="4" t="s">
        <v>3264</v>
      </c>
      <c r="H13" s="4" t="s">
        <v>3521</v>
      </c>
      <c r="I13" s="3" t="s">
        <v>3522</v>
      </c>
      <c r="K13" s="3" t="s">
        <v>3523</v>
      </c>
      <c r="M13" s="6" t="s">
        <v>3524</v>
      </c>
      <c r="N13" s="46" t="s">
        <v>3525</v>
      </c>
      <c r="O13" s="46"/>
      <c r="P13" s="46"/>
      <c r="T13" s="24" t="s">
        <v>3526</v>
      </c>
      <c r="U13" s="125">
        <v>0.874</v>
      </c>
      <c r="V13" s="125">
        <v>0.87524999999999997</v>
      </c>
      <c r="W13" s="125">
        <v>0.87649999999999995</v>
      </c>
      <c r="X13" s="125">
        <v>0.85675000000000012</v>
      </c>
      <c r="Y13" s="125">
        <v>0.83699999999999997</v>
      </c>
      <c r="Z13" s="125">
        <v>0.86349999999999993</v>
      </c>
      <c r="AA13" s="125">
        <v>0.89</v>
      </c>
      <c r="AB13" s="125">
        <v>0.8217000000000001</v>
      </c>
      <c r="AC13" s="125">
        <v>0.75339999999999996</v>
      </c>
      <c r="AD13" s="125">
        <v>0.68509999999999982</v>
      </c>
      <c r="AE13" s="125">
        <v>0.6167999999999999</v>
      </c>
      <c r="AF13" s="125">
        <v>0.54849999999999999</v>
      </c>
      <c r="AH13" s="24" t="s">
        <v>3526</v>
      </c>
      <c r="AI13" s="125">
        <v>0.88850000000000007</v>
      </c>
      <c r="AJ13" s="125">
        <v>0.90625</v>
      </c>
      <c r="AK13" s="125">
        <v>0.92400000000000004</v>
      </c>
      <c r="AL13" s="125">
        <v>0.87225000000000008</v>
      </c>
      <c r="AM13" s="125">
        <v>0.82050000000000001</v>
      </c>
      <c r="AN13" s="125">
        <v>0.80825000000000002</v>
      </c>
      <c r="AO13" s="125">
        <v>0.79599999999999993</v>
      </c>
      <c r="AP13" s="125">
        <v>0.74650000000000005</v>
      </c>
      <c r="AQ13" s="125">
        <v>0.69699999999999995</v>
      </c>
      <c r="AR13" s="125">
        <v>0.64750000000000008</v>
      </c>
      <c r="AS13" s="125">
        <v>0.59799999999999998</v>
      </c>
      <c r="AT13" s="125">
        <v>0.54849999999999999</v>
      </c>
    </row>
    <row r="14" spans="1:74" ht="23.25" x14ac:dyDescent="0.25">
      <c r="D14" s="3">
        <v>1981</v>
      </c>
      <c r="E14" s="3">
        <v>12</v>
      </c>
      <c r="G14" s="4" t="s">
        <v>3266</v>
      </c>
      <c r="H14" s="4" t="s">
        <v>3527</v>
      </c>
      <c r="I14" s="3" t="s">
        <v>3528</v>
      </c>
      <c r="K14" s="3" t="s">
        <v>3529</v>
      </c>
      <c r="M14" s="6" t="s">
        <v>3530</v>
      </c>
      <c r="N14" s="46" t="s">
        <v>3531</v>
      </c>
      <c r="O14" s="46"/>
      <c r="P14" s="46"/>
      <c r="T14" s="24" t="s">
        <v>3532</v>
      </c>
      <c r="U14" s="125">
        <v>0.88400000000000001</v>
      </c>
      <c r="V14" s="125">
        <v>0.88087499999999996</v>
      </c>
      <c r="W14" s="125">
        <v>0.87774999999999992</v>
      </c>
      <c r="X14" s="125">
        <v>0.8626250000000002</v>
      </c>
      <c r="Y14" s="125">
        <v>0.84749999999999992</v>
      </c>
      <c r="Z14" s="125">
        <v>0.86874999999999991</v>
      </c>
      <c r="AA14" s="125">
        <v>0.89</v>
      </c>
      <c r="AB14" s="125">
        <v>0.83645000000000014</v>
      </c>
      <c r="AC14" s="125">
        <v>0.78289999999999993</v>
      </c>
      <c r="AD14" s="125">
        <v>0.72934999999999972</v>
      </c>
      <c r="AE14" s="125">
        <v>0.67579999999999985</v>
      </c>
      <c r="AF14" s="125">
        <v>0.62224999999999997</v>
      </c>
      <c r="AH14" s="24" t="s">
        <v>3532</v>
      </c>
      <c r="AI14" s="125">
        <v>0.8902500000000001</v>
      </c>
      <c r="AJ14" s="125">
        <v>0.90862500000000002</v>
      </c>
      <c r="AK14" s="125">
        <v>0.92700000000000005</v>
      </c>
      <c r="AL14" s="125">
        <v>0.88562500000000011</v>
      </c>
      <c r="AM14" s="125">
        <v>0.84424999999999994</v>
      </c>
      <c r="AN14" s="125">
        <v>0.83287500000000003</v>
      </c>
      <c r="AO14" s="125">
        <v>0.8214999999999999</v>
      </c>
      <c r="AP14" s="125">
        <v>0.78165000000000007</v>
      </c>
      <c r="AQ14" s="125">
        <v>0.7417999999999999</v>
      </c>
      <c r="AR14" s="125">
        <v>0.70195000000000007</v>
      </c>
      <c r="AS14" s="125">
        <v>0.66209999999999991</v>
      </c>
      <c r="AT14" s="125">
        <v>0.62224999999999997</v>
      </c>
    </row>
    <row r="15" spans="1:74" ht="23.25" x14ac:dyDescent="0.25">
      <c r="D15" s="3">
        <v>1982</v>
      </c>
      <c r="E15" s="3">
        <v>13</v>
      </c>
      <c r="G15" s="6" t="s">
        <v>3533</v>
      </c>
      <c r="H15" s="6" t="s">
        <v>3534</v>
      </c>
      <c r="I15" s="3" t="s">
        <v>3535</v>
      </c>
      <c r="K15" s="3" t="s">
        <v>3536</v>
      </c>
      <c r="M15" s="6" t="s">
        <v>3537</v>
      </c>
      <c r="N15" s="46" t="s">
        <v>3538</v>
      </c>
      <c r="O15" s="46"/>
      <c r="P15" s="46"/>
      <c r="T15" s="24" t="s">
        <v>3539</v>
      </c>
      <c r="U15" s="125">
        <v>0.89400000000000002</v>
      </c>
      <c r="V15" s="125">
        <v>0.88650000000000007</v>
      </c>
      <c r="W15" s="125">
        <v>0.879</v>
      </c>
      <c r="X15" s="125">
        <v>0.86850000000000005</v>
      </c>
      <c r="Y15" s="125">
        <v>0.85799999999999998</v>
      </c>
      <c r="Z15" s="125">
        <v>0.874</v>
      </c>
      <c r="AA15" s="125">
        <v>0.89</v>
      </c>
      <c r="AB15" s="125">
        <v>0.85119999999999996</v>
      </c>
      <c r="AC15" s="125">
        <v>0.8123999999999999</v>
      </c>
      <c r="AD15" s="125">
        <v>0.77359999999999984</v>
      </c>
      <c r="AE15" s="125">
        <v>0.73479999999999979</v>
      </c>
      <c r="AF15" s="125">
        <v>0.69599999999999995</v>
      </c>
      <c r="AH15" s="24" t="s">
        <v>3539</v>
      </c>
      <c r="AI15" s="125">
        <v>0.89200000000000002</v>
      </c>
      <c r="AJ15" s="125">
        <v>0.91100000000000003</v>
      </c>
      <c r="AK15" s="125">
        <v>0.93</v>
      </c>
      <c r="AL15" s="125">
        <v>0.89900000000000002</v>
      </c>
      <c r="AM15" s="125">
        <v>0.86799999999999999</v>
      </c>
      <c r="AN15" s="125">
        <v>0.85749999999999993</v>
      </c>
      <c r="AO15" s="125">
        <v>0.84699999999999998</v>
      </c>
      <c r="AP15" s="125">
        <v>0.81679999999999997</v>
      </c>
      <c r="AQ15" s="125">
        <v>0.78659999999999997</v>
      </c>
      <c r="AR15" s="125">
        <v>0.75639999999999996</v>
      </c>
      <c r="AS15" s="125">
        <v>0.72619999999999996</v>
      </c>
      <c r="AT15" s="125">
        <v>0.69599999999999995</v>
      </c>
    </row>
    <row r="16" spans="1:74" x14ac:dyDescent="0.25">
      <c r="D16" s="3">
        <v>1983</v>
      </c>
      <c r="E16" s="3">
        <v>14</v>
      </c>
      <c r="G16" s="6" t="s">
        <v>3540</v>
      </c>
      <c r="H16" s="6" t="s">
        <v>3541</v>
      </c>
      <c r="I16" s="3" t="s">
        <v>3542</v>
      </c>
      <c r="K16" s="3" t="s">
        <v>3543</v>
      </c>
      <c r="M16" s="6" t="s">
        <v>3544</v>
      </c>
      <c r="N16" s="46" t="s">
        <v>3545</v>
      </c>
      <c r="O16" s="46"/>
      <c r="P16" s="46"/>
      <c r="T16" s="24" t="s">
        <v>3149</v>
      </c>
      <c r="U16" s="125">
        <v>0.90100000000000002</v>
      </c>
      <c r="V16" s="125">
        <v>0.89</v>
      </c>
      <c r="W16" s="125">
        <v>0.879</v>
      </c>
      <c r="X16" s="125">
        <v>0.86850000000000005</v>
      </c>
      <c r="Y16" s="125">
        <v>0.85799999999999998</v>
      </c>
      <c r="Z16" s="125">
        <v>0.874</v>
      </c>
      <c r="AA16" s="125">
        <v>0.89</v>
      </c>
      <c r="AB16" s="125">
        <v>0.85860000000000003</v>
      </c>
      <c r="AC16" s="125">
        <v>0.82720000000000005</v>
      </c>
      <c r="AD16" s="125">
        <v>0.79580000000000006</v>
      </c>
      <c r="AE16" s="125">
        <v>0.76440000000000008</v>
      </c>
      <c r="AF16" s="125">
        <v>0.73299999999999998</v>
      </c>
      <c r="AH16" s="24" t="s">
        <v>3149</v>
      </c>
      <c r="AI16" s="125">
        <v>0.89400000000000002</v>
      </c>
      <c r="AJ16" s="125">
        <v>0.91400000000000003</v>
      </c>
      <c r="AK16" s="125">
        <v>0.93400000000000005</v>
      </c>
      <c r="AL16" s="125">
        <v>0.91300000000000003</v>
      </c>
      <c r="AM16" s="125">
        <v>0.89200000000000002</v>
      </c>
      <c r="AN16" s="125">
        <v>0.89050000000000007</v>
      </c>
      <c r="AO16" s="125">
        <v>0.88900000000000001</v>
      </c>
      <c r="AP16" s="125">
        <v>0.85780000000000001</v>
      </c>
      <c r="AQ16" s="125">
        <v>0.8266</v>
      </c>
      <c r="AR16" s="125">
        <v>0.7954</v>
      </c>
      <c r="AS16" s="125">
        <v>0.76419999999999999</v>
      </c>
      <c r="AT16" s="125">
        <v>0.73299999999999998</v>
      </c>
    </row>
    <row r="17" spans="4:46" ht="23.25" x14ac:dyDescent="0.25">
      <c r="D17" s="3">
        <v>1984</v>
      </c>
      <c r="E17" s="3">
        <v>15</v>
      </c>
      <c r="G17" s="6" t="s">
        <v>253</v>
      </c>
      <c r="H17" s="6" t="s">
        <v>3546</v>
      </c>
      <c r="I17" s="3" t="s">
        <v>3547</v>
      </c>
      <c r="K17" s="3" t="s">
        <v>3548</v>
      </c>
      <c r="M17" s="6" t="s">
        <v>3549</v>
      </c>
      <c r="N17" s="46" t="s">
        <v>3550</v>
      </c>
      <c r="O17" s="46"/>
      <c r="P17" s="46"/>
      <c r="T17" s="24" t="s">
        <v>1961</v>
      </c>
      <c r="U17" s="125">
        <v>0.7724039633086085</v>
      </c>
      <c r="V17" s="125">
        <v>0.79750142153712067</v>
      </c>
      <c r="W17" s="125">
        <v>0.82259887976563284</v>
      </c>
      <c r="X17" s="125">
        <v>0.77486011512236863</v>
      </c>
      <c r="Y17" s="125">
        <v>0.72712135047910442</v>
      </c>
      <c r="Z17" s="125">
        <v>0.79507732791389651</v>
      </c>
      <c r="AA17" s="125">
        <v>0.86303330534868861</v>
      </c>
      <c r="AB17" s="125">
        <v>0.71922664427895089</v>
      </c>
      <c r="AC17" s="125">
        <v>0.57541998320921317</v>
      </c>
      <c r="AD17" s="125">
        <v>0.43161332213947545</v>
      </c>
      <c r="AE17" s="125">
        <v>0.28780666106973773</v>
      </c>
      <c r="AF17" s="125">
        <v>0.14399999999999999</v>
      </c>
      <c r="AH17" s="24" t="s">
        <v>1961</v>
      </c>
      <c r="AI17" s="125">
        <v>0.89300000000000002</v>
      </c>
      <c r="AJ17" s="125">
        <v>0.9083512608449148</v>
      </c>
      <c r="AK17" s="125">
        <v>0.92370252168982958</v>
      </c>
      <c r="AL17" s="125">
        <v>0.77235126084491479</v>
      </c>
      <c r="AM17" s="125">
        <v>0.621</v>
      </c>
      <c r="AN17" s="125">
        <v>0.60599999999999998</v>
      </c>
      <c r="AO17" s="125">
        <v>0.59099999999999997</v>
      </c>
      <c r="AP17" s="125">
        <v>0.50159999999999993</v>
      </c>
      <c r="AQ17" s="125">
        <v>0.41219999999999996</v>
      </c>
      <c r="AR17" s="125">
        <v>0.32279999999999998</v>
      </c>
      <c r="AS17" s="125">
        <v>0.2334</v>
      </c>
      <c r="AT17" s="125">
        <v>0.14399999999999999</v>
      </c>
    </row>
    <row r="18" spans="4:46" ht="23.25" x14ac:dyDescent="0.25">
      <c r="D18" s="3">
        <v>1985</v>
      </c>
      <c r="E18" s="3">
        <v>16</v>
      </c>
      <c r="G18" s="6" t="s">
        <v>506</v>
      </c>
      <c r="H18" s="6" t="s">
        <v>3551</v>
      </c>
      <c r="I18" s="3" t="s">
        <v>3552</v>
      </c>
      <c r="K18" s="3" t="s">
        <v>3553</v>
      </c>
      <c r="M18" s="6" t="s">
        <v>3554</v>
      </c>
      <c r="N18" s="46" t="s">
        <v>3555</v>
      </c>
      <c r="O18" s="46"/>
      <c r="P18" s="46"/>
      <c r="T18" s="24" t="s">
        <v>132</v>
      </c>
      <c r="U18" s="125">
        <v>0.50808542614523622</v>
      </c>
      <c r="V18" s="125">
        <v>0.52136584004877395</v>
      </c>
      <c r="W18" s="125">
        <v>0.53464625395231169</v>
      </c>
      <c r="X18" s="125">
        <v>0.52463421830816248</v>
      </c>
      <c r="Y18" s="125">
        <v>0.51462218266401338</v>
      </c>
      <c r="Z18" s="125">
        <v>0.52965938625731068</v>
      </c>
      <c r="AA18" s="125">
        <v>0.54469658985060787</v>
      </c>
      <c r="AB18" s="125">
        <v>0.52172491439930901</v>
      </c>
      <c r="AC18" s="125">
        <v>0.4987532389480101</v>
      </c>
      <c r="AD18" s="125">
        <v>0.47578156349671119</v>
      </c>
      <c r="AE18" s="125">
        <v>0.45280988804541228</v>
      </c>
      <c r="AF18" s="125">
        <v>0.42983821259411337</v>
      </c>
      <c r="AH18" s="24" t="s">
        <v>132</v>
      </c>
      <c r="AI18" s="125">
        <v>0.56660491660133128</v>
      </c>
      <c r="AJ18" s="125">
        <v>0.5639186026863886</v>
      </c>
      <c r="AK18" s="125">
        <v>0.56123228877144593</v>
      </c>
      <c r="AL18" s="125">
        <v>0.53191654140391154</v>
      </c>
      <c r="AM18" s="125">
        <v>0.50260079403637703</v>
      </c>
      <c r="AN18" s="125">
        <v>0.49249487994717378</v>
      </c>
      <c r="AO18" s="125">
        <v>0.48238896585797048</v>
      </c>
      <c r="AP18" s="125">
        <v>0.47187881520519903</v>
      </c>
      <c r="AQ18" s="125">
        <v>0.46136866455242759</v>
      </c>
      <c r="AR18" s="125">
        <v>0.45085851389965614</v>
      </c>
      <c r="AS18" s="125">
        <v>0.4403483632468847</v>
      </c>
      <c r="AT18" s="125">
        <v>0.42983821259411337</v>
      </c>
    </row>
    <row r="19" spans="4:46" x14ac:dyDescent="0.25">
      <c r="D19" s="3">
        <v>1986</v>
      </c>
      <c r="E19" s="3">
        <v>17</v>
      </c>
      <c r="G19" s="6" t="s">
        <v>310</v>
      </c>
      <c r="H19" s="6" t="s">
        <v>3556</v>
      </c>
      <c r="I19" s="3" t="s">
        <v>3557</v>
      </c>
      <c r="K19" s="3" t="s">
        <v>3558</v>
      </c>
      <c r="M19" s="6" t="s">
        <v>3559</v>
      </c>
      <c r="N19" s="46" t="s">
        <v>3560</v>
      </c>
      <c r="O19" s="46"/>
      <c r="P19" s="46"/>
      <c r="T19" s="24" t="s">
        <v>169</v>
      </c>
      <c r="U19" s="125">
        <v>0.36439596011147751</v>
      </c>
      <c r="V19" s="125">
        <v>0.37392059696589919</v>
      </c>
      <c r="W19" s="125">
        <v>0.38344523382032081</v>
      </c>
      <c r="X19" s="125">
        <v>0.37626465915023138</v>
      </c>
      <c r="Y19" s="125">
        <v>0.36908408448014196</v>
      </c>
      <c r="Z19" s="125">
        <v>0.37986868084682657</v>
      </c>
      <c r="AA19" s="125">
        <v>0.39065327721351117</v>
      </c>
      <c r="AB19" s="125">
        <v>0.37417812303529918</v>
      </c>
      <c r="AC19" s="125">
        <v>0.35770296885708719</v>
      </c>
      <c r="AD19" s="125">
        <v>0.3412278146788752</v>
      </c>
      <c r="AE19" s="125">
        <v>0.3247526605006632</v>
      </c>
      <c r="AF19" s="125">
        <v>0.3082775063224511</v>
      </c>
      <c r="AH19" s="24" t="s">
        <v>169</v>
      </c>
      <c r="AI19" s="125">
        <v>0.40636580378868559</v>
      </c>
      <c r="AJ19" s="125">
        <v>0.40443919482132551</v>
      </c>
      <c r="AK19" s="125">
        <v>0.40251258585396549</v>
      </c>
      <c r="AL19" s="125">
        <v>0.38148749960139383</v>
      </c>
      <c r="AM19" s="125">
        <v>0.36046241334882212</v>
      </c>
      <c r="AN19" s="125">
        <v>0.35321450959515949</v>
      </c>
      <c r="AO19" s="125">
        <v>0.34596660584149685</v>
      </c>
      <c r="AP19" s="125">
        <v>0.33842878593768772</v>
      </c>
      <c r="AQ19" s="125">
        <v>0.33089096603387858</v>
      </c>
      <c r="AR19" s="125">
        <v>0.32335314613006944</v>
      </c>
      <c r="AS19" s="125">
        <v>0.3158153262262603</v>
      </c>
      <c r="AT19" s="125">
        <v>0.3082775063224511</v>
      </c>
    </row>
    <row r="20" spans="4:46" x14ac:dyDescent="0.25">
      <c r="D20" s="3">
        <v>1987</v>
      </c>
      <c r="E20" s="3">
        <v>18</v>
      </c>
      <c r="G20" s="6" t="s">
        <v>3561</v>
      </c>
      <c r="H20" s="6" t="s">
        <v>3562</v>
      </c>
      <c r="I20" s="3" t="s">
        <v>3563</v>
      </c>
      <c r="K20" s="3" t="s">
        <v>3564</v>
      </c>
      <c r="M20" s="6" t="s">
        <v>3565</v>
      </c>
      <c r="N20" s="46" t="s">
        <v>3566</v>
      </c>
      <c r="O20" s="46"/>
      <c r="P20" s="46"/>
      <c r="T20" s="24" t="s">
        <v>122</v>
      </c>
      <c r="U20" s="125">
        <v>0.86035735395693558</v>
      </c>
      <c r="V20" s="125">
        <v>0.88845422376818506</v>
      </c>
      <c r="W20" s="125">
        <v>0.91655109357943454</v>
      </c>
      <c r="X20" s="125">
        <v>0.92141545041207906</v>
      </c>
      <c r="Y20" s="125">
        <v>0.92627980724472359</v>
      </c>
      <c r="Z20" s="125">
        <v>0.91906618301364429</v>
      </c>
      <c r="AA20" s="125">
        <v>0.91185255878256499</v>
      </c>
      <c r="AB20" s="125">
        <v>0.91955797078363211</v>
      </c>
      <c r="AC20" s="125">
        <v>0.92726338278469922</v>
      </c>
      <c r="AD20" s="125">
        <v>0.93496879478576633</v>
      </c>
      <c r="AE20" s="125">
        <v>0.94267420678683345</v>
      </c>
      <c r="AF20" s="125">
        <v>0.95037961878790056</v>
      </c>
      <c r="AH20" s="24" t="s">
        <v>122</v>
      </c>
      <c r="AI20" s="125">
        <v>0.86400365575892546</v>
      </c>
      <c r="AJ20" s="125">
        <v>0.8782620417931235</v>
      </c>
      <c r="AK20" s="125">
        <v>0.89252042782732166</v>
      </c>
      <c r="AL20" s="125">
        <v>0.91001836007896375</v>
      </c>
      <c r="AM20" s="125">
        <v>0.92751629233060595</v>
      </c>
      <c r="AN20" s="125">
        <v>0.92280590133888829</v>
      </c>
      <c r="AO20" s="125">
        <v>0.91809551034717063</v>
      </c>
      <c r="AP20" s="125">
        <v>0.92538472229861102</v>
      </c>
      <c r="AQ20" s="125">
        <v>0.93267393425005141</v>
      </c>
      <c r="AR20" s="125">
        <v>0.93996314620149179</v>
      </c>
      <c r="AS20" s="125">
        <v>0.94725235815293218</v>
      </c>
      <c r="AT20" s="125">
        <v>0.95454157010437257</v>
      </c>
    </row>
    <row r="21" spans="4:46" ht="23.25" x14ac:dyDescent="0.25">
      <c r="D21" s="3">
        <v>1988</v>
      </c>
      <c r="E21" s="3">
        <v>19</v>
      </c>
      <c r="G21" s="6" t="s">
        <v>3567</v>
      </c>
      <c r="H21" s="6" t="s">
        <v>3568</v>
      </c>
      <c r="I21" s="3" t="s">
        <v>3569</v>
      </c>
      <c r="K21" s="3" t="s">
        <v>3570</v>
      </c>
      <c r="M21" s="6" t="s">
        <v>3571</v>
      </c>
      <c r="N21" s="46" t="s">
        <v>3572</v>
      </c>
      <c r="O21" s="46"/>
      <c r="P21" s="46"/>
      <c r="T21" s="24" t="s">
        <v>371</v>
      </c>
      <c r="U21" s="125">
        <v>0.7760796336578174</v>
      </c>
      <c r="V21" s="125">
        <v>0.79410595910163018</v>
      </c>
      <c r="W21" s="125">
        <v>0.81213228454544306</v>
      </c>
      <c r="X21" s="125">
        <v>0.81927788031425353</v>
      </c>
      <c r="Y21" s="125">
        <v>0.82642347608306399</v>
      </c>
      <c r="Z21" s="125">
        <v>0.81498790039485203</v>
      </c>
      <c r="AA21" s="125">
        <v>0.80355232470664006</v>
      </c>
      <c r="AB21" s="125">
        <v>0.81956505086438813</v>
      </c>
      <c r="AC21" s="125">
        <v>0.8355777770221362</v>
      </c>
      <c r="AD21" s="125">
        <v>0.85159050317988427</v>
      </c>
      <c r="AE21" s="125">
        <v>0.86760322933763234</v>
      </c>
      <c r="AF21" s="125">
        <v>0.88361595549538019</v>
      </c>
      <c r="AH21" s="24" t="s">
        <v>371</v>
      </c>
      <c r="AI21" s="125">
        <v>0.78777252109464602</v>
      </c>
      <c r="AJ21" s="125">
        <v>0.80873519104432079</v>
      </c>
      <c r="AK21" s="125">
        <v>0.82969786099399567</v>
      </c>
      <c r="AL21" s="125">
        <v>0.83028460488270484</v>
      </c>
      <c r="AM21" s="125">
        <v>0.83087134877141389</v>
      </c>
      <c r="AN21" s="125">
        <v>0.82344593040995451</v>
      </c>
      <c r="AO21" s="125">
        <v>0.81602051204849513</v>
      </c>
      <c r="AP21" s="125">
        <v>0.83149916107410415</v>
      </c>
      <c r="AQ21" s="125">
        <v>0.84697781009971318</v>
      </c>
      <c r="AR21" s="125">
        <v>0.86245645912532221</v>
      </c>
      <c r="AS21" s="125">
        <v>0.87793510815093123</v>
      </c>
      <c r="AT21" s="125">
        <v>0.89341375717654026</v>
      </c>
    </row>
    <row r="22" spans="4:46" ht="23.25" x14ac:dyDescent="0.25">
      <c r="D22" s="3">
        <v>1989</v>
      </c>
      <c r="E22" s="3">
        <v>20</v>
      </c>
      <c r="G22" s="6" t="s">
        <v>3573</v>
      </c>
      <c r="H22" s="6" t="s">
        <v>3574</v>
      </c>
      <c r="I22" s="3" t="s">
        <v>3575</v>
      </c>
      <c r="K22" s="3" t="s">
        <v>3576</v>
      </c>
      <c r="M22" s="6" t="s">
        <v>3577</v>
      </c>
      <c r="N22" s="46" t="s">
        <v>3578</v>
      </c>
      <c r="O22" s="46"/>
      <c r="P22" s="46"/>
      <c r="T22" s="24" t="s">
        <v>770</v>
      </c>
      <c r="U22" s="125">
        <v>0.74993508538984277</v>
      </c>
      <c r="V22" s="125">
        <v>0.76621477432747476</v>
      </c>
      <c r="W22" s="125">
        <v>0.78249446326510674</v>
      </c>
      <c r="X22" s="125">
        <v>0.78556571387656016</v>
      </c>
      <c r="Y22" s="125">
        <v>0.78863696448801368</v>
      </c>
      <c r="Z22" s="125">
        <v>0.77725397013863851</v>
      </c>
      <c r="AA22" s="125">
        <v>0.76587097578926322</v>
      </c>
      <c r="AB22" s="125">
        <v>0.78423035140973241</v>
      </c>
      <c r="AC22" s="125">
        <v>0.80258972703020159</v>
      </c>
      <c r="AD22" s="125">
        <v>0.82094910265067078</v>
      </c>
      <c r="AE22" s="125">
        <v>0.83930847827113997</v>
      </c>
      <c r="AF22" s="125">
        <v>0.85766785389160938</v>
      </c>
      <c r="AH22" s="24" t="s">
        <v>770</v>
      </c>
      <c r="AI22" s="125">
        <v>0.75849976538356267</v>
      </c>
      <c r="AJ22" s="125">
        <v>0.77833009661414909</v>
      </c>
      <c r="AK22" s="125">
        <v>0.79816042784473562</v>
      </c>
      <c r="AL22" s="125">
        <v>0.79513379797889616</v>
      </c>
      <c r="AM22" s="125">
        <v>0.7921071681130567</v>
      </c>
      <c r="AN22" s="125">
        <v>0.78251806948180391</v>
      </c>
      <c r="AO22" s="125">
        <v>0.77292897085055123</v>
      </c>
      <c r="AP22" s="125">
        <v>0.79192907385472411</v>
      </c>
      <c r="AQ22" s="125">
        <v>0.81092917685889698</v>
      </c>
      <c r="AR22" s="125">
        <v>0.82992927986306986</v>
      </c>
      <c r="AS22" s="125">
        <v>0.84892938286724273</v>
      </c>
      <c r="AT22" s="125">
        <v>0.86792948587141583</v>
      </c>
    </row>
    <row r="23" spans="4:46" x14ac:dyDescent="0.25">
      <c r="D23" s="3">
        <v>1990</v>
      </c>
      <c r="E23" s="3">
        <v>21</v>
      </c>
      <c r="G23" s="6" t="s">
        <v>3579</v>
      </c>
      <c r="H23" s="6" t="s">
        <v>3580</v>
      </c>
      <c r="I23" s="3" t="s">
        <v>3581</v>
      </c>
      <c r="K23" s="46" t="s">
        <v>3582</v>
      </c>
      <c r="N23" s="46" t="s">
        <v>3583</v>
      </c>
      <c r="O23" s="46"/>
      <c r="P23" s="46"/>
      <c r="T23" s="24" t="s">
        <v>837</v>
      </c>
      <c r="U23" s="125">
        <v>0.93356208910726446</v>
      </c>
      <c r="V23" s="125">
        <v>0.93542040714074237</v>
      </c>
      <c r="W23" s="125">
        <v>0.93727872517422017</v>
      </c>
      <c r="X23" s="125">
        <v>0.93803958722410496</v>
      </c>
      <c r="Y23" s="125">
        <v>0.93880044927398987</v>
      </c>
      <c r="Z23" s="125">
        <v>0.93205531633495187</v>
      </c>
      <c r="AA23" s="125">
        <v>0.92531018339591387</v>
      </c>
      <c r="AB23" s="125">
        <v>0.93233873256863709</v>
      </c>
      <c r="AC23" s="125">
        <v>0.9393672817413603</v>
      </c>
      <c r="AD23" s="125">
        <v>0.94639583091408352</v>
      </c>
      <c r="AE23" s="125">
        <v>0.95342438008680674</v>
      </c>
      <c r="AF23" s="125">
        <v>0.96045292925952974</v>
      </c>
      <c r="AH23" s="24" t="s">
        <v>837</v>
      </c>
      <c r="AI23" s="125">
        <v>0.93139197880214852</v>
      </c>
      <c r="AJ23" s="125">
        <v>0.93996144395127801</v>
      </c>
      <c r="AK23" s="125">
        <v>0.9485309091004076</v>
      </c>
      <c r="AL23" s="125">
        <v>0.94333376244952838</v>
      </c>
      <c r="AM23" s="125">
        <v>0.93813661579864904</v>
      </c>
      <c r="AN23" s="125">
        <v>0.93575640725694242</v>
      </c>
      <c r="AO23" s="125">
        <v>0.93337619871523581</v>
      </c>
      <c r="AP23" s="125">
        <v>0.93933118321638243</v>
      </c>
      <c r="AQ23" s="125">
        <v>0.94528616771752905</v>
      </c>
      <c r="AR23" s="125">
        <v>0.95124115221867567</v>
      </c>
      <c r="AS23" s="125">
        <v>0.95719613671982229</v>
      </c>
      <c r="AT23" s="125">
        <v>0.96315112122096869</v>
      </c>
    </row>
    <row r="24" spans="4:46" x14ac:dyDescent="0.25">
      <c r="D24" s="3">
        <v>1991</v>
      </c>
      <c r="E24" s="3">
        <v>22</v>
      </c>
      <c r="G24" s="6" t="s">
        <v>3584</v>
      </c>
      <c r="H24" s="6" t="s">
        <v>3585</v>
      </c>
      <c r="I24" s="3" t="s">
        <v>3586</v>
      </c>
      <c r="K24" s="2"/>
      <c r="N24" s="46" t="s">
        <v>3587</v>
      </c>
      <c r="O24" s="46"/>
      <c r="P24" s="46"/>
      <c r="T24" s="24" t="s">
        <v>140</v>
      </c>
      <c r="U24" s="125">
        <v>0.84405545915455138</v>
      </c>
      <c r="V24" s="125">
        <v>0.85378805932691004</v>
      </c>
      <c r="W24" s="125">
        <v>0.86352065949926871</v>
      </c>
      <c r="X24" s="125">
        <v>0.86634980076266022</v>
      </c>
      <c r="Y24" s="125">
        <v>0.86917894202605173</v>
      </c>
      <c r="Z24" s="125">
        <v>0.85956321379360601</v>
      </c>
      <c r="AA24" s="125">
        <v>0.84994748556116018</v>
      </c>
      <c r="AB24" s="125">
        <v>0.86140444290247919</v>
      </c>
      <c r="AC24" s="125">
        <v>0.87286140024379821</v>
      </c>
      <c r="AD24" s="125">
        <v>0.88431835758511723</v>
      </c>
      <c r="AE24" s="125">
        <v>0.89577531492643625</v>
      </c>
      <c r="AF24" s="125">
        <v>0.90723227226775538</v>
      </c>
      <c r="AH24" s="24" t="s">
        <v>140</v>
      </c>
      <c r="AI24" s="125">
        <v>0.84814757974875532</v>
      </c>
      <c r="AJ24" s="125">
        <v>0.86263887009961904</v>
      </c>
      <c r="AK24" s="125">
        <v>0.87713016045048275</v>
      </c>
      <c r="AL24" s="125">
        <v>0.87417936920023021</v>
      </c>
      <c r="AM24" s="125">
        <v>0.87122857794997766</v>
      </c>
      <c r="AN24" s="125">
        <v>0.86089172285515003</v>
      </c>
      <c r="AO24" s="125">
        <v>0.85055486776032241</v>
      </c>
      <c r="AP24" s="125">
        <v>0.86298372454380101</v>
      </c>
      <c r="AQ24" s="125">
        <v>0.87541258132727962</v>
      </c>
      <c r="AR24" s="125">
        <v>0.88784143811075822</v>
      </c>
      <c r="AS24" s="125">
        <v>0.90027029489423682</v>
      </c>
      <c r="AT24" s="125">
        <v>0.91269915167771554</v>
      </c>
    </row>
    <row r="25" spans="4:46" ht="23.25" x14ac:dyDescent="0.25">
      <c r="D25" s="3">
        <v>1992</v>
      </c>
      <c r="E25" s="3">
        <v>23</v>
      </c>
      <c r="G25" s="6" t="s">
        <v>3588</v>
      </c>
      <c r="H25" s="6" t="s">
        <v>3589</v>
      </c>
      <c r="I25" s="3" t="s">
        <v>3590</v>
      </c>
      <c r="K25" s="2"/>
      <c r="M25" s="6"/>
      <c r="N25" s="46" t="s">
        <v>3591</v>
      </c>
      <c r="O25" s="46"/>
      <c r="P25" s="46"/>
      <c r="T25" s="24" t="s">
        <v>136</v>
      </c>
      <c r="U25" s="125">
        <v>0.81237441831218216</v>
      </c>
      <c r="V25" s="125">
        <v>0.83458266364683165</v>
      </c>
      <c r="W25" s="125">
        <v>0.85679090898148114</v>
      </c>
      <c r="X25" s="125">
        <v>0.84024564289456083</v>
      </c>
      <c r="Y25" s="125">
        <v>0.82370037680764052</v>
      </c>
      <c r="Z25" s="125">
        <v>0.80688071641969916</v>
      </c>
      <c r="AA25" s="125">
        <v>0.7900610560317578</v>
      </c>
      <c r="AB25" s="125">
        <v>0.80257508455656523</v>
      </c>
      <c r="AC25" s="125">
        <v>0.81508911308137266</v>
      </c>
      <c r="AD25" s="125">
        <v>0.82760314160618009</v>
      </c>
      <c r="AE25" s="125">
        <v>0.84011717013098752</v>
      </c>
      <c r="AF25" s="125">
        <v>0.85263119865579484</v>
      </c>
      <c r="AH25" s="24" t="s">
        <v>136</v>
      </c>
      <c r="AI25" s="125">
        <v>0.80210397441153047</v>
      </c>
      <c r="AJ25" s="125">
        <v>0.8164055166331512</v>
      </c>
      <c r="AK25" s="125">
        <v>0.83070705885477203</v>
      </c>
      <c r="AL25" s="125">
        <v>0.82614281229582409</v>
      </c>
      <c r="AM25" s="125">
        <v>0.82157856573687627</v>
      </c>
      <c r="AN25" s="125">
        <v>0.80581095377983025</v>
      </c>
      <c r="AO25" s="125">
        <v>0.79004334182278424</v>
      </c>
      <c r="AP25" s="125">
        <v>0.79962832305535969</v>
      </c>
      <c r="AQ25" s="125">
        <v>0.80921330428793514</v>
      </c>
      <c r="AR25" s="125">
        <v>0.81879828552051059</v>
      </c>
      <c r="AS25" s="125">
        <v>0.82838326675308604</v>
      </c>
      <c r="AT25" s="125">
        <v>0.83796824798566139</v>
      </c>
    </row>
    <row r="26" spans="4:46" x14ac:dyDescent="0.25">
      <c r="D26" s="3">
        <v>1993</v>
      </c>
      <c r="E26" s="3">
        <v>24</v>
      </c>
      <c r="G26" s="6" t="s">
        <v>3592</v>
      </c>
      <c r="H26" s="6" t="s">
        <v>3593</v>
      </c>
      <c r="I26" s="3" t="s">
        <v>3594</v>
      </c>
      <c r="M26" s="6"/>
      <c r="N26" s="46" t="s">
        <v>3595</v>
      </c>
      <c r="O26" s="46"/>
      <c r="P26" s="46"/>
      <c r="T26" s="24" t="s">
        <v>247</v>
      </c>
      <c r="U26" s="125">
        <v>0.93171659158246634</v>
      </c>
      <c r="V26" s="125">
        <v>0.92982721151899872</v>
      </c>
      <c r="W26" s="125">
        <v>0.9279378314555311</v>
      </c>
      <c r="X26" s="125">
        <v>0.93426748239376611</v>
      </c>
      <c r="Y26" s="125">
        <v>0.94059713333200112</v>
      </c>
      <c r="Z26" s="125">
        <v>0.93177611621028944</v>
      </c>
      <c r="AA26" s="125">
        <v>0.92295509908857776</v>
      </c>
      <c r="AB26" s="125">
        <v>0.92509715629415346</v>
      </c>
      <c r="AC26" s="125">
        <v>0.92723921349972915</v>
      </c>
      <c r="AD26" s="125">
        <v>0.92938127070530485</v>
      </c>
      <c r="AE26" s="125">
        <v>0.93152332791088055</v>
      </c>
      <c r="AF26" s="125">
        <v>0.93366538511645647</v>
      </c>
      <c r="AH26" s="24" t="s">
        <v>247</v>
      </c>
      <c r="AI26" s="125">
        <v>0.89510595870195142</v>
      </c>
      <c r="AJ26" s="125">
        <v>0.92080923604040321</v>
      </c>
      <c r="AK26" s="125">
        <v>0.94651251337885489</v>
      </c>
      <c r="AL26" s="125">
        <v>0.91922536104575825</v>
      </c>
      <c r="AM26" s="125">
        <v>0.89193820871266161</v>
      </c>
      <c r="AN26" s="125">
        <v>0.89034739869657353</v>
      </c>
      <c r="AO26" s="125">
        <v>0.88875658868048535</v>
      </c>
      <c r="AP26" s="125">
        <v>0.89657566327297322</v>
      </c>
      <c r="AQ26" s="125">
        <v>0.9043947378654611</v>
      </c>
      <c r="AR26" s="125">
        <v>0.91221381245794897</v>
      </c>
      <c r="AS26" s="125">
        <v>0.92003288705043684</v>
      </c>
      <c r="AT26" s="125">
        <v>0.92785196164292472</v>
      </c>
    </row>
    <row r="27" spans="4:46" x14ac:dyDescent="0.25">
      <c r="D27" s="3">
        <v>1994</v>
      </c>
      <c r="E27" s="3">
        <v>25</v>
      </c>
      <c r="G27" s="6" t="s">
        <v>3596</v>
      </c>
      <c r="H27" s="6" t="s">
        <v>3597</v>
      </c>
      <c r="I27" s="3" t="s">
        <v>3598</v>
      </c>
      <c r="M27" s="48"/>
      <c r="N27" s="46" t="s">
        <v>3599</v>
      </c>
      <c r="O27" s="46"/>
      <c r="P27" s="46"/>
      <c r="T27" s="24" t="s">
        <v>596</v>
      </c>
      <c r="U27" s="125">
        <v>0.93417725494886394</v>
      </c>
      <c r="V27" s="125">
        <v>0.93953702885460977</v>
      </c>
      <c r="W27" s="125">
        <v>0.94489680276035559</v>
      </c>
      <c r="X27" s="125">
        <v>0.94420958116215314</v>
      </c>
      <c r="Y27" s="125">
        <v>0.94352235956395081</v>
      </c>
      <c r="Z27" s="125">
        <v>0.94551881178594521</v>
      </c>
      <c r="AA27" s="125">
        <v>0.94751526400793951</v>
      </c>
      <c r="AB27" s="125">
        <v>0.93432127731937176</v>
      </c>
      <c r="AC27" s="125">
        <v>0.92112729063080401</v>
      </c>
      <c r="AD27" s="125">
        <v>0.90793330394223626</v>
      </c>
      <c r="AE27" s="125">
        <v>0.89473931725366851</v>
      </c>
      <c r="AF27" s="125">
        <v>0.88154533056510087</v>
      </c>
      <c r="AH27" s="24" t="s">
        <v>596</v>
      </c>
      <c r="AI27" s="125">
        <v>0.92925750703154864</v>
      </c>
      <c r="AJ27" s="125">
        <v>0.90155388721725416</v>
      </c>
      <c r="AK27" s="125">
        <v>0.87385026740295979</v>
      </c>
      <c r="AL27" s="125">
        <v>0.89802819899977204</v>
      </c>
      <c r="AM27" s="125">
        <v>0.92220613059658441</v>
      </c>
      <c r="AN27" s="125">
        <v>0.91831713786770974</v>
      </c>
      <c r="AO27" s="125">
        <v>0.91442814513883497</v>
      </c>
      <c r="AP27" s="125">
        <v>0.90430189637815794</v>
      </c>
      <c r="AQ27" s="125">
        <v>0.89417564761748092</v>
      </c>
      <c r="AR27" s="125">
        <v>0.88404939885680389</v>
      </c>
      <c r="AS27" s="125">
        <v>0.87392315009612687</v>
      </c>
      <c r="AT27" s="125">
        <v>0.86379690133544973</v>
      </c>
    </row>
    <row r="28" spans="4:46" x14ac:dyDescent="0.25">
      <c r="D28" s="3">
        <v>1995</v>
      </c>
      <c r="E28" s="3">
        <v>26</v>
      </c>
      <c r="G28" s="6" t="s">
        <v>3600</v>
      </c>
      <c r="H28" s="6" t="s">
        <v>3601</v>
      </c>
      <c r="I28" s="3" t="s">
        <v>3602</v>
      </c>
      <c r="M28" s="49"/>
      <c r="N28" s="46" t="s">
        <v>3603</v>
      </c>
      <c r="O28" s="46"/>
      <c r="P28" s="46"/>
      <c r="T28" s="24" t="s">
        <v>1363</v>
      </c>
      <c r="U28" s="125">
        <v>0.68780333538830307</v>
      </c>
      <c r="V28" s="125">
        <v>0.70728773218306451</v>
      </c>
      <c r="W28" s="125">
        <v>0.72677212897782595</v>
      </c>
      <c r="X28" s="125">
        <v>0.72091463332629768</v>
      </c>
      <c r="Y28" s="125">
        <v>0.71505713767476942</v>
      </c>
      <c r="Z28" s="125">
        <v>0.68678495655552108</v>
      </c>
      <c r="AA28" s="125">
        <v>0.65851277543627273</v>
      </c>
      <c r="AB28" s="125">
        <v>0.68894203468715276</v>
      </c>
      <c r="AC28" s="125">
        <v>0.71937129393803279</v>
      </c>
      <c r="AD28" s="125">
        <v>0.74980055318891281</v>
      </c>
      <c r="AE28" s="125">
        <v>0.78022981243979284</v>
      </c>
      <c r="AF28" s="125">
        <v>0.81065907169067308</v>
      </c>
      <c r="AH28" s="24" t="s">
        <v>1363</v>
      </c>
      <c r="AI28" s="125">
        <v>0.6905015932630254</v>
      </c>
      <c r="AJ28" s="125">
        <v>0.71720881804551684</v>
      </c>
      <c r="AK28" s="125">
        <v>0.74391604282800827</v>
      </c>
      <c r="AL28" s="125">
        <v>0.73721266741320757</v>
      </c>
      <c r="AM28" s="125">
        <v>0.73050929199840686</v>
      </c>
      <c r="AN28" s="125">
        <v>0.71015565906334177</v>
      </c>
      <c r="AO28" s="125">
        <v>0.68980202612827657</v>
      </c>
      <c r="AP28" s="125">
        <v>0.71688684336924113</v>
      </c>
      <c r="AQ28" s="125">
        <v>0.7439716606102057</v>
      </c>
      <c r="AR28" s="125">
        <v>0.77105647785117026</v>
      </c>
      <c r="AS28" s="125">
        <v>0.79814129509213483</v>
      </c>
      <c r="AT28" s="125">
        <v>0.82522611233309917</v>
      </c>
    </row>
    <row r="29" spans="4:46" x14ac:dyDescent="0.25">
      <c r="D29" s="3">
        <v>1996</v>
      </c>
      <c r="E29" s="3">
        <v>27</v>
      </c>
      <c r="G29" s="6" t="s">
        <v>3604</v>
      </c>
      <c r="H29" s="6" t="s">
        <v>3605</v>
      </c>
      <c r="I29" s="3" t="s">
        <v>3606</v>
      </c>
      <c r="N29" s="46" t="s">
        <v>3607</v>
      </c>
      <c r="O29" s="46"/>
      <c r="P29" s="46"/>
      <c r="T29" s="24" t="s">
        <v>155</v>
      </c>
      <c r="U29" s="125">
        <v>0.77854029702421501</v>
      </c>
      <c r="V29" s="125">
        <v>0.79236174105596691</v>
      </c>
      <c r="W29" s="125">
        <v>0.80618318508771891</v>
      </c>
      <c r="X29" s="125">
        <v>0.80202811428072351</v>
      </c>
      <c r="Y29" s="125">
        <v>0.79787304347372801</v>
      </c>
      <c r="Z29" s="125">
        <v>0.77781790021672426</v>
      </c>
      <c r="AA29" s="125">
        <v>0.75776275695972062</v>
      </c>
      <c r="AB29" s="125">
        <v>0.77934804431009863</v>
      </c>
      <c r="AC29" s="125">
        <v>0.80093333166047664</v>
      </c>
      <c r="AD29" s="125">
        <v>0.82251861901085466</v>
      </c>
      <c r="AE29" s="125">
        <v>0.84410390636123267</v>
      </c>
      <c r="AF29" s="125">
        <v>0.86568919371161046</v>
      </c>
      <c r="AH29" s="24" t="s">
        <v>155</v>
      </c>
      <c r="AI29" s="125">
        <v>0.7804543321668751</v>
      </c>
      <c r="AJ29" s="125">
        <v>0.79939935861356859</v>
      </c>
      <c r="AK29" s="125">
        <v>0.81834438506026208</v>
      </c>
      <c r="AL29" s="125">
        <v>0.81358928131774333</v>
      </c>
      <c r="AM29" s="125">
        <v>0.80883417757522458</v>
      </c>
      <c r="AN29" s="125">
        <v>0.79439613253754293</v>
      </c>
      <c r="AO29" s="125">
        <v>0.77995808749986129</v>
      </c>
      <c r="AP29" s="125">
        <v>0.79917096278409228</v>
      </c>
      <c r="AQ29" s="125">
        <v>0.81838383806832327</v>
      </c>
      <c r="AR29" s="125">
        <v>0.83759671335255426</v>
      </c>
      <c r="AS29" s="125">
        <v>0.85680958863678525</v>
      </c>
      <c r="AT29" s="125">
        <v>0.87602246392101613</v>
      </c>
    </row>
    <row r="30" spans="4:46" x14ac:dyDescent="0.25">
      <c r="D30" s="3">
        <v>1997</v>
      </c>
      <c r="E30" s="3">
        <v>28</v>
      </c>
      <c r="G30" s="6" t="s">
        <v>3608</v>
      </c>
      <c r="H30" s="6" t="s">
        <v>3609</v>
      </c>
      <c r="I30" s="3" t="s">
        <v>3610</v>
      </c>
      <c r="N30" s="46" t="s">
        <v>3611</v>
      </c>
      <c r="O30" s="46"/>
      <c r="P30" s="46"/>
      <c r="T30" s="24" t="s">
        <v>3612</v>
      </c>
      <c r="U30" s="125">
        <v>1</v>
      </c>
      <c r="V30" s="125">
        <v>1</v>
      </c>
      <c r="W30" s="125">
        <v>1</v>
      </c>
      <c r="X30" s="125">
        <v>1</v>
      </c>
      <c r="Y30" s="125">
        <v>1</v>
      </c>
      <c r="Z30" s="125">
        <v>1</v>
      </c>
      <c r="AA30" s="125">
        <v>1</v>
      </c>
      <c r="AB30" s="125">
        <v>1</v>
      </c>
      <c r="AC30" s="125">
        <v>1</v>
      </c>
      <c r="AD30" s="125">
        <v>1</v>
      </c>
      <c r="AE30" s="125">
        <v>1</v>
      </c>
      <c r="AF30" s="125">
        <v>1</v>
      </c>
      <c r="AH30" s="24" t="s">
        <v>3612</v>
      </c>
      <c r="AI30" s="125">
        <v>1</v>
      </c>
      <c r="AJ30" s="125">
        <v>1</v>
      </c>
      <c r="AK30" s="125">
        <v>1</v>
      </c>
      <c r="AL30" s="125">
        <v>1</v>
      </c>
      <c r="AM30" s="125">
        <v>1</v>
      </c>
      <c r="AN30" s="125">
        <v>1</v>
      </c>
      <c r="AO30" s="125">
        <v>1</v>
      </c>
      <c r="AP30" s="125">
        <v>1</v>
      </c>
      <c r="AQ30" s="125">
        <v>1</v>
      </c>
      <c r="AR30" s="125">
        <v>1</v>
      </c>
      <c r="AS30" s="125">
        <v>1</v>
      </c>
      <c r="AT30" s="125">
        <v>1</v>
      </c>
    </row>
    <row r="31" spans="4:46" x14ac:dyDescent="0.25">
      <c r="D31" s="3">
        <v>1998</v>
      </c>
      <c r="E31" s="3">
        <v>29</v>
      </c>
      <c r="G31" s="6" t="s">
        <v>165</v>
      </c>
      <c r="H31" s="6" t="s">
        <v>3613</v>
      </c>
      <c r="I31" s="3" t="s">
        <v>3614</v>
      </c>
      <c r="N31" s="46"/>
      <c r="O31" s="46"/>
      <c r="P31" s="46"/>
    </row>
    <row r="32" spans="4:46" x14ac:dyDescent="0.25">
      <c r="D32" s="3">
        <v>1999</v>
      </c>
      <c r="E32" s="3">
        <v>30</v>
      </c>
      <c r="G32" s="6" t="s">
        <v>3615</v>
      </c>
      <c r="H32" s="6"/>
      <c r="I32" s="3" t="s">
        <v>3616</v>
      </c>
      <c r="N32" s="46"/>
      <c r="O32" s="46"/>
      <c r="P32" s="46"/>
    </row>
    <row r="33" spans="4:16" x14ac:dyDescent="0.25">
      <c r="D33" s="3">
        <v>2000</v>
      </c>
      <c r="E33" s="3">
        <v>31</v>
      </c>
      <c r="G33" s="6" t="s">
        <v>3617</v>
      </c>
      <c r="H33" s="6"/>
      <c r="I33" s="3" t="s">
        <v>3618</v>
      </c>
      <c r="N33" s="46"/>
      <c r="O33" s="46"/>
      <c r="P33" s="46"/>
    </row>
    <row r="34" spans="4:16" x14ac:dyDescent="0.25">
      <c r="D34" s="3">
        <v>2001</v>
      </c>
      <c r="G34" s="6" t="s">
        <v>3619</v>
      </c>
      <c r="H34" s="6"/>
      <c r="I34" s="3" t="s">
        <v>3620</v>
      </c>
      <c r="N34" s="46"/>
      <c r="O34" s="46"/>
      <c r="P34" s="46"/>
    </row>
    <row r="35" spans="4:16" x14ac:dyDescent="0.25">
      <c r="D35" s="3">
        <v>2002</v>
      </c>
      <c r="G35" s="6" t="s">
        <v>3621</v>
      </c>
      <c r="H35" s="6"/>
      <c r="I35" s="3" t="s">
        <v>3622</v>
      </c>
      <c r="N35" s="46"/>
      <c r="O35" s="46"/>
      <c r="P35" s="46"/>
    </row>
    <row r="36" spans="4:16" ht="23.25" x14ac:dyDescent="0.25">
      <c r="D36" s="3">
        <v>2003</v>
      </c>
      <c r="G36" s="6" t="s">
        <v>3623</v>
      </c>
      <c r="H36" s="6"/>
      <c r="I36" s="3" t="s">
        <v>3624</v>
      </c>
      <c r="N36" s="46"/>
      <c r="O36" s="46"/>
      <c r="P36" s="46"/>
    </row>
    <row r="37" spans="4:16" ht="23.25" x14ac:dyDescent="0.25">
      <c r="D37" s="3">
        <v>2004</v>
      </c>
      <c r="G37" s="6" t="s">
        <v>2554</v>
      </c>
      <c r="H37" s="6"/>
      <c r="I37" s="3" t="s">
        <v>3625</v>
      </c>
      <c r="N37" s="46"/>
      <c r="O37" s="46"/>
      <c r="P37" s="46"/>
    </row>
    <row r="38" spans="4:16" ht="23.25" x14ac:dyDescent="0.25">
      <c r="D38" s="3">
        <v>2005</v>
      </c>
      <c r="G38" s="6" t="s">
        <v>3626</v>
      </c>
      <c r="H38" s="6"/>
      <c r="I38" s="3" t="s">
        <v>3627</v>
      </c>
      <c r="N38" s="46"/>
      <c r="O38" s="46"/>
      <c r="P38" s="46"/>
    </row>
    <row r="39" spans="4:16" x14ac:dyDescent="0.25">
      <c r="D39" s="3">
        <v>2006</v>
      </c>
      <c r="G39" s="6" t="s">
        <v>599</v>
      </c>
      <c r="H39" s="6"/>
      <c r="I39" s="3" t="s">
        <v>3628</v>
      </c>
      <c r="N39" s="46"/>
      <c r="O39" s="46"/>
      <c r="P39" s="46"/>
    </row>
    <row r="40" spans="4:16" x14ac:dyDescent="0.25">
      <c r="D40" s="3">
        <v>2007</v>
      </c>
      <c r="G40" s="6" t="s">
        <v>3629</v>
      </c>
      <c r="H40" s="6"/>
      <c r="I40" s="3" t="s">
        <v>3630</v>
      </c>
      <c r="N40" s="46"/>
      <c r="O40" s="46"/>
      <c r="P40" s="46"/>
    </row>
    <row r="41" spans="4:16" ht="23.25" x14ac:dyDescent="0.25">
      <c r="D41" s="3">
        <v>2008</v>
      </c>
      <c r="G41" s="6" t="s">
        <v>3631</v>
      </c>
      <c r="H41" s="6"/>
      <c r="I41" s="3" t="s">
        <v>3632</v>
      </c>
      <c r="N41" s="46"/>
      <c r="P41" s="46"/>
    </row>
    <row r="42" spans="4:16" ht="23.25" x14ac:dyDescent="0.25">
      <c r="D42" s="3">
        <v>2009</v>
      </c>
      <c r="G42" s="6" t="s">
        <v>3633</v>
      </c>
      <c r="H42" s="6"/>
      <c r="I42" s="3" t="s">
        <v>3634</v>
      </c>
      <c r="N42" s="46"/>
      <c r="P42" s="46"/>
    </row>
    <row r="43" spans="4:16" ht="23.25" x14ac:dyDescent="0.25">
      <c r="D43" s="3">
        <v>2010</v>
      </c>
      <c r="G43" s="6" t="s">
        <v>260</v>
      </c>
      <c r="H43" s="6"/>
      <c r="I43" s="3" t="s">
        <v>3635</v>
      </c>
      <c r="N43" s="46"/>
    </row>
    <row r="44" spans="4:16" ht="23.25" x14ac:dyDescent="0.25">
      <c r="D44" s="3">
        <v>2011</v>
      </c>
      <c r="G44" s="6" t="s">
        <v>3636</v>
      </c>
      <c r="H44" s="6"/>
      <c r="I44" s="3" t="s">
        <v>3637</v>
      </c>
    </row>
    <row r="45" spans="4:16" ht="23.25" x14ac:dyDescent="0.25">
      <c r="D45" s="3">
        <v>2012</v>
      </c>
      <c r="G45" s="6" t="s">
        <v>3638</v>
      </c>
      <c r="H45" s="6"/>
      <c r="I45" s="3" t="s">
        <v>3639</v>
      </c>
    </row>
    <row r="46" spans="4:16" x14ac:dyDescent="0.25">
      <c r="D46" s="3">
        <v>2013</v>
      </c>
      <c r="G46" s="6" t="s">
        <v>3640</v>
      </c>
      <c r="H46" s="6"/>
      <c r="I46" s="3" t="s">
        <v>3641</v>
      </c>
    </row>
    <row r="47" spans="4:16" x14ac:dyDescent="0.25">
      <c r="D47" s="3">
        <v>2014</v>
      </c>
      <c r="G47" s="6" t="s">
        <v>3642</v>
      </c>
      <c r="H47" s="6"/>
      <c r="I47" s="3" t="s">
        <v>3643</v>
      </c>
    </row>
    <row r="48" spans="4:16" x14ac:dyDescent="0.25">
      <c r="D48" s="3">
        <v>2015</v>
      </c>
      <c r="G48" s="6" t="s">
        <v>3644</v>
      </c>
      <c r="H48" s="6"/>
      <c r="I48" s="3" t="s">
        <v>3645</v>
      </c>
    </row>
    <row r="49" spans="4:9" x14ac:dyDescent="0.25">
      <c r="D49" s="3">
        <v>2016</v>
      </c>
      <c r="G49" s="6" t="s">
        <v>130</v>
      </c>
      <c r="H49" s="6"/>
      <c r="I49" s="3" t="s">
        <v>3646</v>
      </c>
    </row>
    <row r="50" spans="4:9" x14ac:dyDescent="0.25">
      <c r="D50" s="3">
        <v>2017</v>
      </c>
      <c r="G50" s="6" t="s">
        <v>3647</v>
      </c>
      <c r="H50" s="6"/>
      <c r="I50" s="3" t="s">
        <v>3648</v>
      </c>
    </row>
    <row r="51" spans="4:9" x14ac:dyDescent="0.25">
      <c r="D51" s="3">
        <v>2018</v>
      </c>
      <c r="G51" s="6" t="s">
        <v>3649</v>
      </c>
      <c r="H51" s="6"/>
      <c r="I51" s="3" t="s">
        <v>3650</v>
      </c>
    </row>
    <row r="52" spans="4:9" ht="23.25" x14ac:dyDescent="0.25">
      <c r="D52" s="3">
        <v>2019</v>
      </c>
      <c r="I52" s="3" t="s">
        <v>3651</v>
      </c>
    </row>
    <row r="53" spans="4:9" x14ac:dyDescent="0.25">
      <c r="D53" s="3">
        <v>2020</v>
      </c>
      <c r="I53" s="3" t="s">
        <v>3652</v>
      </c>
    </row>
    <row r="54" spans="4:9" x14ac:dyDescent="0.25">
      <c r="D54" s="3">
        <v>2021</v>
      </c>
      <c r="I54" s="3" t="s">
        <v>3653</v>
      </c>
    </row>
    <row r="55" spans="4:9" x14ac:dyDescent="0.25">
      <c r="D55" s="3">
        <v>2022</v>
      </c>
      <c r="I55" s="3" t="s">
        <v>3654</v>
      </c>
    </row>
    <row r="56" spans="4:9" x14ac:dyDescent="0.25">
      <c r="D56" s="3">
        <v>2023</v>
      </c>
      <c r="I56" s="3" t="s">
        <v>3655</v>
      </c>
    </row>
    <row r="57" spans="4:9" x14ac:dyDescent="0.25">
      <c r="D57" s="3">
        <v>2024</v>
      </c>
      <c r="I57" s="3" t="s">
        <v>3656</v>
      </c>
    </row>
    <row r="58" spans="4:9" x14ac:dyDescent="0.25">
      <c r="D58" s="3">
        <v>2025</v>
      </c>
      <c r="I58" s="3" t="s">
        <v>3657</v>
      </c>
    </row>
    <row r="59" spans="4:9" x14ac:dyDescent="0.25">
      <c r="D59" s="3">
        <v>2026</v>
      </c>
      <c r="I59" s="3" t="s">
        <v>3658</v>
      </c>
    </row>
    <row r="60" spans="4:9" x14ac:dyDescent="0.25">
      <c r="D60" s="3">
        <v>2027</v>
      </c>
      <c r="I60" s="3" t="s">
        <v>3659</v>
      </c>
    </row>
    <row r="61" spans="4:9" x14ac:dyDescent="0.25">
      <c r="D61" s="3">
        <v>2028</v>
      </c>
      <c r="I61" s="3" t="s">
        <v>3660</v>
      </c>
    </row>
    <row r="62" spans="4:9" x14ac:dyDescent="0.25">
      <c r="D62" s="3">
        <v>2029</v>
      </c>
      <c r="I62" s="3" t="s">
        <v>3661</v>
      </c>
    </row>
    <row r="63" spans="4:9" x14ac:dyDescent="0.25">
      <c r="D63" s="3">
        <v>2030</v>
      </c>
      <c r="I63" s="3" t="s">
        <v>3662</v>
      </c>
    </row>
    <row r="64" spans="4:9" x14ac:dyDescent="0.25">
      <c r="D64" s="3">
        <v>2031</v>
      </c>
      <c r="I64" s="3" t="s">
        <v>3663</v>
      </c>
    </row>
    <row r="65" spans="4:9" x14ac:dyDescent="0.25">
      <c r="D65" s="3">
        <v>2032</v>
      </c>
      <c r="I65" s="3" t="s">
        <v>3664</v>
      </c>
    </row>
    <row r="66" spans="4:9" x14ac:dyDescent="0.25">
      <c r="D66" s="3">
        <v>2033</v>
      </c>
      <c r="I66" s="3" t="s">
        <v>3665</v>
      </c>
    </row>
    <row r="67" spans="4:9" x14ac:dyDescent="0.25">
      <c r="D67" s="3">
        <v>2034</v>
      </c>
      <c r="I67" s="3" t="s">
        <v>3666</v>
      </c>
    </row>
    <row r="68" spans="4:9" x14ac:dyDescent="0.25">
      <c r="D68" s="3">
        <v>2035</v>
      </c>
      <c r="I68" s="3" t="s">
        <v>3667</v>
      </c>
    </row>
    <row r="69" spans="4:9" x14ac:dyDescent="0.25">
      <c r="D69" s="3">
        <v>2036</v>
      </c>
      <c r="I69" s="3" t="s">
        <v>3668</v>
      </c>
    </row>
    <row r="70" spans="4:9" x14ac:dyDescent="0.25">
      <c r="D70" s="3">
        <v>2037</v>
      </c>
      <c r="I70" s="3" t="s">
        <v>3669</v>
      </c>
    </row>
    <row r="71" spans="4:9" x14ac:dyDescent="0.25">
      <c r="D71" s="3">
        <v>2038</v>
      </c>
      <c r="I71" s="3" t="s">
        <v>3670</v>
      </c>
    </row>
    <row r="72" spans="4:9" x14ac:dyDescent="0.25">
      <c r="D72" s="3">
        <v>2039</v>
      </c>
      <c r="I72" s="3" t="s">
        <v>3671</v>
      </c>
    </row>
    <row r="73" spans="4:9" x14ac:dyDescent="0.25">
      <c r="D73" s="3">
        <v>2040</v>
      </c>
      <c r="I73" s="3" t="s">
        <v>3672</v>
      </c>
    </row>
    <row r="74" spans="4:9" ht="23.25" x14ac:dyDescent="0.25">
      <c r="D74" s="3">
        <v>2041</v>
      </c>
      <c r="I74" s="3" t="s">
        <v>3673</v>
      </c>
    </row>
    <row r="75" spans="4:9" x14ac:dyDescent="0.25">
      <c r="D75" s="3">
        <v>2042</v>
      </c>
      <c r="I75" s="3" t="s">
        <v>3674</v>
      </c>
    </row>
    <row r="76" spans="4:9" ht="23.25" x14ac:dyDescent="0.25">
      <c r="D76" s="3">
        <v>2043</v>
      </c>
      <c r="I76" s="3" t="s">
        <v>3675</v>
      </c>
    </row>
    <row r="77" spans="4:9" x14ac:dyDescent="0.25">
      <c r="D77" s="3">
        <v>2044</v>
      </c>
    </row>
    <row r="78" spans="4:9" x14ac:dyDescent="0.25">
      <c r="D78" s="3">
        <v>2045</v>
      </c>
    </row>
    <row r="79" spans="4:9" x14ac:dyDescent="0.25">
      <c r="D79" s="3">
        <v>2046</v>
      </c>
    </row>
    <row r="80" spans="4:9" x14ac:dyDescent="0.25">
      <c r="D80" s="3">
        <v>2047</v>
      </c>
    </row>
    <row r="81" spans="4:4" x14ac:dyDescent="0.25">
      <c r="D81" s="3">
        <v>2048</v>
      </c>
    </row>
    <row r="82" spans="4:4" x14ac:dyDescent="0.25">
      <c r="D82" s="3">
        <v>2049</v>
      </c>
    </row>
    <row r="83" spans="4:4" x14ac:dyDescent="0.25">
      <c r="D83" s="3">
        <v>2050</v>
      </c>
    </row>
    <row r="84" spans="4:4" x14ac:dyDescent="0.25">
      <c r="D84" s="3">
        <v>2051</v>
      </c>
    </row>
    <row r="85" spans="4:4" x14ac:dyDescent="0.25">
      <c r="D85" s="3">
        <v>2052</v>
      </c>
    </row>
    <row r="86" spans="4:4" x14ac:dyDescent="0.25">
      <c r="D86" s="3">
        <v>2053</v>
      </c>
    </row>
    <row r="87" spans="4:4" x14ac:dyDescent="0.25">
      <c r="D87" s="3">
        <v>2054</v>
      </c>
    </row>
    <row r="88" spans="4:4" x14ac:dyDescent="0.25">
      <c r="D88" s="3">
        <v>2055</v>
      </c>
    </row>
    <row r="89" spans="4:4" x14ac:dyDescent="0.25">
      <c r="D89" s="3">
        <v>2056</v>
      </c>
    </row>
    <row r="90" spans="4:4" x14ac:dyDescent="0.25">
      <c r="D90" s="3">
        <v>2057</v>
      </c>
    </row>
    <row r="91" spans="4:4" x14ac:dyDescent="0.25">
      <c r="D91" s="3">
        <v>2058</v>
      </c>
    </row>
    <row r="92" spans="4:4" x14ac:dyDescent="0.25">
      <c r="D92" s="3">
        <v>2059</v>
      </c>
    </row>
    <row r="93" spans="4:4" x14ac:dyDescent="0.25">
      <c r="D93" s="3">
        <v>2060</v>
      </c>
    </row>
  </sheetData>
  <sheetProtection algorithmName="SHA-512" hashValue="gzeDPnOba5QG4hACwsJS4CKiYKQkTz3SsmzCzh6auwajGVAbMMRzFTPq0lEDTL98LEwswg3MIo65IReGXE4cwg==" saltValue="IB2ZPSrwAC4rNVv86AR71Q==" spinCount="100000" sheet="1" objects="1" scenarios="1"/>
  <pageMargins left="0.7" right="0.7" top="0.75" bottom="0.75" header="0.3" footer="0.3"/>
  <pageSetup orientation="portrait" horizontalDpi="90" verticalDpi="9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1BD15-447D-4AF0-92D8-A174EF8CF7A3}">
  <sheetPr codeName="Sheet10">
    <tabColor rgb="FF00B050"/>
  </sheetPr>
  <dimension ref="B2:Q43"/>
  <sheetViews>
    <sheetView workbookViewId="0"/>
  </sheetViews>
  <sheetFormatPr defaultColWidth="8.85546875" defaultRowHeight="15" x14ac:dyDescent="0.25"/>
  <cols>
    <col min="12" max="17" width="9.28515625" bestFit="1" customWidth="1"/>
  </cols>
  <sheetData>
    <row r="2" spans="2:17" x14ac:dyDescent="0.25">
      <c r="B2" s="128"/>
      <c r="C2" s="128"/>
      <c r="D2" s="128"/>
      <c r="E2" s="128"/>
      <c r="F2" s="129" t="s">
        <v>3676</v>
      </c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</row>
    <row r="3" spans="2:17" x14ac:dyDescent="0.25">
      <c r="B3" s="130" t="s">
        <v>3677</v>
      </c>
      <c r="C3" s="130" t="s">
        <v>3678</v>
      </c>
      <c r="D3" s="130" t="s">
        <v>3679</v>
      </c>
      <c r="E3" s="130" t="s">
        <v>3680</v>
      </c>
      <c r="F3" s="130">
        <v>2024</v>
      </c>
      <c r="G3" s="130">
        <v>2025</v>
      </c>
      <c r="H3" s="130">
        <v>2026</v>
      </c>
      <c r="I3" s="130">
        <v>2027</v>
      </c>
      <c r="J3" s="130">
        <v>2028</v>
      </c>
      <c r="K3" s="130">
        <v>2029</v>
      </c>
      <c r="L3" s="130">
        <v>2030</v>
      </c>
      <c r="M3" s="130">
        <v>2031</v>
      </c>
      <c r="N3" s="130">
        <v>2032</v>
      </c>
      <c r="O3" s="130">
        <v>2033</v>
      </c>
      <c r="P3" s="130">
        <v>2034</v>
      </c>
      <c r="Q3" s="130">
        <v>2035</v>
      </c>
    </row>
    <row r="4" spans="2:17" x14ac:dyDescent="0.25"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1"/>
    </row>
    <row r="5" spans="2:17" x14ac:dyDescent="0.25">
      <c r="B5" s="132" t="s">
        <v>3249</v>
      </c>
      <c r="C5" s="132" t="s">
        <v>3251</v>
      </c>
      <c r="D5" s="132" t="s">
        <v>3249</v>
      </c>
      <c r="E5" s="132" t="s">
        <v>3681</v>
      </c>
      <c r="F5" s="133">
        <v>2483.8068589790723</v>
      </c>
      <c r="G5" s="133">
        <v>2670.6038103689802</v>
      </c>
      <c r="H5" s="133">
        <v>2858.9074246620553</v>
      </c>
      <c r="I5" s="133">
        <v>3056.0035900636071</v>
      </c>
      <c r="J5" s="133">
        <v>3256.6374079561342</v>
      </c>
      <c r="K5" s="133">
        <v>3468.7628407033926</v>
      </c>
      <c r="L5" s="133">
        <v>3666.9481221821034</v>
      </c>
      <c r="M5" s="133">
        <v>3882.9316452981288</v>
      </c>
      <c r="N5" s="133">
        <v>4089.8779554219054</v>
      </c>
      <c r="O5" s="133">
        <v>4313.371000375545</v>
      </c>
      <c r="P5" s="133">
        <v>4525.9710006049063</v>
      </c>
      <c r="Q5" s="133">
        <v>4733.5943482356379</v>
      </c>
    </row>
    <row r="6" spans="2:17" x14ac:dyDescent="0.25">
      <c r="B6" s="132" t="s">
        <v>3249</v>
      </c>
      <c r="C6" s="132" t="s">
        <v>3201</v>
      </c>
      <c r="D6" s="132"/>
      <c r="E6" s="132" t="s">
        <v>3682</v>
      </c>
      <c r="F6" s="133">
        <v>1044.2812727718472</v>
      </c>
      <c r="G6" s="133">
        <v>1116.2856772500425</v>
      </c>
      <c r="H6" s="133">
        <v>1188.7877162783418</v>
      </c>
      <c r="I6" s="133">
        <v>1263.803082966863</v>
      </c>
      <c r="J6" s="133">
        <v>1341.8643229155455</v>
      </c>
      <c r="K6" s="133">
        <v>1417.5187133768627</v>
      </c>
      <c r="L6" s="133">
        <v>1491.0134772441515</v>
      </c>
      <c r="M6" s="133">
        <v>1560.1180533957549</v>
      </c>
      <c r="N6" s="133">
        <v>1628.5101143427687</v>
      </c>
      <c r="O6" s="133">
        <v>1691.9805408676923</v>
      </c>
      <c r="P6" s="133">
        <v>1751.8540669200165</v>
      </c>
      <c r="Q6" s="133">
        <v>1806.595437887127</v>
      </c>
    </row>
    <row r="7" spans="2:17" x14ac:dyDescent="0.25">
      <c r="B7" s="132" t="s">
        <v>3249</v>
      </c>
      <c r="C7" s="132" t="s">
        <v>3206</v>
      </c>
      <c r="D7" s="132" t="s">
        <v>3683</v>
      </c>
      <c r="E7" s="132" t="s">
        <v>3684</v>
      </c>
      <c r="F7" s="133">
        <v>421.15158866235947</v>
      </c>
      <c r="G7" s="133">
        <v>452.41756345284011</v>
      </c>
      <c r="H7" s="133">
        <v>484.24656690264459</v>
      </c>
      <c r="I7" s="133">
        <v>518.26131780701587</v>
      </c>
      <c r="J7" s="133">
        <v>553.24666760565185</v>
      </c>
      <c r="K7" s="133">
        <v>588.40650611030662</v>
      </c>
      <c r="L7" s="133">
        <v>623.01932056784142</v>
      </c>
      <c r="M7" s="133">
        <v>657.26665772916772</v>
      </c>
      <c r="N7" s="133">
        <v>690.27502269615002</v>
      </c>
      <c r="O7" s="133">
        <v>722.39237653960083</v>
      </c>
      <c r="P7" s="133">
        <v>753.19576332979227</v>
      </c>
      <c r="Q7" s="133">
        <v>782.63020991442545</v>
      </c>
    </row>
    <row r="8" spans="2:17" x14ac:dyDescent="0.25">
      <c r="B8" s="132" t="s">
        <v>3249</v>
      </c>
      <c r="C8" s="132" t="s">
        <v>3206</v>
      </c>
      <c r="D8" s="132" t="s">
        <v>3221</v>
      </c>
      <c r="E8" s="132" t="s">
        <v>3222</v>
      </c>
      <c r="F8" s="133">
        <v>272.19416399859608</v>
      </c>
      <c r="G8" s="133">
        <v>293.24422043725548</v>
      </c>
      <c r="H8" s="133">
        <v>314.64319486101334</v>
      </c>
      <c r="I8" s="133">
        <v>337.11583948832134</v>
      </c>
      <c r="J8" s="133">
        <v>360.59438348444075</v>
      </c>
      <c r="K8" s="133">
        <v>384.43336439847536</v>
      </c>
      <c r="L8" s="133">
        <v>408.20763606432604</v>
      </c>
      <c r="M8" s="133">
        <v>431.73764612373708</v>
      </c>
      <c r="N8" s="133">
        <v>454.71495834668525</v>
      </c>
      <c r="O8" s="133">
        <v>477.48365101121402</v>
      </c>
      <c r="P8" s="133">
        <v>499.30993106673799</v>
      </c>
      <c r="Q8" s="133">
        <v>522.15571416344596</v>
      </c>
    </row>
    <row r="9" spans="2:17" x14ac:dyDescent="0.25">
      <c r="B9" s="132" t="s">
        <v>3249</v>
      </c>
      <c r="C9" s="132" t="s">
        <v>3206</v>
      </c>
      <c r="D9" s="132" t="s">
        <v>3227</v>
      </c>
      <c r="E9" s="132" t="s">
        <v>3228</v>
      </c>
      <c r="F9" s="133">
        <v>617.76959431414195</v>
      </c>
      <c r="G9" s="133">
        <v>667.81996111621743</v>
      </c>
      <c r="H9" s="133">
        <v>718.63308662617487</v>
      </c>
      <c r="I9" s="133">
        <v>771.46593233074759</v>
      </c>
      <c r="J9" s="133">
        <v>827.57953531612543</v>
      </c>
      <c r="K9" s="133">
        <v>883.45521722999354</v>
      </c>
      <c r="L9" s="133">
        <v>939.61924241275983</v>
      </c>
      <c r="M9" s="133">
        <v>994.0497540750838</v>
      </c>
      <c r="N9" s="133">
        <v>1047.1904037722193</v>
      </c>
      <c r="O9" s="133">
        <v>1098.0250495756795</v>
      </c>
      <c r="P9" s="133">
        <v>1147.2771116564363</v>
      </c>
      <c r="Q9" s="133">
        <v>1195.6178051162908</v>
      </c>
    </row>
    <row r="10" spans="2:17" x14ac:dyDescent="0.25">
      <c r="B10" s="132" t="s">
        <v>3249</v>
      </c>
      <c r="C10" s="132" t="s">
        <v>3206</v>
      </c>
      <c r="D10" s="132" t="s">
        <v>3233</v>
      </c>
      <c r="E10" s="132" t="s">
        <v>3234</v>
      </c>
      <c r="F10" s="133">
        <v>3.1274358840494534</v>
      </c>
      <c r="G10" s="133">
        <v>3.3636520056169532</v>
      </c>
      <c r="H10" s="133">
        <v>3.6050746596521281</v>
      </c>
      <c r="I10" s="133">
        <v>3.8602955575569933</v>
      </c>
      <c r="J10" s="133">
        <v>4.1281791027990744</v>
      </c>
      <c r="K10" s="133">
        <v>4.4032289358735328</v>
      </c>
      <c r="L10" s="133">
        <v>4.6760213764533942</v>
      </c>
      <c r="M10" s="133">
        <v>4.9529948206200691</v>
      </c>
      <c r="N10" s="133">
        <v>5.2230105835236342</v>
      </c>
      <c r="O10" s="133">
        <v>5.4948898457039075</v>
      </c>
      <c r="P10" s="133">
        <v>5.7600678791208466</v>
      </c>
      <c r="Q10" s="133">
        <v>6.0177562422379056</v>
      </c>
    </row>
    <row r="11" spans="2:17" x14ac:dyDescent="0.25">
      <c r="B11" s="132" t="s">
        <v>3249</v>
      </c>
      <c r="C11" s="132" t="s">
        <v>3206</v>
      </c>
      <c r="D11" s="132" t="s">
        <v>3241</v>
      </c>
      <c r="E11" s="132" t="s">
        <v>3242</v>
      </c>
      <c r="F11" s="133">
        <v>527.86388071769511</v>
      </c>
      <c r="G11" s="133">
        <v>563.93443402414778</v>
      </c>
      <c r="H11" s="133">
        <v>600.94246843265171</v>
      </c>
      <c r="I11" s="133">
        <v>639.69312653983377</v>
      </c>
      <c r="J11" s="133">
        <v>682.55819738465698</v>
      </c>
      <c r="K11" s="133">
        <v>725.04097687911815</v>
      </c>
      <c r="L11" s="133">
        <v>779.38139222076563</v>
      </c>
      <c r="M11" s="133">
        <v>819.26259007070894</v>
      </c>
      <c r="N11" s="133">
        <v>863.34478143792842</v>
      </c>
      <c r="O11" s="133">
        <v>897.0318566789806</v>
      </c>
      <c r="P11" s="133">
        <v>932.88804641092975</v>
      </c>
      <c r="Q11" s="133">
        <v>967.05580668741084</v>
      </c>
    </row>
    <row r="12" spans="2:17" x14ac:dyDescent="0.25">
      <c r="B12" s="132" t="s">
        <v>3249</v>
      </c>
      <c r="C12" s="132" t="s">
        <v>3206</v>
      </c>
      <c r="D12" s="132" t="s">
        <v>3247</v>
      </c>
      <c r="E12" s="132" t="s">
        <v>3248</v>
      </c>
      <c r="F12" s="133">
        <v>316.75083019541813</v>
      </c>
      <c r="G12" s="133">
        <v>339.10983202487694</v>
      </c>
      <c r="H12" s="133">
        <v>364.76233374423686</v>
      </c>
      <c r="I12" s="133">
        <v>394.23905047890116</v>
      </c>
      <c r="J12" s="133">
        <v>426.38292831492276</v>
      </c>
      <c r="K12" s="133">
        <v>456.14532228889948</v>
      </c>
      <c r="L12" s="133">
        <v>487.03461529488857</v>
      </c>
      <c r="M12" s="133">
        <v>517.71009069627598</v>
      </c>
      <c r="N12" s="133">
        <v>550.01922490357629</v>
      </c>
      <c r="O12" s="133">
        <v>578.78887456209941</v>
      </c>
      <c r="P12" s="133">
        <v>609.02186232936469</v>
      </c>
      <c r="Q12" s="133">
        <v>639.46893059021602</v>
      </c>
    </row>
    <row r="13" spans="2:17" x14ac:dyDescent="0.25">
      <c r="B13" s="132" t="s">
        <v>3249</v>
      </c>
      <c r="C13" s="132" t="s">
        <v>3206</v>
      </c>
      <c r="D13" s="132" t="s">
        <v>3252</v>
      </c>
      <c r="E13" s="132" t="s">
        <v>3253</v>
      </c>
      <c r="F13" s="133">
        <v>174.58370029279465</v>
      </c>
      <c r="G13" s="133">
        <v>187.74625877084296</v>
      </c>
      <c r="H13" s="133">
        <v>201.05464856586698</v>
      </c>
      <c r="I13" s="133">
        <v>215.08391009554981</v>
      </c>
      <c r="J13" s="133">
        <v>229.8694970939209</v>
      </c>
      <c r="K13" s="133">
        <v>244.8625782047807</v>
      </c>
      <c r="L13" s="133">
        <v>259.97134575100404</v>
      </c>
      <c r="M13" s="133">
        <v>274.72346527719623</v>
      </c>
      <c r="N13" s="133">
        <v>289.20527157432571</v>
      </c>
      <c r="O13" s="133">
        <v>303.56593207859419</v>
      </c>
      <c r="P13" s="133">
        <v>317.5371963463985</v>
      </c>
      <c r="Q13" s="133">
        <v>331.39997696384302</v>
      </c>
    </row>
    <row r="14" spans="2:17" x14ac:dyDescent="0.25">
      <c r="B14" s="132" t="s">
        <v>3249</v>
      </c>
      <c r="C14" s="132" t="s">
        <v>3206</v>
      </c>
      <c r="D14" s="132" t="s">
        <v>3260</v>
      </c>
      <c r="E14" s="132" t="s">
        <v>3261</v>
      </c>
      <c r="F14" s="133">
        <v>62.138081316377651</v>
      </c>
      <c r="G14" s="133">
        <v>66.496059034432207</v>
      </c>
      <c r="H14" s="133">
        <v>71.017362202773811</v>
      </c>
      <c r="I14" s="133">
        <v>75.665120769114964</v>
      </c>
      <c r="J14" s="133">
        <v>80.48241444552616</v>
      </c>
      <c r="K14" s="133">
        <v>85.149414717258253</v>
      </c>
      <c r="L14" s="133">
        <v>89.681980650495873</v>
      </c>
      <c r="M14" s="133">
        <v>93.946685834520423</v>
      </c>
      <c r="N14" s="133">
        <v>98.166583975000705</v>
      </c>
      <c r="O14" s="133">
        <v>102.08317249026896</v>
      </c>
      <c r="P14" s="133">
        <v>105.78473833742601</v>
      </c>
      <c r="Q14" s="133">
        <v>109.17589388091692</v>
      </c>
    </row>
    <row r="15" spans="2:17" x14ac:dyDescent="0.25">
      <c r="B15" s="132" t="s">
        <v>3249</v>
      </c>
      <c r="C15" s="132" t="s">
        <v>3206</v>
      </c>
      <c r="D15" s="132" t="s">
        <v>3270</v>
      </c>
      <c r="E15" s="132" t="s">
        <v>3685</v>
      </c>
      <c r="F15" s="133">
        <v>350.21324007670898</v>
      </c>
      <c r="G15" s="133">
        <v>376.68297404818878</v>
      </c>
      <c r="H15" s="133">
        <v>403.56176136508725</v>
      </c>
      <c r="I15" s="133">
        <v>432.00922554326763</v>
      </c>
      <c r="J15" s="133">
        <v>461.8896518316966</v>
      </c>
      <c r="K15" s="133">
        <v>492.40267793259045</v>
      </c>
      <c r="L15" s="133">
        <v>522.9226245202517</v>
      </c>
      <c r="M15" s="133">
        <v>553.27567634329318</v>
      </c>
      <c r="N15" s="133">
        <v>583.10753624593087</v>
      </c>
      <c r="O15" s="133">
        <v>612.88219212544936</v>
      </c>
      <c r="P15" s="133">
        <v>641.84777737179513</v>
      </c>
      <c r="Q15" s="133">
        <v>670.34157413534956</v>
      </c>
    </row>
    <row r="16" spans="2:17" x14ac:dyDescent="0.25">
      <c r="B16" s="132" t="s">
        <v>3249</v>
      </c>
      <c r="C16" s="132" t="s">
        <v>3206</v>
      </c>
      <c r="D16" s="132" t="s">
        <v>3686</v>
      </c>
      <c r="E16" s="132" t="s">
        <v>3277</v>
      </c>
      <c r="F16" s="133">
        <v>337.44318241651644</v>
      </c>
      <c r="G16" s="133">
        <v>362.59051649013793</v>
      </c>
      <c r="H16" s="133">
        <v>388.24515038707466</v>
      </c>
      <c r="I16" s="133">
        <v>415.37112983413044</v>
      </c>
      <c r="J16" s="133">
        <v>443.77395346360737</v>
      </c>
      <c r="K16" s="133">
        <v>472.77166743521479</v>
      </c>
      <c r="L16" s="133">
        <v>501.68487615834687</v>
      </c>
      <c r="M16" s="133">
        <v>530.5496873902905</v>
      </c>
      <c r="N16" s="133">
        <v>558.89072034388994</v>
      </c>
      <c r="O16" s="133">
        <v>587.07254600964177</v>
      </c>
      <c r="P16" s="133">
        <v>614.43748105219868</v>
      </c>
      <c r="Q16" s="133">
        <v>641.20263112945668</v>
      </c>
    </row>
    <row r="17" spans="2:17" x14ac:dyDescent="0.25">
      <c r="B17" s="132" t="s">
        <v>3249</v>
      </c>
      <c r="C17" s="132" t="s">
        <v>3206</v>
      </c>
      <c r="D17" s="132" t="s">
        <v>3274</v>
      </c>
      <c r="E17" s="132" t="s">
        <v>3687</v>
      </c>
      <c r="F17" s="133">
        <v>204.13485296036629</v>
      </c>
      <c r="G17" s="133">
        <v>219.59562436786734</v>
      </c>
      <c r="H17" s="133">
        <v>235.2439036449297</v>
      </c>
      <c r="I17" s="133">
        <v>251.77557565799594</v>
      </c>
      <c r="J17" s="133">
        <v>269.1820112432012</v>
      </c>
      <c r="K17" s="133">
        <v>286.89668003285396</v>
      </c>
      <c r="L17" s="133">
        <v>304.69389780741091</v>
      </c>
      <c r="M17" s="133">
        <v>322.21442833329922</v>
      </c>
      <c r="N17" s="133">
        <v>339.42850634791262</v>
      </c>
      <c r="O17" s="133">
        <v>356.56934250918135</v>
      </c>
      <c r="P17" s="133">
        <v>373.249630782145</v>
      </c>
      <c r="Q17" s="133">
        <v>389.75397688857419</v>
      </c>
    </row>
    <row r="18" spans="2:17" x14ac:dyDescent="0.25">
      <c r="B18" s="132" t="s">
        <v>3249</v>
      </c>
      <c r="C18" s="132" t="s">
        <v>3206</v>
      </c>
      <c r="D18" s="132" t="s">
        <v>3282</v>
      </c>
      <c r="E18" s="132" t="s">
        <v>3283</v>
      </c>
      <c r="F18" s="133">
        <v>65.848531141168294</v>
      </c>
      <c r="G18" s="133">
        <v>71.437151445058674</v>
      </c>
      <c r="H18" s="133">
        <v>77.281773889539011</v>
      </c>
      <c r="I18" s="133">
        <v>83.386448610861379</v>
      </c>
      <c r="J18" s="133">
        <v>90.055275571140967</v>
      </c>
      <c r="K18" s="133">
        <v>96.31582884604012</v>
      </c>
      <c r="L18" s="133">
        <v>102.91328573756282</v>
      </c>
      <c r="M18" s="133">
        <v>109.38630667423828</v>
      </c>
      <c r="N18" s="133">
        <v>116.1331870201184</v>
      </c>
      <c r="O18" s="133">
        <v>122.13662570100729</v>
      </c>
      <c r="P18" s="133">
        <v>128.23331103435945</v>
      </c>
      <c r="Q18" s="133">
        <v>134.24818004623634</v>
      </c>
    </row>
    <row r="19" spans="2:17" x14ac:dyDescent="0.25">
      <c r="B19" s="131"/>
      <c r="C19" s="131"/>
      <c r="D19" s="131"/>
      <c r="E19" s="131"/>
      <c r="F19" s="131"/>
      <c r="G19" s="131"/>
      <c r="H19" s="131"/>
      <c r="I19" s="131"/>
      <c r="J19" s="131"/>
      <c r="K19" s="131"/>
      <c r="L19" s="131"/>
      <c r="M19" s="131"/>
      <c r="N19" s="131"/>
      <c r="O19" s="131"/>
      <c r="P19" s="131"/>
      <c r="Q19" s="131"/>
    </row>
    <row r="20" spans="2:17" x14ac:dyDescent="0.25">
      <c r="B20" s="132" t="s">
        <v>3264</v>
      </c>
      <c r="C20" s="132" t="s">
        <v>3251</v>
      </c>
      <c r="D20" s="132" t="s">
        <v>3264</v>
      </c>
      <c r="E20" s="132" t="s">
        <v>3688</v>
      </c>
      <c r="F20" s="133">
        <v>3045.6552922272008</v>
      </c>
      <c r="G20" s="133">
        <v>3285.9745840143787</v>
      </c>
      <c r="H20" s="133">
        <v>3536.1960292967306</v>
      </c>
      <c r="I20" s="133">
        <v>3798.2790020660741</v>
      </c>
      <c r="J20" s="133">
        <v>4067.7244055505175</v>
      </c>
      <c r="K20" s="133">
        <v>4348.1989093430002</v>
      </c>
      <c r="L20" s="133">
        <v>4638.7565959445928</v>
      </c>
      <c r="M20" s="133">
        <v>4940.7488752548306</v>
      </c>
      <c r="N20" s="133">
        <v>5249.1653779558428</v>
      </c>
      <c r="O20" s="133">
        <v>5563.6355709265245</v>
      </c>
      <c r="P20" s="133">
        <v>5882.7329697236801</v>
      </c>
      <c r="Q20" s="133">
        <v>6204.3137106902432</v>
      </c>
    </row>
    <row r="21" spans="2:17" x14ac:dyDescent="0.25">
      <c r="B21" s="132" t="s">
        <v>3264</v>
      </c>
      <c r="C21" s="132" t="s">
        <v>3201</v>
      </c>
      <c r="D21" s="132"/>
      <c r="E21" s="132" t="s">
        <v>3689</v>
      </c>
      <c r="F21" s="133">
        <v>258.95906146369924</v>
      </c>
      <c r="G21" s="133">
        <v>277.62600208478869</v>
      </c>
      <c r="H21" s="133">
        <v>297.02638527422238</v>
      </c>
      <c r="I21" s="133">
        <v>316.37784858260233</v>
      </c>
      <c r="J21" s="133">
        <v>336.86391331946299</v>
      </c>
      <c r="K21" s="133">
        <v>357.73704018578508</v>
      </c>
      <c r="L21" s="133">
        <v>379.46587953282386</v>
      </c>
      <c r="M21" s="133">
        <v>401.31059926563461</v>
      </c>
      <c r="N21" s="133">
        <v>424.5472950956584</v>
      </c>
      <c r="O21" s="133">
        <v>447.79511993059907</v>
      </c>
      <c r="P21" s="133">
        <v>471.39999159290011</v>
      </c>
      <c r="Q21" s="133">
        <v>494.98519838813047</v>
      </c>
    </row>
    <row r="22" spans="2:17" x14ac:dyDescent="0.25">
      <c r="B22" s="132" t="s">
        <v>3264</v>
      </c>
      <c r="C22" s="132" t="s">
        <v>3206</v>
      </c>
      <c r="D22" s="132" t="s">
        <v>3204</v>
      </c>
      <c r="E22" s="132" t="s">
        <v>3205</v>
      </c>
      <c r="F22" s="133">
        <v>30.105810709839815</v>
      </c>
      <c r="G22" s="133">
        <v>32.504098777569489</v>
      </c>
      <c r="H22" s="133">
        <v>34.999640542766912</v>
      </c>
      <c r="I22" s="133">
        <v>37.614739331637956</v>
      </c>
      <c r="J22" s="133">
        <v>40.333183111954085</v>
      </c>
      <c r="K22" s="133">
        <v>43.12310859058897</v>
      </c>
      <c r="L22" s="133">
        <v>46.028780876911163</v>
      </c>
      <c r="M22" s="133">
        <v>48.950928205180396</v>
      </c>
      <c r="N22" s="133">
        <v>51.950231455221179</v>
      </c>
      <c r="O22" s="133">
        <v>54.992953646411216</v>
      </c>
      <c r="P22" s="133">
        <v>58.077081456034364</v>
      </c>
      <c r="Q22" s="133">
        <v>61.221541257178046</v>
      </c>
    </row>
    <row r="23" spans="2:17" x14ac:dyDescent="0.25">
      <c r="B23" s="132" t="s">
        <v>3264</v>
      </c>
      <c r="C23" s="132" t="s">
        <v>3206</v>
      </c>
      <c r="D23" s="132" t="s">
        <v>3213</v>
      </c>
      <c r="E23" s="132" t="s">
        <v>3690</v>
      </c>
      <c r="F23" s="133">
        <v>0</v>
      </c>
      <c r="G23" s="133">
        <v>0</v>
      </c>
      <c r="H23" s="133">
        <v>0</v>
      </c>
      <c r="I23" s="133">
        <v>0</v>
      </c>
      <c r="J23" s="133">
        <v>0</v>
      </c>
      <c r="K23" s="133">
        <v>0</v>
      </c>
      <c r="L23" s="133">
        <v>0</v>
      </c>
      <c r="M23" s="133">
        <v>0</v>
      </c>
      <c r="N23" s="133">
        <v>0</v>
      </c>
      <c r="O23" s="133">
        <v>0</v>
      </c>
      <c r="P23" s="133">
        <v>0</v>
      </c>
      <c r="Q23" s="133">
        <v>0</v>
      </c>
    </row>
    <row r="24" spans="2:17" x14ac:dyDescent="0.25">
      <c r="B24" s="132" t="s">
        <v>3264</v>
      </c>
      <c r="C24" s="132" t="s">
        <v>3206</v>
      </c>
      <c r="D24" s="132" t="s">
        <v>3683</v>
      </c>
      <c r="E24" s="132" t="s">
        <v>3684</v>
      </c>
      <c r="F24" s="133">
        <v>32.356121861904604</v>
      </c>
      <c r="G24" s="133">
        <v>34.517261561131555</v>
      </c>
      <c r="H24" s="133">
        <v>36.74543728673023</v>
      </c>
      <c r="I24" s="133">
        <v>38.944289016766014</v>
      </c>
      <c r="J24" s="133">
        <v>41.258232396243102</v>
      </c>
      <c r="K24" s="133">
        <v>43.594883574977111</v>
      </c>
      <c r="L24" s="133">
        <v>46.011355626132783</v>
      </c>
      <c r="M24" s="133">
        <v>48.418939402345309</v>
      </c>
      <c r="N24" s="133">
        <v>50.967377906025639</v>
      </c>
      <c r="O24" s="133">
        <v>54.12182524707773</v>
      </c>
      <c r="P24" s="133">
        <v>57.34463397329494</v>
      </c>
      <c r="Q24" s="133">
        <v>60.639115401868459</v>
      </c>
    </row>
    <row r="25" spans="2:17" x14ac:dyDescent="0.25">
      <c r="B25" s="132" t="s">
        <v>3264</v>
      </c>
      <c r="C25" s="132" t="s">
        <v>3206</v>
      </c>
      <c r="D25" s="132" t="s">
        <v>3219</v>
      </c>
      <c r="E25" s="132" t="s">
        <v>3691</v>
      </c>
      <c r="F25" s="133">
        <v>450.60008333015799</v>
      </c>
      <c r="G25" s="133">
        <v>486.24333359056698</v>
      </c>
      <c r="H25" s="133">
        <v>523.36965046983676</v>
      </c>
      <c r="I25" s="133">
        <v>562.17382235511957</v>
      </c>
      <c r="J25" s="133">
        <v>602.420790304913</v>
      </c>
      <c r="K25" s="133">
        <v>644.08973111529235</v>
      </c>
      <c r="L25" s="133">
        <v>687.34816420565483</v>
      </c>
      <c r="M25" s="133">
        <v>731.74792995995642</v>
      </c>
      <c r="N25" s="133">
        <v>777.23741380376975</v>
      </c>
      <c r="O25" s="133">
        <v>823.60382235055727</v>
      </c>
      <c r="P25" s="133">
        <v>870.65873870250994</v>
      </c>
      <c r="Q25" s="133">
        <v>918.28722226338766</v>
      </c>
    </row>
    <row r="26" spans="2:17" x14ac:dyDescent="0.25">
      <c r="B26" s="132" t="s">
        <v>3264</v>
      </c>
      <c r="C26" s="132" t="s">
        <v>3206</v>
      </c>
      <c r="D26" s="132" t="s">
        <v>3223</v>
      </c>
      <c r="E26" s="132" t="s">
        <v>3224</v>
      </c>
      <c r="F26" s="133">
        <v>40.155911659818344</v>
      </c>
      <c r="G26" s="133">
        <v>43.376864736966027</v>
      </c>
      <c r="H26" s="133">
        <v>46.551308586475862</v>
      </c>
      <c r="I26" s="133">
        <v>49.762575063189573</v>
      </c>
      <c r="J26" s="133">
        <v>53.202232925325021</v>
      </c>
      <c r="K26" s="133">
        <v>56.760100194548706</v>
      </c>
      <c r="L26" s="133">
        <v>60.514505244911582</v>
      </c>
      <c r="M26" s="133">
        <v>64.356704712958205</v>
      </c>
      <c r="N26" s="133">
        <v>68.498466385423498</v>
      </c>
      <c r="O26" s="133">
        <v>72.722493312596029</v>
      </c>
      <c r="P26" s="133">
        <v>77.094043174101955</v>
      </c>
      <c r="Q26" s="133">
        <v>81.556600946759119</v>
      </c>
    </row>
    <row r="27" spans="2:17" x14ac:dyDescent="0.25">
      <c r="B27" s="132" t="s">
        <v>3264</v>
      </c>
      <c r="C27" s="132" t="s">
        <v>3206</v>
      </c>
      <c r="D27" s="132" t="s">
        <v>3245</v>
      </c>
      <c r="E27" s="132" t="s">
        <v>3692</v>
      </c>
      <c r="F27" s="133">
        <v>35.840654395407483</v>
      </c>
      <c r="G27" s="133">
        <v>38.717773668025728</v>
      </c>
      <c r="H27" s="133">
        <v>41.714924374379962</v>
      </c>
      <c r="I27" s="133">
        <v>44.850035603148278</v>
      </c>
      <c r="J27" s="133">
        <v>48.132406508891798</v>
      </c>
      <c r="K27" s="133">
        <v>51.552254902433695</v>
      </c>
      <c r="L27" s="133">
        <v>55.097841856349895</v>
      </c>
      <c r="M27" s="133">
        <v>58.736857126406697</v>
      </c>
      <c r="N27" s="133">
        <v>62.472700596974533</v>
      </c>
      <c r="O27" s="133">
        <v>66.296201333130981</v>
      </c>
      <c r="P27" s="133">
        <v>70.17896164272689</v>
      </c>
      <c r="Q27" s="133">
        <v>74.107870100483552</v>
      </c>
    </row>
    <row r="28" spans="2:17" x14ac:dyDescent="0.25">
      <c r="B28" s="132" t="s">
        <v>3264</v>
      </c>
      <c r="C28" s="132" t="s">
        <v>3206</v>
      </c>
      <c r="D28" s="132" t="s">
        <v>3235</v>
      </c>
      <c r="E28" s="132" t="s">
        <v>3236</v>
      </c>
      <c r="F28" s="133">
        <v>73.470263496767444</v>
      </c>
      <c r="G28" s="133">
        <v>79.311062182652734</v>
      </c>
      <c r="H28" s="133">
        <v>85.390813960405325</v>
      </c>
      <c r="I28" s="133">
        <v>91.755651295259938</v>
      </c>
      <c r="J28" s="133">
        <v>98.367589469997796</v>
      </c>
      <c r="K28" s="133">
        <v>105.19021935636306</v>
      </c>
      <c r="L28" s="133">
        <v>112.28423354088909</v>
      </c>
      <c r="M28" s="133">
        <v>119.49346715710085</v>
      </c>
      <c r="N28" s="133">
        <v>126.88751642609698</v>
      </c>
      <c r="O28" s="133">
        <v>134.41155535925506</v>
      </c>
      <c r="P28" s="133">
        <v>142.04239713646993</v>
      </c>
      <c r="Q28" s="133">
        <v>149.7950010427553</v>
      </c>
    </row>
    <row r="29" spans="2:17" x14ac:dyDescent="0.25">
      <c r="B29" s="132" t="s">
        <v>3264</v>
      </c>
      <c r="C29" s="132" t="s">
        <v>3206</v>
      </c>
      <c r="D29" s="132" t="s">
        <v>3693</v>
      </c>
      <c r="E29" s="132" t="s">
        <v>3694</v>
      </c>
      <c r="F29" s="133">
        <v>231.53585360591782</v>
      </c>
      <c r="G29" s="133">
        <v>250.12237441144057</v>
      </c>
      <c r="H29" s="133">
        <v>269.48587689828724</v>
      </c>
      <c r="I29" s="133">
        <v>289.73591928475497</v>
      </c>
      <c r="J29" s="133">
        <v>310.94494346993008</v>
      </c>
      <c r="K29" s="133">
        <v>333.03473425891934</v>
      </c>
      <c r="L29" s="133">
        <v>355.94026056294121</v>
      </c>
      <c r="M29" s="133">
        <v>379.44347029814105</v>
      </c>
      <c r="N29" s="133">
        <v>403.57843760413255</v>
      </c>
      <c r="O29" s="133">
        <v>428.2826627755893</v>
      </c>
      <c r="P29" s="133">
        <v>453.3604768777987</v>
      </c>
      <c r="Q29" s="133">
        <v>478.74445052111685</v>
      </c>
    </row>
    <row r="30" spans="2:17" x14ac:dyDescent="0.25">
      <c r="B30" s="132" t="s">
        <v>3264</v>
      </c>
      <c r="C30" s="132" t="s">
        <v>3206</v>
      </c>
      <c r="D30" s="132" t="s">
        <v>3258</v>
      </c>
      <c r="E30" s="132" t="s">
        <v>3259</v>
      </c>
      <c r="F30" s="133">
        <v>8.8923952763280738</v>
      </c>
      <c r="G30" s="133">
        <v>9.5957720828242277</v>
      </c>
      <c r="H30" s="133">
        <v>10.329020981488155</v>
      </c>
      <c r="I30" s="133">
        <v>11.094986170340906</v>
      </c>
      <c r="J30" s="133">
        <v>11.890104778081755</v>
      </c>
      <c r="K30" s="133">
        <v>12.7158536019785</v>
      </c>
      <c r="L30" s="133">
        <v>13.572318905283026</v>
      </c>
      <c r="M30" s="133">
        <v>14.456504282250519</v>
      </c>
      <c r="N30" s="133">
        <v>15.362060028030079</v>
      </c>
      <c r="O30" s="133">
        <v>16.286996387416579</v>
      </c>
      <c r="P30" s="133">
        <v>17.225860469836483</v>
      </c>
      <c r="Q30" s="133">
        <v>18.174285396629735</v>
      </c>
    </row>
    <row r="31" spans="2:17" x14ac:dyDescent="0.25">
      <c r="B31" s="132" t="s">
        <v>3264</v>
      </c>
      <c r="C31" s="132" t="s">
        <v>3206</v>
      </c>
      <c r="D31" s="132" t="s">
        <v>3254</v>
      </c>
      <c r="E31" s="132" t="s">
        <v>3695</v>
      </c>
      <c r="F31" s="133">
        <v>7.2880577587742517</v>
      </c>
      <c r="G31" s="133">
        <v>7.869595336699347</v>
      </c>
      <c r="H31" s="133">
        <v>8.4749206298659043</v>
      </c>
      <c r="I31" s="133">
        <v>9.1074951868775251</v>
      </c>
      <c r="J31" s="133">
        <v>9.7690306633408159</v>
      </c>
      <c r="K31" s="133">
        <v>10.455502185043979</v>
      </c>
      <c r="L31" s="133">
        <v>11.16817613280136</v>
      </c>
      <c r="M31" s="133">
        <v>11.894906469915695</v>
      </c>
      <c r="N31" s="133">
        <v>12.641736220282057</v>
      </c>
      <c r="O31" s="133">
        <v>13.404609790860244</v>
      </c>
      <c r="P31" s="133">
        <v>14.178771151478042</v>
      </c>
      <c r="Q31" s="133">
        <v>14.963381478955935</v>
      </c>
    </row>
    <row r="32" spans="2:17" x14ac:dyDescent="0.25">
      <c r="B32" s="132" t="s">
        <v>3264</v>
      </c>
      <c r="C32" s="132" t="s">
        <v>3206</v>
      </c>
      <c r="D32" s="132" t="s">
        <v>3262</v>
      </c>
      <c r="E32" s="132" t="s">
        <v>3263</v>
      </c>
      <c r="F32" s="133">
        <v>44.304687302455967</v>
      </c>
      <c r="G32" s="133">
        <v>47.783423522818374</v>
      </c>
      <c r="H32" s="133">
        <v>51.405954035538571</v>
      </c>
      <c r="I32" s="133">
        <v>55.192667652781736</v>
      </c>
      <c r="J32" s="133">
        <v>59.09813217013734</v>
      </c>
      <c r="K32" s="133">
        <v>63.110057941521113</v>
      </c>
      <c r="L32" s="133">
        <v>67.284832930406395</v>
      </c>
      <c r="M32" s="133">
        <v>71.54118224157564</v>
      </c>
      <c r="N32" s="133">
        <v>75.896386230828227</v>
      </c>
      <c r="O32" s="133">
        <v>80.314746259163087</v>
      </c>
      <c r="P32" s="133">
        <v>84.796122325001576</v>
      </c>
      <c r="Q32" s="133">
        <v>89.343601107090407</v>
      </c>
    </row>
    <row r="33" spans="2:17" x14ac:dyDescent="0.25">
      <c r="B33" s="132" t="s">
        <v>3264</v>
      </c>
      <c r="C33" s="132" t="s">
        <v>3206</v>
      </c>
      <c r="D33" s="132" t="s">
        <v>3272</v>
      </c>
      <c r="E33" s="132" t="s">
        <v>3273</v>
      </c>
      <c r="F33" s="133">
        <v>23.281495073276332</v>
      </c>
      <c r="G33" s="133">
        <v>25.128685117914753</v>
      </c>
      <c r="H33" s="133">
        <v>27.048137450882894</v>
      </c>
      <c r="I33" s="133">
        <v>29.059803227878838</v>
      </c>
      <c r="J33" s="133">
        <v>31.144702770405633</v>
      </c>
      <c r="K33" s="133">
        <v>33.284659804525489</v>
      </c>
      <c r="L33" s="133">
        <v>35.513193930581281</v>
      </c>
      <c r="M33" s="133">
        <v>37.763581278087678</v>
      </c>
      <c r="N33" s="133">
        <v>40.069242217898221</v>
      </c>
      <c r="O33" s="133">
        <v>42.410318278891964</v>
      </c>
      <c r="P33" s="133">
        <v>44.783120013682392</v>
      </c>
      <c r="Q33" s="133">
        <v>47.199221443893258</v>
      </c>
    </row>
    <row r="34" spans="2:17" x14ac:dyDescent="0.25">
      <c r="B34" s="132" t="s">
        <v>3264</v>
      </c>
      <c r="C34" s="132" t="s">
        <v>3206</v>
      </c>
      <c r="D34" s="132" t="s">
        <v>3301</v>
      </c>
      <c r="E34" s="132" t="s">
        <v>3302</v>
      </c>
      <c r="F34" s="133">
        <v>20.201907875010075</v>
      </c>
      <c r="G34" s="133">
        <v>21.809132762762086</v>
      </c>
      <c r="H34" s="133">
        <v>23.482680952108943</v>
      </c>
      <c r="I34" s="133">
        <v>25.230641871321733</v>
      </c>
      <c r="J34" s="133">
        <v>27.053917088533282</v>
      </c>
      <c r="K34" s="133">
        <v>28.949848210270375</v>
      </c>
      <c r="L34" s="133">
        <v>30.916659468529414</v>
      </c>
      <c r="M34" s="133">
        <v>32.936290369029237</v>
      </c>
      <c r="N34" s="133">
        <v>35.010241508733159</v>
      </c>
      <c r="O34" s="133">
        <v>37.128698349933728</v>
      </c>
      <c r="P34" s="133">
        <v>39.280056954004472</v>
      </c>
      <c r="Q34" s="133">
        <v>41.455877888372136</v>
      </c>
    </row>
    <row r="35" spans="2:17" x14ac:dyDescent="0.25">
      <c r="B35" s="132" t="s">
        <v>3264</v>
      </c>
      <c r="C35" s="132" t="s">
        <v>3206</v>
      </c>
      <c r="D35" s="132" t="s">
        <v>3284</v>
      </c>
      <c r="E35" s="132" t="s">
        <v>3285</v>
      </c>
      <c r="F35" s="133">
        <v>0</v>
      </c>
      <c r="G35" s="133">
        <v>0</v>
      </c>
      <c r="H35" s="133">
        <v>0</v>
      </c>
      <c r="I35" s="133">
        <v>0</v>
      </c>
      <c r="J35" s="133">
        <v>0</v>
      </c>
      <c r="K35" s="133">
        <v>0</v>
      </c>
      <c r="L35" s="133">
        <v>0</v>
      </c>
      <c r="M35" s="133">
        <v>0</v>
      </c>
      <c r="N35" s="133">
        <v>0</v>
      </c>
      <c r="O35" s="133">
        <v>0</v>
      </c>
      <c r="P35" s="133">
        <v>0</v>
      </c>
      <c r="Q35" s="133">
        <v>0</v>
      </c>
    </row>
    <row r="36" spans="2:17" x14ac:dyDescent="0.25">
      <c r="B36" s="131"/>
      <c r="C36" s="131"/>
      <c r="D36" s="131"/>
      <c r="E36" s="131"/>
      <c r="F36" s="131"/>
      <c r="G36" s="131"/>
      <c r="H36" s="131"/>
      <c r="I36" s="131"/>
      <c r="J36" s="131"/>
      <c r="K36" s="131"/>
      <c r="L36" s="131"/>
      <c r="M36" s="131"/>
      <c r="N36" s="131"/>
      <c r="O36" s="131"/>
      <c r="P36" s="131"/>
      <c r="Q36" s="131"/>
    </row>
    <row r="37" spans="2:17" x14ac:dyDescent="0.25">
      <c r="B37" s="132" t="s">
        <v>3266</v>
      </c>
      <c r="C37" s="132" t="s">
        <v>3251</v>
      </c>
      <c r="D37" s="132" t="s">
        <v>3266</v>
      </c>
      <c r="E37" s="132" t="s">
        <v>3696</v>
      </c>
      <c r="F37" s="133">
        <v>437.78139682417225</v>
      </c>
      <c r="G37" s="133">
        <v>467.84549294613203</v>
      </c>
      <c r="H37" s="133">
        <v>499.56400126858233</v>
      </c>
      <c r="I37" s="133">
        <v>532.59835107237791</v>
      </c>
      <c r="J37" s="133">
        <v>565.47146178385049</v>
      </c>
      <c r="K37" s="133">
        <v>599.19856840421085</v>
      </c>
      <c r="L37" s="133">
        <v>633.04840821344931</v>
      </c>
      <c r="M37" s="133">
        <v>667.18813196577651</v>
      </c>
      <c r="N37" s="133">
        <v>701.33795975777446</v>
      </c>
      <c r="O37" s="133">
        <v>735.50607155309069</v>
      </c>
      <c r="P37" s="133">
        <v>769.22680036509394</v>
      </c>
      <c r="Q37" s="133">
        <v>801.97027864891277</v>
      </c>
    </row>
    <row r="38" spans="2:17" x14ac:dyDescent="0.25">
      <c r="B38" s="132" t="s">
        <v>3266</v>
      </c>
      <c r="C38" s="132" t="s">
        <v>3201</v>
      </c>
      <c r="D38" s="132"/>
      <c r="E38" s="132" t="s">
        <v>3697</v>
      </c>
      <c r="F38" s="133">
        <v>474.14911934452368</v>
      </c>
      <c r="G38" s="133">
        <v>506.55513983092959</v>
      </c>
      <c r="H38" s="133">
        <v>539.92689089440546</v>
      </c>
      <c r="I38" s="133">
        <v>573.93568311217416</v>
      </c>
      <c r="J38" s="133">
        <v>608.14132180584556</v>
      </c>
      <c r="K38" s="133">
        <v>641.9135161361578</v>
      </c>
      <c r="L38" s="133">
        <v>675.20239358561423</v>
      </c>
      <c r="M38" s="133">
        <v>707.35052775049087</v>
      </c>
      <c r="N38" s="133">
        <v>740.02850320637583</v>
      </c>
      <c r="O38" s="133">
        <v>771.59934018399008</v>
      </c>
      <c r="P38" s="133">
        <v>803.32713088815751</v>
      </c>
      <c r="Q38" s="133">
        <v>834.28002302904827</v>
      </c>
    </row>
    <row r="39" spans="2:17" x14ac:dyDescent="0.25">
      <c r="B39" s="132" t="s">
        <v>3266</v>
      </c>
      <c r="C39" s="132" t="s">
        <v>3206</v>
      </c>
      <c r="D39" s="132" t="s">
        <v>3295</v>
      </c>
      <c r="E39" s="132" t="s">
        <v>3296</v>
      </c>
      <c r="F39" s="133">
        <v>178.97203776598533</v>
      </c>
      <c r="G39" s="133">
        <v>192.34463513481677</v>
      </c>
      <c r="H39" s="133">
        <v>206.13388660007689</v>
      </c>
      <c r="I39" s="133">
        <v>220.27452020315263</v>
      </c>
      <c r="J39" s="133">
        <v>234.63608054337388</v>
      </c>
      <c r="K39" s="133">
        <v>249.07499241226589</v>
      </c>
      <c r="L39" s="133">
        <v>263.71028109593857</v>
      </c>
      <c r="M39" s="133">
        <v>278.52035746155553</v>
      </c>
      <c r="N39" s="133">
        <v>293.15367068089392</v>
      </c>
      <c r="O39" s="133">
        <v>307.76427610454715</v>
      </c>
      <c r="P39" s="133">
        <v>322.15944295728002</v>
      </c>
      <c r="Q39" s="133">
        <v>336.53779574392155</v>
      </c>
    </row>
    <row r="40" spans="2:17" x14ac:dyDescent="0.25">
      <c r="B40" s="132" t="s">
        <v>3266</v>
      </c>
      <c r="C40" s="132" t="s">
        <v>3206</v>
      </c>
      <c r="D40" s="132" t="s">
        <v>3693</v>
      </c>
      <c r="E40" s="132" t="s">
        <v>3694</v>
      </c>
      <c r="F40" s="133">
        <v>20.393470210252048</v>
      </c>
      <c r="G40" s="133">
        <v>21.917223852047211</v>
      </c>
      <c r="H40" s="133">
        <v>23.488452385250447</v>
      </c>
      <c r="I40" s="133">
        <v>25.099860562123684</v>
      </c>
      <c r="J40" s="133">
        <v>26.736216456575136</v>
      </c>
      <c r="K40" s="133">
        <v>28.381537126609626</v>
      </c>
      <c r="L40" s="133">
        <v>30.049136316445441</v>
      </c>
      <c r="M40" s="133">
        <v>31.736835651642885</v>
      </c>
      <c r="N40" s="133">
        <v>33.404204025123718</v>
      </c>
      <c r="O40" s="133">
        <v>35.069105858886168</v>
      </c>
      <c r="P40" s="133">
        <v>36.709327592816699</v>
      </c>
      <c r="Q40" s="133">
        <v>38.347653727019953</v>
      </c>
    </row>
    <row r="41" spans="2:17" x14ac:dyDescent="0.25">
      <c r="B41" s="132" t="s">
        <v>3266</v>
      </c>
      <c r="C41" s="132" t="s">
        <v>3206</v>
      </c>
      <c r="D41" s="132" t="s">
        <v>3299</v>
      </c>
      <c r="E41" s="132" t="s">
        <v>3300</v>
      </c>
      <c r="F41" s="133">
        <v>954.55604432506641</v>
      </c>
      <c r="G41" s="133">
        <v>1025.878297666075</v>
      </c>
      <c r="H41" s="133">
        <v>1099.4227056516845</v>
      </c>
      <c r="I41" s="133">
        <v>1174.8478000201712</v>
      </c>
      <c r="J41" s="133">
        <v>1251.440620840355</v>
      </c>
      <c r="K41" s="133">
        <v>1328.4530554207558</v>
      </c>
      <c r="L41" s="133">
        <v>1406.5082794585526</v>
      </c>
      <c r="M41" s="133">
        <v>1485.5043299005342</v>
      </c>
      <c r="N41" s="133">
        <v>1563.5487501298323</v>
      </c>
      <c r="O41" s="133">
        <v>1641.4777191694861</v>
      </c>
      <c r="P41" s="133">
        <v>1718.2514881266513</v>
      </c>
      <c r="Q41" s="133">
        <v>1794.9365298510979</v>
      </c>
    </row>
    <row r="42" spans="2:17" x14ac:dyDescent="0.25">
      <c r="B42" s="140" t="s">
        <v>3698</v>
      </c>
      <c r="C42" s="140" t="s">
        <v>3698</v>
      </c>
      <c r="D42" s="140" t="s">
        <v>3698</v>
      </c>
      <c r="E42" s="140" t="s">
        <v>3698</v>
      </c>
      <c r="F42" s="140" t="s">
        <v>3698</v>
      </c>
      <c r="G42" s="140" t="s">
        <v>3698</v>
      </c>
      <c r="H42" s="140" t="s">
        <v>3698</v>
      </c>
      <c r="I42" s="140" t="s">
        <v>3698</v>
      </c>
      <c r="J42" s="140" t="s">
        <v>3698</v>
      </c>
      <c r="K42" s="140" t="s">
        <v>3698</v>
      </c>
      <c r="L42" s="140" t="s">
        <v>3698</v>
      </c>
      <c r="M42" s="140" t="s">
        <v>3698</v>
      </c>
      <c r="N42" s="140" t="s">
        <v>3698</v>
      </c>
      <c r="O42" s="140" t="s">
        <v>3698</v>
      </c>
      <c r="P42" s="140" t="s">
        <v>3698</v>
      </c>
      <c r="Q42" s="140" t="s">
        <v>3698</v>
      </c>
    </row>
    <row r="43" spans="2:17" x14ac:dyDescent="0.25">
      <c r="B43" s="141" t="s">
        <v>3699</v>
      </c>
      <c r="C43" s="141" t="s">
        <v>3700</v>
      </c>
      <c r="D43" s="141" t="s">
        <v>3699</v>
      </c>
      <c r="E43" s="141" t="s">
        <v>3701</v>
      </c>
      <c r="F43" s="142">
        <v>6.7720883629999999</v>
      </c>
      <c r="G43" s="143">
        <v>7.3201908690000002</v>
      </c>
      <c r="H43" s="143">
        <v>7.8906317369999996</v>
      </c>
      <c r="I43" s="143">
        <v>8.4904644180000002</v>
      </c>
      <c r="J43" s="143">
        <v>9.1160487989999996</v>
      </c>
      <c r="K43" s="143">
        <v>9.7639140199999996</v>
      </c>
      <c r="L43" s="143">
        <v>10.437312873</v>
      </c>
      <c r="M43" s="143">
        <v>11.12148865</v>
      </c>
      <c r="N43" s="143">
        <v>11.821896943</v>
      </c>
      <c r="O43" s="143">
        <v>12.537238436999999</v>
      </c>
      <c r="P43" s="143">
        <v>13.262848098999999</v>
      </c>
      <c r="Q43" s="143">
        <v>14.001250491</v>
      </c>
    </row>
  </sheetData>
  <sheetProtection algorithmName="SHA-512" hashValue="US6h0/B/CoRo4jpITTwbnDNLJzB5/urq+FlECgZ68pJvThUxd4W6TQBHf9Vdf5oIh8EHBfKNMNQI4tdEHphUYQ==" saltValue="F9naQxrQpRmQP5i0chNz5g==" spinCount="100000" sheet="1" objects="1" scenarios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B0C2D-25EE-4B38-AC83-80EBD4D4FD46}">
  <sheetPr codeName="Sheet8"/>
  <dimension ref="A1:P259"/>
  <sheetViews>
    <sheetView topLeftCell="A240" workbookViewId="0">
      <selection activeCell="G2" sqref="G2"/>
    </sheetView>
  </sheetViews>
  <sheetFormatPr defaultColWidth="9.140625" defaultRowHeight="15" x14ac:dyDescent="0.25"/>
  <cols>
    <col min="1" max="1" width="14.140625" customWidth="1"/>
    <col min="2" max="2" width="14.140625" style="103" customWidth="1"/>
    <col min="3" max="3" width="40.85546875" customWidth="1"/>
    <col min="4" max="4" width="19" customWidth="1"/>
    <col min="5" max="16" width="10.140625" customWidth="1"/>
  </cols>
  <sheetData>
    <row r="1" spans="1:16" x14ac:dyDescent="0.25">
      <c r="A1" s="91" t="s">
        <v>3702</v>
      </c>
      <c r="B1" s="102"/>
    </row>
    <row r="2" spans="1:16" ht="29.25" customHeight="1" x14ac:dyDescent="0.25">
      <c r="B2" s="102"/>
      <c r="C2" s="127">
        <v>30</v>
      </c>
      <c r="D2" t="s">
        <v>3703</v>
      </c>
    </row>
    <row r="5" spans="1:16" x14ac:dyDescent="0.25">
      <c r="C5" s="92" t="s">
        <v>3704</v>
      </c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</row>
    <row r="6" spans="1:16" x14ac:dyDescent="0.25">
      <c r="E6" s="19">
        <v>2024</v>
      </c>
      <c r="F6" s="19">
        <v>2025</v>
      </c>
      <c r="G6" s="19">
        <v>2026</v>
      </c>
      <c r="H6" s="19">
        <v>2027</v>
      </c>
      <c r="I6" s="19">
        <v>2028</v>
      </c>
      <c r="J6" s="19">
        <v>2029</v>
      </c>
      <c r="K6" s="19">
        <v>2030</v>
      </c>
      <c r="L6" s="19">
        <v>2031</v>
      </c>
      <c r="M6" s="19">
        <v>2032</v>
      </c>
      <c r="N6" s="19">
        <v>2033</v>
      </c>
      <c r="O6" s="19">
        <v>2034</v>
      </c>
      <c r="P6" s="19">
        <v>2035</v>
      </c>
    </row>
    <row r="7" spans="1:16" x14ac:dyDescent="0.25">
      <c r="C7" t="s">
        <v>3705</v>
      </c>
      <c r="E7" s="93">
        <v>53530</v>
      </c>
      <c r="F7" s="93">
        <v>54113</v>
      </c>
      <c r="G7" s="93">
        <v>54769</v>
      </c>
      <c r="H7" s="93">
        <v>55494</v>
      </c>
      <c r="I7" s="93">
        <v>56125</v>
      </c>
      <c r="J7" s="93">
        <v>56797</v>
      </c>
      <c r="K7" s="93">
        <v>57454</v>
      </c>
      <c r="L7" s="93">
        <v>58178</v>
      </c>
      <c r="M7" s="93">
        <v>58827</v>
      </c>
      <c r="N7" s="93">
        <v>59511</v>
      </c>
      <c r="O7" s="93">
        <v>60161</v>
      </c>
      <c r="P7" s="93">
        <v>60803</v>
      </c>
    </row>
    <row r="8" spans="1:16" x14ac:dyDescent="0.25">
      <c r="C8" t="s">
        <v>3706</v>
      </c>
      <c r="E8" s="94">
        <v>0.14000000000000001</v>
      </c>
      <c r="F8" s="94">
        <v>0.14000000000000001</v>
      </c>
      <c r="G8" s="94">
        <v>0.14000000000000001</v>
      </c>
      <c r="H8" s="94">
        <v>0.14000000000000001</v>
      </c>
      <c r="I8" s="94">
        <v>0.14000000000000001</v>
      </c>
      <c r="J8" s="94">
        <v>0.14000000000000001</v>
      </c>
      <c r="K8" s="94">
        <v>0.14000000000000001</v>
      </c>
      <c r="L8" s="94">
        <v>0.14000000000000001</v>
      </c>
      <c r="M8" s="94">
        <v>0.14000000000000001</v>
      </c>
      <c r="N8" s="94">
        <v>0.14000000000000001</v>
      </c>
      <c r="O8" s="94">
        <v>0.14000000000000001</v>
      </c>
      <c r="P8" s="94">
        <v>0.14000000000000001</v>
      </c>
    </row>
    <row r="9" spans="1:16" x14ac:dyDescent="0.25">
      <c r="C9" t="s">
        <v>3707</v>
      </c>
      <c r="E9" s="93">
        <f>E7*(1+E8)</f>
        <v>61024.200000000004</v>
      </c>
      <c r="F9" s="93">
        <f t="shared" ref="F9:P9" si="0">F7*(1+F8)</f>
        <v>61688.820000000007</v>
      </c>
      <c r="G9" s="93">
        <f t="shared" si="0"/>
        <v>62436.66</v>
      </c>
      <c r="H9" s="93">
        <f t="shared" si="0"/>
        <v>63263.16</v>
      </c>
      <c r="I9" s="93">
        <f t="shared" si="0"/>
        <v>63982.500000000007</v>
      </c>
      <c r="J9" s="93">
        <f t="shared" si="0"/>
        <v>64748.580000000009</v>
      </c>
      <c r="K9" s="93">
        <f t="shared" si="0"/>
        <v>65497.560000000005</v>
      </c>
      <c r="L9" s="93">
        <f t="shared" si="0"/>
        <v>66322.920000000013</v>
      </c>
      <c r="M9" s="93">
        <f t="shared" si="0"/>
        <v>67062.780000000013</v>
      </c>
      <c r="N9" s="93">
        <f t="shared" si="0"/>
        <v>67842.540000000008</v>
      </c>
      <c r="O9" s="93">
        <f t="shared" si="0"/>
        <v>68583.540000000008</v>
      </c>
      <c r="P9" s="93">
        <f t="shared" si="0"/>
        <v>69315.420000000013</v>
      </c>
    </row>
    <row r="10" spans="1:16" x14ac:dyDescent="0.25">
      <c r="C10" t="s">
        <v>3708</v>
      </c>
      <c r="E10" s="126">
        <f>IF($C$2=25,misc!AW3,misc!BK3)</f>
        <v>0.80029848011116889</v>
      </c>
      <c r="F10" s="126">
        <f>IF($C$2=25,misc!AX3,misc!BL3)</f>
        <v>0.81896333891271367</v>
      </c>
      <c r="G10" s="126">
        <f>IF($C$2=25,misc!AY3,misc!BM3)</f>
        <v>0.83611438362607471</v>
      </c>
      <c r="H10" s="126">
        <f>IF($C$2=25,misc!AZ3,misc!BN3)</f>
        <v>0.79544567238840358</v>
      </c>
      <c r="I10" s="126">
        <f>IF($C$2=25,misc!BA3,misc!BO3)</f>
        <v>0.75709177033813169</v>
      </c>
      <c r="J10" s="126">
        <f>IF($C$2=25,misc!BB3,misc!BP3)</f>
        <v>0.73673303550177849</v>
      </c>
      <c r="K10" s="126">
        <f>IF($C$2=25,misc!BC3,misc!BQ3)</f>
        <v>0.71703757483484865</v>
      </c>
      <c r="L10" s="126">
        <f>IF($C$2=25,misc!BD3,misc!BR3)</f>
        <v>0.69918925792169562</v>
      </c>
      <c r="M10" s="126">
        <f>IF($C$2=25,misc!BE3,misc!BS3)</f>
        <v>0.68264892770624752</v>
      </c>
      <c r="N10" s="126">
        <f>IF($C$2=25,misc!BF3,misc!BT3)</f>
        <v>0.66607760402249072</v>
      </c>
      <c r="O10" s="126">
        <f>IF($C$2=25,misc!BG3,misc!BU3)</f>
        <v>0.65025016398978508</v>
      </c>
      <c r="P10" s="126">
        <f>IF($C$2=25,misc!BH3,misc!BV3)</f>
        <v>0.63484459547384975</v>
      </c>
    </row>
    <row r="11" spans="1:16" x14ac:dyDescent="0.25">
      <c r="C11" t="s">
        <v>3709</v>
      </c>
      <c r="E11" s="93">
        <f>E9*E10</f>
        <v>48837.574509999999</v>
      </c>
      <c r="F11" s="93">
        <f t="shared" ref="F11:P11" si="1">F9*F10</f>
        <v>50520.882000785394</v>
      </c>
      <c r="G11" s="93">
        <f t="shared" si="1"/>
        <v>52204.189491570796</v>
      </c>
      <c r="H11" s="93">
        <f t="shared" si="1"/>
        <v>50322.406843615157</v>
      </c>
      <c r="I11" s="93">
        <f t="shared" si="1"/>
        <v>48440.624195659519</v>
      </c>
      <c r="J11" s="93">
        <f t="shared" si="1"/>
        <v>47702.417887829753</v>
      </c>
      <c r="K11" s="93">
        <f t="shared" si="1"/>
        <v>46964.211579999996</v>
      </c>
      <c r="L11" s="93">
        <f t="shared" si="1"/>
        <v>46372.273217999995</v>
      </c>
      <c r="M11" s="93">
        <f t="shared" si="1"/>
        <v>45780.334855999994</v>
      </c>
      <c r="N11" s="93">
        <f t="shared" si="1"/>
        <v>45188.396493999993</v>
      </c>
      <c r="O11" s="93">
        <f t="shared" si="1"/>
        <v>44596.458131999992</v>
      </c>
      <c r="P11" s="93">
        <f t="shared" si="1"/>
        <v>44004.519769999999</v>
      </c>
    </row>
    <row r="12" spans="1:16" x14ac:dyDescent="0.25">
      <c r="C12" t="s">
        <v>3710</v>
      </c>
      <c r="E12" s="165">
        <v>4.3630679742211569E-3</v>
      </c>
      <c r="F12" s="165">
        <v>4.3996602639505738E-3</v>
      </c>
      <c r="G12" s="165">
        <v>4.4470832628253189E-3</v>
      </c>
      <c r="H12" s="165">
        <v>4.4805967483419707E-3</v>
      </c>
      <c r="I12" s="165">
        <v>4.5463511697328689E-3</v>
      </c>
      <c r="J12" s="165">
        <v>4.5609454724948595E-3</v>
      </c>
      <c r="K12" s="165">
        <v>4.5971456222819807E-3</v>
      </c>
      <c r="L12" s="165">
        <v>4.6226673213479773E-3</v>
      </c>
      <c r="M12" s="165">
        <v>4.6772744461856426E-3</v>
      </c>
      <c r="N12" s="165">
        <v>4.6942104905321677E-3</v>
      </c>
      <c r="O12" s="165">
        <v>4.73917704371043E-3</v>
      </c>
      <c r="P12" s="165">
        <v>4.7443407163082129E-3</v>
      </c>
    </row>
    <row r="13" spans="1:16" x14ac:dyDescent="0.25">
      <c r="C13" t="s">
        <v>3711</v>
      </c>
      <c r="E13" s="93">
        <f>E11*E12</f>
        <v>213.08165728322049</v>
      </c>
      <c r="F13" s="93">
        <f t="shared" ref="F13:P13" si="2">F11*F12</f>
        <v>222.27471703859126</v>
      </c>
      <c r="G13" s="93">
        <f t="shared" si="2"/>
        <v>232.15637733732589</v>
      </c>
      <c r="H13" s="93">
        <f t="shared" si="2"/>
        <v>225.47441247224381</v>
      </c>
      <c r="I13" s="93">
        <f t="shared" si="2"/>
        <v>220.22808847452697</v>
      </c>
      <c r="J13" s="93">
        <f t="shared" si="2"/>
        <v>217.56812689255491</v>
      </c>
      <c r="K13" s="93">
        <f t="shared" si="2"/>
        <v>215.90131966892167</v>
      </c>
      <c r="L13" s="93">
        <f t="shared" si="2"/>
        <v>214.36359202146858</v>
      </c>
      <c r="M13" s="93">
        <f t="shared" si="2"/>
        <v>214.12719035979063</v>
      </c>
      <c r="N13" s="93">
        <f t="shared" si="2"/>
        <v>212.1238448724618</v>
      </c>
      <c r="O13" s="93">
        <f t="shared" si="2"/>
        <v>211.3505106099677</v>
      </c>
      <c r="P13" s="93">
        <f t="shared" si="2"/>
        <v>208.7724348464007</v>
      </c>
    </row>
    <row r="16" spans="1:16" x14ac:dyDescent="0.25">
      <c r="C16" s="92" t="s">
        <v>3712</v>
      </c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</row>
    <row r="17" spans="2:16" x14ac:dyDescent="0.25">
      <c r="E17" s="19">
        <v>2024</v>
      </c>
      <c r="F17" s="19">
        <v>2025</v>
      </c>
      <c r="G17" s="19">
        <v>2026</v>
      </c>
      <c r="H17" s="19">
        <v>2027</v>
      </c>
      <c r="I17" s="19">
        <v>2028</v>
      </c>
      <c r="J17" s="19">
        <v>2029</v>
      </c>
      <c r="K17" s="19">
        <v>2030</v>
      </c>
      <c r="L17" s="19">
        <v>2031</v>
      </c>
      <c r="M17" s="19">
        <v>2032</v>
      </c>
      <c r="N17" s="19">
        <v>2033</v>
      </c>
      <c r="O17" s="19">
        <v>2034</v>
      </c>
      <c r="P17" s="19">
        <v>2035</v>
      </c>
    </row>
    <row r="18" spans="2:16" x14ac:dyDescent="0.25">
      <c r="C18" t="s">
        <v>3676</v>
      </c>
      <c r="E18" s="134">
        <v>65.848531141168294</v>
      </c>
      <c r="F18" s="134">
        <v>71.437151445058674</v>
      </c>
      <c r="G18" s="134">
        <v>77.281773889539011</v>
      </c>
      <c r="H18" s="134">
        <v>83.386448610861379</v>
      </c>
      <c r="I18" s="134">
        <v>90.055275571140967</v>
      </c>
      <c r="J18" s="134">
        <v>96.31582884604012</v>
      </c>
      <c r="K18" s="134">
        <v>102.91328573756282</v>
      </c>
      <c r="L18" s="134">
        <v>109.38630667423828</v>
      </c>
      <c r="M18" s="134">
        <v>116.1331870201184</v>
      </c>
      <c r="N18" s="134">
        <v>122.13662570100729</v>
      </c>
      <c r="O18" s="134">
        <v>128.23331103435945</v>
      </c>
      <c r="P18" s="134">
        <v>134.24818004623634</v>
      </c>
    </row>
    <row r="21" spans="2:16" x14ac:dyDescent="0.25">
      <c r="B21" s="102"/>
      <c r="C21" s="92" t="s">
        <v>3713</v>
      </c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</row>
    <row r="22" spans="2:16" x14ac:dyDescent="0.25">
      <c r="C22" s="19" t="s">
        <v>3714</v>
      </c>
      <c r="E22" s="19">
        <v>2024</v>
      </c>
      <c r="F22" s="19">
        <v>2025</v>
      </c>
      <c r="G22" s="19">
        <v>2026</v>
      </c>
      <c r="H22" s="19">
        <v>2027</v>
      </c>
      <c r="I22" s="19">
        <v>2028</v>
      </c>
      <c r="J22" s="19">
        <v>2029</v>
      </c>
      <c r="K22" s="19">
        <v>2030</v>
      </c>
      <c r="L22" s="19">
        <v>2031</v>
      </c>
      <c r="M22" s="19">
        <v>2032</v>
      </c>
      <c r="N22" s="19">
        <v>2033</v>
      </c>
      <c r="O22" s="19">
        <v>2034</v>
      </c>
      <c r="P22" s="19">
        <v>2035</v>
      </c>
    </row>
    <row r="23" spans="2:16" x14ac:dyDescent="0.25">
      <c r="C23" t="s">
        <v>192</v>
      </c>
      <c r="E23" s="94">
        <f>IF($C$2=25,misc!U3,misc!AI3)</f>
        <v>0.15102941403529452</v>
      </c>
      <c r="F23" s="94">
        <f>IF($C$2=25,misc!V3,misc!AJ3)</f>
        <v>0.15178846902809942</v>
      </c>
      <c r="G23" s="94">
        <f>IF($C$2=25,misc!W3,misc!AK3)</f>
        <v>0.15254752402090432</v>
      </c>
      <c r="H23" s="94">
        <f>IF($C$2=25,misc!X3,misc!AL3)</f>
        <v>0.11848326121551586</v>
      </c>
      <c r="I23" s="94">
        <f>IF($C$2=25,misc!Y3,misc!AM3)</f>
        <v>8.4418998410127413E-2</v>
      </c>
      <c r="J23" s="94">
        <f>IF($C$2=25,misc!Z3,misc!AN3)</f>
        <v>8.3416882718990337E-2</v>
      </c>
      <c r="K23" s="94">
        <f>IF($C$2=25,misc!AA3,misc!AO3)</f>
        <v>8.2414767027853275E-2</v>
      </c>
      <c r="L23" s="94">
        <f>IF($C$2=25,misc!AB3,misc!AP3)</f>
        <v>7.4829691124404837E-2</v>
      </c>
      <c r="M23" s="94">
        <f>IF($C$2=25,misc!AC3,misc!AQ3)</f>
        <v>6.72446152209564E-2</v>
      </c>
      <c r="N23" s="94">
        <f>IF($C$2=25,misc!AD3,misc!AR3)</f>
        <v>5.9659539317507955E-2</v>
      </c>
      <c r="O23" s="94">
        <f>IF($C$2=25,misc!AE3,misc!AS3)</f>
        <v>5.207446341405951E-2</v>
      </c>
      <c r="P23" s="94">
        <f>IF($C$2=25,misc!AF3,misc!AT3)</f>
        <v>4.4489387510611059E-2</v>
      </c>
    </row>
    <row r="24" spans="2:16" x14ac:dyDescent="0.25">
      <c r="C24" t="s">
        <v>422</v>
      </c>
      <c r="E24" s="94">
        <f>IF($C$2=25,misc!U4,misc!AI4)</f>
        <v>0.30205882807058904</v>
      </c>
      <c r="F24" s="94">
        <f>IF($C$2=25,misc!V4,misc!AJ4)</f>
        <v>0.30357693805619884</v>
      </c>
      <c r="G24" s="94">
        <f>IF($C$2=25,misc!W4,misc!AK4)</f>
        <v>0.30509504804180865</v>
      </c>
      <c r="H24" s="94">
        <f>IF($C$2=25,misc!X4,misc!AL4)</f>
        <v>0.23696652243103172</v>
      </c>
      <c r="I24" s="94">
        <f>IF($C$2=25,misc!Y4,misc!AM4)</f>
        <v>0.16883799682025483</v>
      </c>
      <c r="J24" s="94">
        <f>IF($C$2=25,misc!Z4,misc!AN4)</f>
        <v>0.16683376543798067</v>
      </c>
      <c r="K24" s="94">
        <f>IF($C$2=25,misc!AA4,misc!AO4)</f>
        <v>0.16482953405570655</v>
      </c>
      <c r="L24" s="94">
        <f>IF($C$2=25,misc!AB4,misc!AP4)</f>
        <v>0.14965938224880967</v>
      </c>
      <c r="M24" s="94">
        <f>IF($C$2=25,misc!AC4,misc!AQ4)</f>
        <v>0.1344892304419128</v>
      </c>
      <c r="N24" s="94">
        <f>IF($C$2=25,misc!AD4,misc!AR4)</f>
        <v>0.11931907863501591</v>
      </c>
      <c r="O24" s="94">
        <f>IF($C$2=25,misc!AE4,misc!AS4)</f>
        <v>0.10414892682811902</v>
      </c>
      <c r="P24" s="94">
        <f>IF($C$2=25,misc!AF4,misc!AT4)</f>
        <v>8.8978775021222117E-2</v>
      </c>
    </row>
    <row r="25" spans="2:16" x14ac:dyDescent="0.25">
      <c r="C25" t="s">
        <v>1660</v>
      </c>
      <c r="E25" s="94">
        <f>IF($C$2=25,misc!U5,misc!AI5)</f>
        <v>0.42559322033898306</v>
      </c>
      <c r="F25" s="94">
        <f>IF($C$2=25,misc!V5,misc!AJ5)</f>
        <v>0.39180370915668034</v>
      </c>
      <c r="G25" s="94">
        <f>IF($C$2=25,misc!W5,misc!AK5)</f>
        <v>0.35801419797437761</v>
      </c>
      <c r="H25" s="94">
        <f>IF($C$2=25,misc!X5,misc!AL5)</f>
        <v>0.37372282962154058</v>
      </c>
      <c r="I25" s="94">
        <f>IF($C$2=25,misc!Y5,misc!AM5)</f>
        <v>0.38943146126870348</v>
      </c>
      <c r="J25" s="94">
        <f>IF($C$2=25,misc!Z5,misc!AN5)</f>
        <v>0.31241064588858902</v>
      </c>
      <c r="K25" s="94">
        <f>IF($C$2=25,misc!AA5,misc!AO5)</f>
        <v>0.23538983050847456</v>
      </c>
      <c r="L25" s="94">
        <f>IF($C$2=25,misc!AB5,misc!AP5)</f>
        <v>0.24842033898305083</v>
      </c>
      <c r="M25" s="94">
        <f>IF($C$2=25,misc!AC5,misc!AQ5)</f>
        <v>0.26145084745762709</v>
      </c>
      <c r="N25" s="94">
        <f>IF($C$2=25,misc!AD5,misc!AR5)</f>
        <v>0.27448135593220335</v>
      </c>
      <c r="O25" s="94">
        <f>IF($C$2=25,misc!AE5,misc!AS5)</f>
        <v>0.28751186440677962</v>
      </c>
      <c r="P25" s="94">
        <f>IF($C$2=25,misc!AF5,misc!AT5)</f>
        <v>0.30054237288135593</v>
      </c>
    </row>
    <row r="26" spans="2:16" x14ac:dyDescent="0.25">
      <c r="C26" t="s">
        <v>1606</v>
      </c>
      <c r="E26" s="94">
        <f>IF($C$2=25,misc!U6,misc!AI6)</f>
        <v>0.26084745762711864</v>
      </c>
      <c r="F26" s="94">
        <f>IF($C$2=25,misc!V6,misc!AJ6)</f>
        <v>0.24013775722506214</v>
      </c>
      <c r="G26" s="94">
        <f>IF($C$2=25,misc!W6,misc!AK6)</f>
        <v>0.21942805682300565</v>
      </c>
      <c r="H26" s="94">
        <f>IF($C$2=25,misc!X6,misc!AL6)</f>
        <v>0.22905592783255713</v>
      </c>
      <c r="I26" s="94">
        <f>IF($C$2=25,misc!Y6,misc!AM6)</f>
        <v>0.23868379884210861</v>
      </c>
      <c r="J26" s="94">
        <f>IF($C$2=25,misc!Z6,misc!AN6)</f>
        <v>0.1914774926413933</v>
      </c>
      <c r="K26" s="94">
        <f>IF($C$2=25,misc!AA6,misc!AO6)</f>
        <v>0.14427118644067796</v>
      </c>
      <c r="L26" s="94">
        <f>IF($C$2=25,misc!AB6,misc!AP6)</f>
        <v>0.15225762711864407</v>
      </c>
      <c r="M26" s="94">
        <f>IF($C$2=25,misc!AC6,misc!AQ6)</f>
        <v>0.16024406779661018</v>
      </c>
      <c r="N26" s="94">
        <f>IF($C$2=25,misc!AD6,misc!AR6)</f>
        <v>0.1682305084745763</v>
      </c>
      <c r="O26" s="94">
        <f>IF($C$2=25,misc!AE6,misc!AS6)</f>
        <v>0.17621694915254241</v>
      </c>
      <c r="P26" s="94">
        <f>IF($C$2=25,misc!AF6,misc!AT6)</f>
        <v>0.18420338983050849</v>
      </c>
    </row>
    <row r="27" spans="2:16" x14ac:dyDescent="0.25">
      <c r="C27" t="s">
        <v>320</v>
      </c>
      <c r="E27" s="94">
        <f>IF($C$2=25,misc!U7,misc!AI7)</f>
        <v>0.384406779661017</v>
      </c>
      <c r="F27" s="94">
        <f>IF($C$2=25,misc!V7,misc!AJ7)</f>
        <v>0.3538872211737758</v>
      </c>
      <c r="G27" s="94">
        <f>IF($C$2=25,misc!W7,misc!AK7)</f>
        <v>0.32336766268653466</v>
      </c>
      <c r="H27" s="94">
        <f>IF($C$2=25,misc!X7,misc!AL7)</f>
        <v>0.33755610417429471</v>
      </c>
      <c r="I27" s="94">
        <f>IF($C$2=25,misc!Y7,misc!AM7)</f>
        <v>0.35174454566205482</v>
      </c>
      <c r="J27" s="94">
        <f>IF($C$2=25,misc!Z7,misc!AN7)</f>
        <v>0.28217735757679013</v>
      </c>
      <c r="K27" s="94">
        <f>IF($C$2=25,misc!AA7,misc!AO7)</f>
        <v>0.21261016949152545</v>
      </c>
      <c r="L27" s="94">
        <f>IF($C$2=25,misc!AB7,misc!AP7)</f>
        <v>0.22437966101694917</v>
      </c>
      <c r="M27" s="94">
        <f>IF($C$2=25,misc!AC7,misc!AQ7)</f>
        <v>0.2361491525423729</v>
      </c>
      <c r="N27" s="94">
        <f>IF($C$2=25,misc!AD7,misc!AR7)</f>
        <v>0.24791864406779662</v>
      </c>
      <c r="O27" s="94">
        <f>IF($C$2=25,misc!AE7,misc!AS7)</f>
        <v>0.25968813559322035</v>
      </c>
      <c r="P27" s="94">
        <f>IF($C$2=25,misc!AF7,misc!AT7)</f>
        <v>0.27145762711864413</v>
      </c>
    </row>
    <row r="28" spans="2:16" x14ac:dyDescent="0.25">
      <c r="C28" t="s">
        <v>2991</v>
      </c>
      <c r="E28" s="94">
        <f>IF($C$2=25,misc!U8,misc!AI8)</f>
        <v>0.54900000000000004</v>
      </c>
      <c r="F28" s="94">
        <f>IF($C$2=25,misc!V8,misc!AJ8)</f>
        <v>0.50668405182051957</v>
      </c>
      <c r="G28" s="94">
        <f>IF($C$2=25,misc!W8,misc!AK8)</f>
        <v>0.46436810364103909</v>
      </c>
      <c r="H28" s="94">
        <f>IF($C$2=25,misc!X8,misc!AL8)</f>
        <v>0.48659667347489211</v>
      </c>
      <c r="I28" s="94">
        <f>IF($C$2=25,misc!Y8,misc!AM8)</f>
        <v>0.50882524330874512</v>
      </c>
      <c r="J28" s="94">
        <f>IF($C$2=25,misc!Z8,misc!AN8)</f>
        <v>0.46741262165437258</v>
      </c>
      <c r="K28" s="94">
        <f>IF($C$2=25,misc!AA8,misc!AO8)</f>
        <v>0.42599999999999999</v>
      </c>
      <c r="L28" s="94">
        <f>IF($C$2=25,misc!AB8,misc!AP8)</f>
        <v>0.40479999999999999</v>
      </c>
      <c r="M28" s="94">
        <f>IF($C$2=25,misc!AC8,misc!AQ8)</f>
        <v>0.3836</v>
      </c>
      <c r="N28" s="94">
        <f>IF($C$2=25,misc!AD8,misc!AR8)</f>
        <v>0.3624</v>
      </c>
      <c r="O28" s="94">
        <f>IF($C$2=25,misc!AE8,misc!AS8)</f>
        <v>0.3412</v>
      </c>
      <c r="P28" s="94">
        <f>IF($C$2=25,misc!AF8,misc!AT8)</f>
        <v>0.32</v>
      </c>
    </row>
    <row r="29" spans="2:16" x14ac:dyDescent="0.25">
      <c r="C29" t="s">
        <v>110</v>
      </c>
      <c r="E29" s="94">
        <f>IF($C$2=25,misc!U9,misc!AI9)</f>
        <v>9.6000000000000002E-2</v>
      </c>
      <c r="F29" s="94">
        <f>IF($C$2=25,misc!V9,misc!AJ9)</f>
        <v>0.10220064352589828</v>
      </c>
      <c r="G29" s="94">
        <f>IF($C$2=25,misc!W9,misc!AK9)</f>
        <v>0.10840128705179657</v>
      </c>
      <c r="H29" s="94">
        <f>IF($C$2=25,misc!X9,misc!AL9)</f>
        <v>0.1016803220430352</v>
      </c>
      <c r="I29" s="94">
        <f>IF($C$2=25,misc!Y9,misc!AM9)</f>
        <v>9.4959357034273828E-2</v>
      </c>
      <c r="J29" s="94">
        <f>IF($C$2=25,misc!Z9,misc!AN9)</f>
        <v>7.7479678517136913E-2</v>
      </c>
      <c r="K29" s="94">
        <f>IF($C$2=25,misc!AA9,misc!AO9)</f>
        <v>0.06</v>
      </c>
      <c r="L29" s="94">
        <f>IF($C$2=25,misc!AB9,misc!AP9)</f>
        <v>6.08E-2</v>
      </c>
      <c r="M29" s="94">
        <f>IF($C$2=25,misc!AC9,misc!AQ9)</f>
        <v>6.1600000000000002E-2</v>
      </c>
      <c r="N29" s="94">
        <f>IF($C$2=25,misc!AD9,misc!AR9)</f>
        <v>6.2400000000000004E-2</v>
      </c>
      <c r="O29" s="94">
        <f>IF($C$2=25,misc!AE9,misc!AS9)</f>
        <v>6.3200000000000006E-2</v>
      </c>
      <c r="P29" s="94">
        <f>IF($C$2=25,misc!AF9,misc!AT9)</f>
        <v>6.4000000000000001E-2</v>
      </c>
    </row>
    <row r="30" spans="2:16" x14ac:dyDescent="0.25">
      <c r="C30" t="s">
        <v>3164</v>
      </c>
      <c r="E30" s="94">
        <f>IF($C$2=25,misc!U10,misc!AI10)</f>
        <v>8.8999999999999996E-2</v>
      </c>
      <c r="F30" s="94">
        <f>IF($C$2=25,misc!V10,misc!AJ10)</f>
        <v>9.3703365409453621E-2</v>
      </c>
      <c r="G30" s="94">
        <f>IF($C$2=25,misc!W10,misc!AK10)</f>
        <v>9.8406730818907232E-2</v>
      </c>
      <c r="H30" s="94">
        <f>IF($C$2=25,misc!X10,misc!AL10)</f>
        <v>8.2703365409453611E-2</v>
      </c>
      <c r="I30" s="94">
        <f>IF($C$2=25,misc!Y10,misc!AM10)</f>
        <v>6.7000000000000004E-2</v>
      </c>
      <c r="J30" s="94">
        <f>IF($C$2=25,misc!Z10,misc!AN10)</f>
        <v>5.6000000000000001E-2</v>
      </c>
      <c r="K30" s="94">
        <f>IF($C$2=25,misc!AA10,misc!AO10)</f>
        <v>4.4999999999999998E-2</v>
      </c>
      <c r="L30" s="94">
        <f>IF($C$2=25,misc!AB10,misc!AP10)</f>
        <v>4.7199999999999999E-2</v>
      </c>
      <c r="M30" s="94">
        <f>IF($C$2=25,misc!AC10,misc!AQ10)</f>
        <v>4.9399999999999999E-2</v>
      </c>
      <c r="N30" s="94">
        <f>IF($C$2=25,misc!AD10,misc!AR10)</f>
        <v>5.16E-2</v>
      </c>
      <c r="O30" s="94">
        <f>IF($C$2=25,misc!AE10,misc!AS10)</f>
        <v>5.3800000000000001E-2</v>
      </c>
      <c r="P30" s="94">
        <f>IF($C$2=25,misc!AF10,misc!AT10)</f>
        <v>5.6000000000000001E-2</v>
      </c>
    </row>
    <row r="31" spans="2:16" x14ac:dyDescent="0.25">
      <c r="C31" t="s">
        <v>3513</v>
      </c>
      <c r="E31" s="94">
        <f>IF($C$2=25,misc!U11,misc!AI11)</f>
        <v>0.88500000000000001</v>
      </c>
      <c r="F31" s="94">
        <f>IF($C$2=25,misc!V11,misc!AJ11)</f>
        <v>0.90149999999999997</v>
      </c>
      <c r="G31" s="94">
        <f>IF($C$2=25,misc!W11,misc!AK11)</f>
        <v>0.91800000000000004</v>
      </c>
      <c r="H31" s="94">
        <f>IF($C$2=25,misc!X11,misc!AL11)</f>
        <v>0.84550000000000003</v>
      </c>
      <c r="I31" s="94">
        <f>IF($C$2=25,misc!Y11,misc!AM11)</f>
        <v>0.77300000000000002</v>
      </c>
      <c r="J31" s="94">
        <f>IF($C$2=25,misc!Z11,misc!AN11)</f>
        <v>0.75900000000000001</v>
      </c>
      <c r="K31" s="94">
        <f>IF($C$2=25,misc!AA11,misc!AO11)</f>
        <v>0.745</v>
      </c>
      <c r="L31" s="94">
        <f>IF($C$2=25,misc!AB11,misc!AP11)</f>
        <v>0.67620000000000002</v>
      </c>
      <c r="M31" s="94">
        <f>IF($C$2=25,misc!AC11,misc!AQ11)</f>
        <v>0.60740000000000005</v>
      </c>
      <c r="N31" s="94">
        <f>IF($C$2=25,misc!AD11,misc!AR11)</f>
        <v>0.53860000000000008</v>
      </c>
      <c r="O31" s="94">
        <f>IF($C$2=25,misc!AE11,misc!AS11)</f>
        <v>0.46980000000000011</v>
      </c>
      <c r="P31" s="94">
        <f>IF($C$2=25,misc!AF11,misc!AT11)</f>
        <v>0.40100000000000002</v>
      </c>
    </row>
    <row r="32" spans="2:16" x14ac:dyDescent="0.25">
      <c r="C32" t="s">
        <v>3520</v>
      </c>
      <c r="E32" s="94">
        <f>IF($C$2=25,misc!U12,misc!AI12)</f>
        <v>0.88675000000000004</v>
      </c>
      <c r="F32" s="94">
        <f>IF($C$2=25,misc!V12,misc!AJ12)</f>
        <v>0.90387499999999998</v>
      </c>
      <c r="G32" s="94">
        <f>IF($C$2=25,misc!W12,misc!AK12)</f>
        <v>0.92100000000000004</v>
      </c>
      <c r="H32" s="94">
        <f>IF($C$2=25,misc!X12,misc!AL12)</f>
        <v>0.85887500000000006</v>
      </c>
      <c r="I32" s="94">
        <f>IF($C$2=25,misc!Y12,misc!AM12)</f>
        <v>0.79675000000000007</v>
      </c>
      <c r="J32" s="94">
        <f>IF($C$2=25,misc!Z12,misc!AN12)</f>
        <v>0.78362500000000002</v>
      </c>
      <c r="K32" s="94">
        <f>IF($C$2=25,misc!AA12,misc!AO12)</f>
        <v>0.77049999999999996</v>
      </c>
      <c r="L32" s="94">
        <f>IF($C$2=25,misc!AB12,misc!AP12)</f>
        <v>0.71135000000000004</v>
      </c>
      <c r="M32" s="94">
        <f>IF($C$2=25,misc!AC12,misc!AQ12)</f>
        <v>0.6522</v>
      </c>
      <c r="N32" s="94">
        <f>IF($C$2=25,misc!AD12,misc!AR12)</f>
        <v>0.59305000000000008</v>
      </c>
      <c r="O32" s="94">
        <f>IF($C$2=25,misc!AE12,misc!AS12)</f>
        <v>0.53390000000000004</v>
      </c>
      <c r="P32" s="94">
        <f>IF($C$2=25,misc!AF12,misc!AT12)</f>
        <v>0.47475000000000001</v>
      </c>
    </row>
    <row r="33" spans="3:16" x14ac:dyDescent="0.25">
      <c r="C33" t="s">
        <v>3526</v>
      </c>
      <c r="E33" s="94">
        <f>IF($C$2=25,misc!U13,misc!AI13)</f>
        <v>0.88850000000000007</v>
      </c>
      <c r="F33" s="94">
        <f>IF($C$2=25,misc!V13,misc!AJ13)</f>
        <v>0.90625</v>
      </c>
      <c r="G33" s="94">
        <f>IF($C$2=25,misc!W13,misc!AK13)</f>
        <v>0.92400000000000004</v>
      </c>
      <c r="H33" s="94">
        <f>IF($C$2=25,misc!X13,misc!AL13)</f>
        <v>0.87225000000000008</v>
      </c>
      <c r="I33" s="94">
        <f>IF($C$2=25,misc!Y13,misc!AM13)</f>
        <v>0.82050000000000001</v>
      </c>
      <c r="J33" s="94">
        <f>IF($C$2=25,misc!Z13,misc!AN13)</f>
        <v>0.80825000000000002</v>
      </c>
      <c r="K33" s="94">
        <f>IF($C$2=25,misc!AA13,misc!AO13)</f>
        <v>0.79599999999999993</v>
      </c>
      <c r="L33" s="94">
        <f>IF($C$2=25,misc!AB13,misc!AP13)</f>
        <v>0.74650000000000005</v>
      </c>
      <c r="M33" s="94">
        <f>IF($C$2=25,misc!AC13,misc!AQ13)</f>
        <v>0.69699999999999995</v>
      </c>
      <c r="N33" s="94">
        <f>IF($C$2=25,misc!AD13,misc!AR13)</f>
        <v>0.64750000000000008</v>
      </c>
      <c r="O33" s="94">
        <f>IF($C$2=25,misc!AE13,misc!AS13)</f>
        <v>0.59799999999999998</v>
      </c>
      <c r="P33" s="94">
        <f>IF($C$2=25,misc!AF13,misc!AT13)</f>
        <v>0.54849999999999999</v>
      </c>
    </row>
    <row r="34" spans="3:16" x14ac:dyDescent="0.25">
      <c r="C34" t="s">
        <v>3532</v>
      </c>
      <c r="E34" s="94">
        <f>IF($C$2=25,misc!U14,misc!AI14)</f>
        <v>0.8902500000000001</v>
      </c>
      <c r="F34" s="94">
        <f>IF($C$2=25,misc!V14,misc!AJ14)</f>
        <v>0.90862500000000002</v>
      </c>
      <c r="G34" s="94">
        <f>IF($C$2=25,misc!W14,misc!AK14)</f>
        <v>0.92700000000000005</v>
      </c>
      <c r="H34" s="94">
        <f>IF($C$2=25,misc!X14,misc!AL14)</f>
        <v>0.88562500000000011</v>
      </c>
      <c r="I34" s="94">
        <f>IF($C$2=25,misc!Y14,misc!AM14)</f>
        <v>0.84424999999999994</v>
      </c>
      <c r="J34" s="94">
        <f>IF($C$2=25,misc!Z14,misc!AN14)</f>
        <v>0.83287500000000003</v>
      </c>
      <c r="K34" s="94">
        <f>IF($C$2=25,misc!AA14,misc!AO14)</f>
        <v>0.8214999999999999</v>
      </c>
      <c r="L34" s="94">
        <f>IF($C$2=25,misc!AB14,misc!AP14)</f>
        <v>0.78165000000000007</v>
      </c>
      <c r="M34" s="94">
        <f>IF($C$2=25,misc!AC14,misc!AQ14)</f>
        <v>0.7417999999999999</v>
      </c>
      <c r="N34" s="94">
        <f>IF($C$2=25,misc!AD14,misc!AR14)</f>
        <v>0.70195000000000007</v>
      </c>
      <c r="O34" s="94">
        <f>IF($C$2=25,misc!AE14,misc!AS14)</f>
        <v>0.66209999999999991</v>
      </c>
      <c r="P34" s="94">
        <f>IF($C$2=25,misc!AF14,misc!AT14)</f>
        <v>0.62224999999999997</v>
      </c>
    </row>
    <row r="35" spans="3:16" x14ac:dyDescent="0.25">
      <c r="C35" t="s">
        <v>3539</v>
      </c>
      <c r="E35" s="94">
        <f>IF($C$2=25,misc!U15,misc!AI15)</f>
        <v>0.89200000000000002</v>
      </c>
      <c r="F35" s="94">
        <f>IF($C$2=25,misc!V15,misc!AJ15)</f>
        <v>0.91100000000000003</v>
      </c>
      <c r="G35" s="94">
        <f>IF($C$2=25,misc!W15,misc!AK15)</f>
        <v>0.93</v>
      </c>
      <c r="H35" s="94">
        <f>IF($C$2=25,misc!X15,misc!AL15)</f>
        <v>0.89900000000000002</v>
      </c>
      <c r="I35" s="94">
        <f>IF($C$2=25,misc!Y15,misc!AM15)</f>
        <v>0.86799999999999999</v>
      </c>
      <c r="J35" s="94">
        <f>IF($C$2=25,misc!Z15,misc!AN15)</f>
        <v>0.85749999999999993</v>
      </c>
      <c r="K35" s="94">
        <f>IF($C$2=25,misc!AA15,misc!AO15)</f>
        <v>0.84699999999999998</v>
      </c>
      <c r="L35" s="94">
        <f>IF($C$2=25,misc!AB15,misc!AP15)</f>
        <v>0.81679999999999997</v>
      </c>
      <c r="M35" s="94">
        <f>IF($C$2=25,misc!AC15,misc!AQ15)</f>
        <v>0.78659999999999997</v>
      </c>
      <c r="N35" s="94">
        <f>IF($C$2=25,misc!AD15,misc!AR15)</f>
        <v>0.75639999999999996</v>
      </c>
      <c r="O35" s="94">
        <f>IF($C$2=25,misc!AE15,misc!AS15)</f>
        <v>0.72619999999999996</v>
      </c>
      <c r="P35" s="94">
        <f>IF($C$2=25,misc!AF15,misc!AT15)</f>
        <v>0.69599999999999995</v>
      </c>
    </row>
    <row r="36" spans="3:16" x14ac:dyDescent="0.25">
      <c r="C36" t="s">
        <v>3149</v>
      </c>
      <c r="E36" s="94">
        <f>IF($C$2=25,misc!U16,misc!AI16)</f>
        <v>0.89400000000000002</v>
      </c>
      <c r="F36" s="94">
        <f>IF($C$2=25,misc!V16,misc!AJ16)</f>
        <v>0.91400000000000003</v>
      </c>
      <c r="G36" s="94">
        <f>IF($C$2=25,misc!W16,misc!AK16)</f>
        <v>0.93400000000000005</v>
      </c>
      <c r="H36" s="94">
        <f>IF($C$2=25,misc!X16,misc!AL16)</f>
        <v>0.91300000000000003</v>
      </c>
      <c r="I36" s="94">
        <f>IF($C$2=25,misc!Y16,misc!AM16)</f>
        <v>0.89200000000000002</v>
      </c>
      <c r="J36" s="94">
        <f>IF($C$2=25,misc!Z16,misc!AN16)</f>
        <v>0.89050000000000007</v>
      </c>
      <c r="K36" s="94">
        <f>IF($C$2=25,misc!AA16,misc!AO16)</f>
        <v>0.88900000000000001</v>
      </c>
      <c r="L36" s="94">
        <f>IF($C$2=25,misc!AB16,misc!AP16)</f>
        <v>0.85780000000000001</v>
      </c>
      <c r="M36" s="94">
        <f>IF($C$2=25,misc!AC16,misc!AQ16)</f>
        <v>0.8266</v>
      </c>
      <c r="N36" s="94">
        <f>IF($C$2=25,misc!AD16,misc!AR16)</f>
        <v>0.7954</v>
      </c>
      <c r="O36" s="94">
        <f>IF($C$2=25,misc!AE16,misc!AS16)</f>
        <v>0.76419999999999999</v>
      </c>
      <c r="P36" s="94">
        <f>IF($C$2=25,misc!AF16,misc!AT16)</f>
        <v>0.73299999999999998</v>
      </c>
    </row>
    <row r="37" spans="3:16" x14ac:dyDescent="0.25">
      <c r="C37" t="s">
        <v>1961</v>
      </c>
      <c r="E37" s="94">
        <f>IF($C$2=25,misc!U17,misc!AI17)</f>
        <v>0.89300000000000002</v>
      </c>
      <c r="F37" s="94">
        <f>IF($C$2=25,misc!V17,misc!AJ17)</f>
        <v>0.9083512608449148</v>
      </c>
      <c r="G37" s="94">
        <f>IF($C$2=25,misc!W17,misc!AK17)</f>
        <v>0.92370252168982958</v>
      </c>
      <c r="H37" s="94">
        <f>IF($C$2=25,misc!X17,misc!AL17)</f>
        <v>0.77235126084491479</v>
      </c>
      <c r="I37" s="94">
        <f>IF($C$2=25,misc!Y17,misc!AM17)</f>
        <v>0.621</v>
      </c>
      <c r="J37" s="94">
        <f>IF($C$2=25,misc!Z17,misc!AN17)</f>
        <v>0.60599999999999998</v>
      </c>
      <c r="K37" s="94">
        <f>IF($C$2=25,misc!AA17,misc!AO17)</f>
        <v>0.59099999999999997</v>
      </c>
      <c r="L37" s="94">
        <f>IF($C$2=25,misc!AB17,misc!AP17)</f>
        <v>0.50159999999999993</v>
      </c>
      <c r="M37" s="94">
        <f>IF($C$2=25,misc!AC17,misc!AQ17)</f>
        <v>0.41219999999999996</v>
      </c>
      <c r="N37" s="94">
        <f>IF($C$2=25,misc!AD17,misc!AR17)</f>
        <v>0.32279999999999998</v>
      </c>
      <c r="O37" s="94">
        <f>IF($C$2=25,misc!AE17,misc!AS17)</f>
        <v>0.2334</v>
      </c>
      <c r="P37" s="94">
        <f>IF($C$2=25,misc!AF17,misc!AT17)</f>
        <v>0.14399999999999999</v>
      </c>
    </row>
    <row r="38" spans="3:16" x14ac:dyDescent="0.25">
      <c r="C38" t="s">
        <v>132</v>
      </c>
      <c r="E38" s="94">
        <f>IF($C$2=25,misc!U18,misc!AI18)</f>
        <v>0.56660491660133128</v>
      </c>
      <c r="F38" s="94">
        <f>IF($C$2=25,misc!V18,misc!AJ18)</f>
        <v>0.5639186026863886</v>
      </c>
      <c r="G38" s="94">
        <f>IF($C$2=25,misc!W18,misc!AK18)</f>
        <v>0.56123228877144593</v>
      </c>
      <c r="H38" s="94">
        <f>IF($C$2=25,misc!X18,misc!AL18)</f>
        <v>0.53191654140391154</v>
      </c>
      <c r="I38" s="94">
        <f>IF($C$2=25,misc!Y18,misc!AM18)</f>
        <v>0.50260079403637703</v>
      </c>
      <c r="J38" s="94">
        <f>IF($C$2=25,misc!Z18,misc!AN18)</f>
        <v>0.49249487994717378</v>
      </c>
      <c r="K38" s="94">
        <f>IF($C$2=25,misc!AA18,misc!AO18)</f>
        <v>0.48238896585797048</v>
      </c>
      <c r="L38" s="94">
        <f>IF($C$2=25,misc!AB18,misc!AP18)</f>
        <v>0.47187881520519903</v>
      </c>
      <c r="M38" s="94">
        <f>IF($C$2=25,misc!AC18,misc!AQ18)</f>
        <v>0.46136866455242759</v>
      </c>
      <c r="N38" s="94">
        <f>IF($C$2=25,misc!AD18,misc!AR18)</f>
        <v>0.45085851389965614</v>
      </c>
      <c r="O38" s="94">
        <f>IF($C$2=25,misc!AE18,misc!AS18)</f>
        <v>0.4403483632468847</v>
      </c>
      <c r="P38" s="94">
        <f>IF($C$2=25,misc!AF18,misc!AT18)</f>
        <v>0.42983821259411337</v>
      </c>
    </row>
    <row r="39" spans="3:16" x14ac:dyDescent="0.25">
      <c r="C39" t="s">
        <v>169</v>
      </c>
      <c r="E39" s="94">
        <f>IF($C$2=25,misc!U19,misc!AI19)</f>
        <v>0.40636580378868559</v>
      </c>
      <c r="F39" s="94">
        <f>IF($C$2=25,misc!V19,misc!AJ19)</f>
        <v>0.40443919482132551</v>
      </c>
      <c r="G39" s="94">
        <f>IF($C$2=25,misc!W19,misc!AK19)</f>
        <v>0.40251258585396549</v>
      </c>
      <c r="H39" s="94">
        <f>IF($C$2=25,misc!X19,misc!AL19)</f>
        <v>0.38148749960139383</v>
      </c>
      <c r="I39" s="94">
        <f>IF($C$2=25,misc!Y19,misc!AM19)</f>
        <v>0.36046241334882212</v>
      </c>
      <c r="J39" s="94">
        <f>IF($C$2=25,misc!Z19,misc!AN19)</f>
        <v>0.35321450959515949</v>
      </c>
      <c r="K39" s="94">
        <f>IF($C$2=25,misc!AA19,misc!AO19)</f>
        <v>0.34596660584149685</v>
      </c>
      <c r="L39" s="94">
        <f>IF($C$2=25,misc!AB19,misc!AP19)</f>
        <v>0.33842878593768772</v>
      </c>
      <c r="M39" s="94">
        <f>IF($C$2=25,misc!AC19,misc!AQ19)</f>
        <v>0.33089096603387858</v>
      </c>
      <c r="N39" s="94">
        <f>IF($C$2=25,misc!AD19,misc!AR19)</f>
        <v>0.32335314613006944</v>
      </c>
      <c r="O39" s="94">
        <f>IF($C$2=25,misc!AE19,misc!AS19)</f>
        <v>0.3158153262262603</v>
      </c>
      <c r="P39" s="94">
        <f>IF($C$2=25,misc!AF19,misc!AT19)</f>
        <v>0.3082775063224511</v>
      </c>
    </row>
    <row r="40" spans="3:16" x14ac:dyDescent="0.25">
      <c r="C40" t="s">
        <v>122</v>
      </c>
      <c r="E40" s="94">
        <f>IF($C$2=25,misc!U20,misc!AI20)</f>
        <v>0.86400365575892546</v>
      </c>
      <c r="F40" s="94">
        <f>IF($C$2=25,misc!V20,misc!AJ20)</f>
        <v>0.8782620417931235</v>
      </c>
      <c r="G40" s="94">
        <f>IF($C$2=25,misc!W20,misc!AK20)</f>
        <v>0.89252042782732166</v>
      </c>
      <c r="H40" s="94">
        <f>IF($C$2=25,misc!X20,misc!AL20)</f>
        <v>0.91001836007896375</v>
      </c>
      <c r="I40" s="94">
        <f>IF($C$2=25,misc!Y20,misc!AM20)</f>
        <v>0.92751629233060595</v>
      </c>
      <c r="J40" s="94">
        <f>IF($C$2=25,misc!Z20,misc!AN20)</f>
        <v>0.92280590133888829</v>
      </c>
      <c r="K40" s="94">
        <f>IF($C$2=25,misc!AA20,misc!AO20)</f>
        <v>0.91809551034717063</v>
      </c>
      <c r="L40" s="94">
        <f>IF($C$2=25,misc!AB20,misc!AP20)</f>
        <v>0.92538472229861102</v>
      </c>
      <c r="M40" s="94">
        <f>IF($C$2=25,misc!AC20,misc!AQ20)</f>
        <v>0.93267393425005141</v>
      </c>
      <c r="N40" s="94">
        <f>IF($C$2=25,misc!AD20,misc!AR20)</f>
        <v>0.93996314620149179</v>
      </c>
      <c r="O40" s="94">
        <f>IF($C$2=25,misc!AE20,misc!AS20)</f>
        <v>0.94725235815293218</v>
      </c>
      <c r="P40" s="94">
        <f>IF($C$2=25,misc!AF20,misc!AT20)</f>
        <v>0.95454157010437257</v>
      </c>
    </row>
    <row r="41" spans="3:16" x14ac:dyDescent="0.25">
      <c r="C41" t="s">
        <v>371</v>
      </c>
      <c r="E41" s="94">
        <f>IF($C$2=25,misc!U21,misc!AI21)</f>
        <v>0.78777252109464602</v>
      </c>
      <c r="F41" s="94">
        <f>IF($C$2=25,misc!V21,misc!AJ21)</f>
        <v>0.80873519104432079</v>
      </c>
      <c r="G41" s="94">
        <f>IF($C$2=25,misc!W21,misc!AK21)</f>
        <v>0.82969786099399567</v>
      </c>
      <c r="H41" s="94">
        <f>IF($C$2=25,misc!X21,misc!AL21)</f>
        <v>0.83028460488270484</v>
      </c>
      <c r="I41" s="94">
        <f>IF($C$2=25,misc!Y21,misc!AM21)</f>
        <v>0.83087134877141389</v>
      </c>
      <c r="J41" s="94">
        <f>IF($C$2=25,misc!Z21,misc!AN21)</f>
        <v>0.82344593040995451</v>
      </c>
      <c r="K41" s="94">
        <f>IF($C$2=25,misc!AA21,misc!AO21)</f>
        <v>0.81602051204849513</v>
      </c>
      <c r="L41" s="94">
        <f>IF($C$2=25,misc!AB21,misc!AP21)</f>
        <v>0.83149916107410415</v>
      </c>
      <c r="M41" s="94">
        <f>IF($C$2=25,misc!AC21,misc!AQ21)</f>
        <v>0.84697781009971318</v>
      </c>
      <c r="N41" s="94">
        <f>IF($C$2=25,misc!AD21,misc!AR21)</f>
        <v>0.86245645912532221</v>
      </c>
      <c r="O41" s="94">
        <f>IF($C$2=25,misc!AE21,misc!AS21)</f>
        <v>0.87793510815093123</v>
      </c>
      <c r="P41" s="94">
        <f>IF($C$2=25,misc!AF21,misc!AT21)</f>
        <v>0.89341375717654026</v>
      </c>
    </row>
    <row r="42" spans="3:16" x14ac:dyDescent="0.25">
      <c r="C42" t="s">
        <v>770</v>
      </c>
      <c r="E42" s="94">
        <f>IF($C$2=25,misc!U22,misc!AI22)</f>
        <v>0.75849976538356267</v>
      </c>
      <c r="F42" s="94">
        <f>IF($C$2=25,misc!V22,misc!AJ22)</f>
        <v>0.77833009661414909</v>
      </c>
      <c r="G42" s="94">
        <f>IF($C$2=25,misc!W22,misc!AK22)</f>
        <v>0.79816042784473562</v>
      </c>
      <c r="H42" s="94">
        <f>IF($C$2=25,misc!X22,misc!AL22)</f>
        <v>0.79513379797889616</v>
      </c>
      <c r="I42" s="94">
        <f>IF($C$2=25,misc!Y22,misc!AM22)</f>
        <v>0.7921071681130567</v>
      </c>
      <c r="J42" s="94">
        <f>IF($C$2=25,misc!Z22,misc!AN22)</f>
        <v>0.78251806948180391</v>
      </c>
      <c r="K42" s="94">
        <f>IF($C$2=25,misc!AA22,misc!AO22)</f>
        <v>0.77292897085055123</v>
      </c>
      <c r="L42" s="94">
        <f>IF($C$2=25,misc!AB22,misc!AP22)</f>
        <v>0.79192907385472411</v>
      </c>
      <c r="M42" s="94">
        <f>IF($C$2=25,misc!AC22,misc!AQ22)</f>
        <v>0.81092917685889698</v>
      </c>
      <c r="N42" s="94">
        <f>IF($C$2=25,misc!AD22,misc!AR22)</f>
        <v>0.82992927986306986</v>
      </c>
      <c r="O42" s="94">
        <f>IF($C$2=25,misc!AE22,misc!AS22)</f>
        <v>0.84892938286724273</v>
      </c>
      <c r="P42" s="94">
        <f>IF($C$2=25,misc!AF22,misc!AT22)</f>
        <v>0.86792948587141583</v>
      </c>
    </row>
    <row r="43" spans="3:16" x14ac:dyDescent="0.25">
      <c r="C43" t="s">
        <v>837</v>
      </c>
      <c r="E43" s="94">
        <f>IF($C$2=25,misc!U23,misc!AI23)</f>
        <v>0.93139197880214852</v>
      </c>
      <c r="F43" s="94">
        <f>IF($C$2=25,misc!V23,misc!AJ23)</f>
        <v>0.93996144395127801</v>
      </c>
      <c r="G43" s="94">
        <f>IF($C$2=25,misc!W23,misc!AK23)</f>
        <v>0.9485309091004076</v>
      </c>
      <c r="H43" s="94">
        <f>IF($C$2=25,misc!X23,misc!AL23)</f>
        <v>0.94333376244952838</v>
      </c>
      <c r="I43" s="94">
        <f>IF($C$2=25,misc!Y23,misc!AM23)</f>
        <v>0.93813661579864904</v>
      </c>
      <c r="J43" s="94">
        <f>IF($C$2=25,misc!Z23,misc!AN23)</f>
        <v>0.93575640725694242</v>
      </c>
      <c r="K43" s="94">
        <f>IF($C$2=25,misc!AA23,misc!AO23)</f>
        <v>0.93337619871523581</v>
      </c>
      <c r="L43" s="94">
        <f>IF($C$2=25,misc!AB23,misc!AP23)</f>
        <v>0.93933118321638243</v>
      </c>
      <c r="M43" s="94">
        <f>IF($C$2=25,misc!AC23,misc!AQ23)</f>
        <v>0.94528616771752905</v>
      </c>
      <c r="N43" s="94">
        <f>IF($C$2=25,misc!AD23,misc!AR23)</f>
        <v>0.95124115221867567</v>
      </c>
      <c r="O43" s="94">
        <f>IF($C$2=25,misc!AE23,misc!AS23)</f>
        <v>0.95719613671982229</v>
      </c>
      <c r="P43" s="94">
        <f>IF($C$2=25,misc!AF23,misc!AT23)</f>
        <v>0.96315112122096869</v>
      </c>
    </row>
    <row r="44" spans="3:16" x14ac:dyDescent="0.25">
      <c r="C44" t="s">
        <v>140</v>
      </c>
      <c r="E44" s="94">
        <f>IF($C$2=25,misc!U24,misc!AI24)</f>
        <v>0.84814757974875532</v>
      </c>
      <c r="F44" s="94">
        <f>IF($C$2=25,misc!V24,misc!AJ24)</f>
        <v>0.86263887009961904</v>
      </c>
      <c r="G44" s="94">
        <f>IF($C$2=25,misc!W24,misc!AK24)</f>
        <v>0.87713016045048275</v>
      </c>
      <c r="H44" s="94">
        <f>IF($C$2=25,misc!X24,misc!AL24)</f>
        <v>0.87417936920023021</v>
      </c>
      <c r="I44" s="94">
        <f>IF($C$2=25,misc!Y24,misc!AM24)</f>
        <v>0.87122857794997766</v>
      </c>
      <c r="J44" s="94">
        <f>IF($C$2=25,misc!Z24,misc!AN24)</f>
        <v>0.86089172285515003</v>
      </c>
      <c r="K44" s="94">
        <f>IF($C$2=25,misc!AA24,misc!AO24)</f>
        <v>0.85055486776032241</v>
      </c>
      <c r="L44" s="94">
        <f>IF($C$2=25,misc!AB24,misc!AP24)</f>
        <v>0.86298372454380101</v>
      </c>
      <c r="M44" s="94">
        <f>IF($C$2=25,misc!AC24,misc!AQ24)</f>
        <v>0.87541258132727962</v>
      </c>
      <c r="N44" s="94">
        <f>IF($C$2=25,misc!AD24,misc!AR24)</f>
        <v>0.88784143811075822</v>
      </c>
      <c r="O44" s="94">
        <f>IF($C$2=25,misc!AE24,misc!AS24)</f>
        <v>0.90027029489423682</v>
      </c>
      <c r="P44" s="94">
        <f>IF($C$2=25,misc!AF24,misc!AT24)</f>
        <v>0.91269915167771554</v>
      </c>
    </row>
    <row r="45" spans="3:16" x14ac:dyDescent="0.25">
      <c r="C45" t="s">
        <v>136</v>
      </c>
      <c r="E45" s="94">
        <f>IF($C$2=25,misc!U25,misc!AI25)</f>
        <v>0.80210397441153047</v>
      </c>
      <c r="F45" s="94">
        <f>IF($C$2=25,misc!V25,misc!AJ25)</f>
        <v>0.8164055166331512</v>
      </c>
      <c r="G45" s="94">
        <f>IF($C$2=25,misc!W25,misc!AK25)</f>
        <v>0.83070705885477203</v>
      </c>
      <c r="H45" s="94">
        <f>IF($C$2=25,misc!X25,misc!AL25)</f>
        <v>0.82614281229582409</v>
      </c>
      <c r="I45" s="94">
        <f>IF($C$2=25,misc!Y25,misc!AM25)</f>
        <v>0.82157856573687627</v>
      </c>
      <c r="J45" s="94">
        <f>IF($C$2=25,misc!Z25,misc!AN25)</f>
        <v>0.80581095377983025</v>
      </c>
      <c r="K45" s="94">
        <f>IF($C$2=25,misc!AA25,misc!AO25)</f>
        <v>0.79004334182278424</v>
      </c>
      <c r="L45" s="94">
        <f>IF($C$2=25,misc!AB25,misc!AP25)</f>
        <v>0.79962832305535969</v>
      </c>
      <c r="M45" s="94">
        <f>IF($C$2=25,misc!AC25,misc!AQ25)</f>
        <v>0.80921330428793514</v>
      </c>
      <c r="N45" s="94">
        <f>IF($C$2=25,misc!AD25,misc!AR25)</f>
        <v>0.81879828552051059</v>
      </c>
      <c r="O45" s="94">
        <f>IF($C$2=25,misc!AE25,misc!AS25)</f>
        <v>0.82838326675308604</v>
      </c>
      <c r="P45" s="94">
        <f>IF($C$2=25,misc!AF25,misc!AT25)</f>
        <v>0.83796824798566139</v>
      </c>
    </row>
    <row r="46" spans="3:16" x14ac:dyDescent="0.25">
      <c r="C46" t="s">
        <v>247</v>
      </c>
      <c r="E46" s="94">
        <f>IF($C$2=25,misc!U26,misc!AI26)</f>
        <v>0.89510595870195142</v>
      </c>
      <c r="F46" s="94">
        <f>IF($C$2=25,misc!V26,misc!AJ26)</f>
        <v>0.92080923604040321</v>
      </c>
      <c r="G46" s="94">
        <f>IF($C$2=25,misc!W26,misc!AK26)</f>
        <v>0.94651251337885489</v>
      </c>
      <c r="H46" s="94">
        <f>IF($C$2=25,misc!X26,misc!AL26)</f>
        <v>0.91922536104575825</v>
      </c>
      <c r="I46" s="94">
        <f>IF($C$2=25,misc!Y26,misc!AM26)</f>
        <v>0.89193820871266161</v>
      </c>
      <c r="J46" s="94">
        <f>IF($C$2=25,misc!Z26,misc!AN26)</f>
        <v>0.89034739869657353</v>
      </c>
      <c r="K46" s="94">
        <f>IF($C$2=25,misc!AA26,misc!AO26)</f>
        <v>0.88875658868048535</v>
      </c>
      <c r="L46" s="94">
        <f>IF($C$2=25,misc!AB26,misc!AP26)</f>
        <v>0.89657566327297322</v>
      </c>
      <c r="M46" s="94">
        <f>IF($C$2=25,misc!AC26,misc!AQ26)</f>
        <v>0.9043947378654611</v>
      </c>
      <c r="N46" s="94">
        <f>IF($C$2=25,misc!AD26,misc!AR26)</f>
        <v>0.91221381245794897</v>
      </c>
      <c r="O46" s="94">
        <f>IF($C$2=25,misc!AE26,misc!AS26)</f>
        <v>0.92003288705043684</v>
      </c>
      <c r="P46" s="94">
        <f>IF($C$2=25,misc!AF26,misc!AT26)</f>
        <v>0.92785196164292472</v>
      </c>
    </row>
    <row r="47" spans="3:16" x14ac:dyDescent="0.25">
      <c r="C47" t="s">
        <v>596</v>
      </c>
      <c r="E47" s="94">
        <f>IF($C$2=25,misc!U27,misc!AI27)</f>
        <v>0.92925750703154864</v>
      </c>
      <c r="F47" s="94">
        <f>IF($C$2=25,misc!V27,misc!AJ27)</f>
        <v>0.90155388721725416</v>
      </c>
      <c r="G47" s="94">
        <f>IF($C$2=25,misc!W27,misc!AK27)</f>
        <v>0.87385026740295979</v>
      </c>
      <c r="H47" s="94">
        <f>IF($C$2=25,misc!X27,misc!AL27)</f>
        <v>0.89802819899977204</v>
      </c>
      <c r="I47" s="94">
        <f>IF($C$2=25,misc!Y27,misc!AM27)</f>
        <v>0.92220613059658441</v>
      </c>
      <c r="J47" s="94">
        <f>IF($C$2=25,misc!Z27,misc!AN27)</f>
        <v>0.91831713786770974</v>
      </c>
      <c r="K47" s="94">
        <f>IF($C$2=25,misc!AA27,misc!AO27)</f>
        <v>0.91442814513883497</v>
      </c>
      <c r="L47" s="94">
        <f>IF($C$2=25,misc!AB27,misc!AP27)</f>
        <v>0.90430189637815794</v>
      </c>
      <c r="M47" s="94">
        <f>IF($C$2=25,misc!AC27,misc!AQ27)</f>
        <v>0.89417564761748092</v>
      </c>
      <c r="N47" s="94">
        <f>IF($C$2=25,misc!AD27,misc!AR27)</f>
        <v>0.88404939885680389</v>
      </c>
      <c r="O47" s="94">
        <f>IF($C$2=25,misc!AE27,misc!AS27)</f>
        <v>0.87392315009612687</v>
      </c>
      <c r="P47" s="94">
        <f>IF($C$2=25,misc!AF27,misc!AT27)</f>
        <v>0.86379690133544973</v>
      </c>
    </row>
    <row r="48" spans="3:16" x14ac:dyDescent="0.25">
      <c r="C48" t="s">
        <v>1363</v>
      </c>
      <c r="E48" s="94">
        <f>IF($C$2=25,misc!U28,misc!AI28)</f>
        <v>0.6905015932630254</v>
      </c>
      <c r="F48" s="94">
        <f>IF($C$2=25,misc!V28,misc!AJ28)</f>
        <v>0.71720881804551684</v>
      </c>
      <c r="G48" s="94">
        <f>IF($C$2=25,misc!W28,misc!AK28)</f>
        <v>0.74391604282800827</v>
      </c>
      <c r="H48" s="94">
        <f>IF($C$2=25,misc!X28,misc!AL28)</f>
        <v>0.73721266741320757</v>
      </c>
      <c r="I48" s="94">
        <f>IF($C$2=25,misc!Y28,misc!AM28)</f>
        <v>0.73050929199840686</v>
      </c>
      <c r="J48" s="94">
        <f>IF($C$2=25,misc!Z28,misc!AN28)</f>
        <v>0.71015565906334177</v>
      </c>
      <c r="K48" s="94">
        <f>IF($C$2=25,misc!AA28,misc!AO28)</f>
        <v>0.68980202612827657</v>
      </c>
      <c r="L48" s="94">
        <f>IF($C$2=25,misc!AB28,misc!AP28)</f>
        <v>0.71688684336924113</v>
      </c>
      <c r="M48" s="94">
        <f>IF($C$2=25,misc!AC28,misc!AQ28)</f>
        <v>0.7439716606102057</v>
      </c>
      <c r="N48" s="94">
        <f>IF($C$2=25,misc!AD28,misc!AR28)</f>
        <v>0.77105647785117026</v>
      </c>
      <c r="O48" s="94">
        <f>IF($C$2=25,misc!AE28,misc!AS28)</f>
        <v>0.79814129509213483</v>
      </c>
      <c r="P48" s="94">
        <f>IF($C$2=25,misc!AF28,misc!AT28)</f>
        <v>0.82522611233309917</v>
      </c>
    </row>
    <row r="49" spans="2:16" x14ac:dyDescent="0.25">
      <c r="C49" t="s">
        <v>155</v>
      </c>
      <c r="E49" s="94">
        <f>IF($C$2=25,misc!U29,misc!AI29)</f>
        <v>0.7804543321668751</v>
      </c>
      <c r="F49" s="94">
        <f>IF($C$2=25,misc!V29,misc!AJ29)</f>
        <v>0.79939935861356859</v>
      </c>
      <c r="G49" s="94">
        <f>IF($C$2=25,misc!W29,misc!AK29)</f>
        <v>0.81834438506026208</v>
      </c>
      <c r="H49" s="94">
        <f>IF($C$2=25,misc!X29,misc!AL29)</f>
        <v>0.81358928131774333</v>
      </c>
      <c r="I49" s="94">
        <f>IF($C$2=25,misc!Y29,misc!AM29)</f>
        <v>0.80883417757522458</v>
      </c>
      <c r="J49" s="94">
        <f>IF($C$2=25,misc!Z29,misc!AN29)</f>
        <v>0.79439613253754293</v>
      </c>
      <c r="K49" s="94">
        <f>IF($C$2=25,misc!AA29,misc!AO29)</f>
        <v>0.77995808749986129</v>
      </c>
      <c r="L49" s="94">
        <f>IF($C$2=25,misc!AB29,misc!AP29)</f>
        <v>0.79917096278409228</v>
      </c>
      <c r="M49" s="94">
        <f>IF($C$2=25,misc!AC29,misc!AQ29)</f>
        <v>0.81838383806832327</v>
      </c>
      <c r="N49" s="94">
        <f>IF($C$2=25,misc!AD29,misc!AR29)</f>
        <v>0.83759671335255426</v>
      </c>
      <c r="O49" s="94">
        <f>IF($C$2=25,misc!AE29,misc!AS29)</f>
        <v>0.85680958863678525</v>
      </c>
      <c r="P49" s="94">
        <f>IF($C$2=25,misc!AF29,misc!AT29)</f>
        <v>0.87602246392101613</v>
      </c>
    </row>
    <row r="50" spans="2:16" x14ac:dyDescent="0.25">
      <c r="C50" t="s">
        <v>3612</v>
      </c>
      <c r="E50" s="94">
        <f>IF($C$2=25,misc!U30,misc!AI30)</f>
        <v>1</v>
      </c>
      <c r="F50" s="94">
        <f>IF($C$2=25,misc!V30,misc!AJ30)</f>
        <v>1</v>
      </c>
      <c r="G50" s="94">
        <f>IF($C$2=25,misc!W30,misc!AK30)</f>
        <v>1</v>
      </c>
      <c r="H50" s="94">
        <f>IF($C$2=25,misc!X30,misc!AL30)</f>
        <v>1</v>
      </c>
      <c r="I50" s="94">
        <f>IF($C$2=25,misc!Y30,misc!AM30)</f>
        <v>1</v>
      </c>
      <c r="J50" s="94">
        <f>IF($C$2=25,misc!Z30,misc!AN30)</f>
        <v>1</v>
      </c>
      <c r="K50" s="94">
        <f>IF($C$2=25,misc!AA30,misc!AO30)</f>
        <v>1</v>
      </c>
      <c r="L50" s="94">
        <f>IF($C$2=25,misc!AB30,misc!AP30)</f>
        <v>1</v>
      </c>
      <c r="M50" s="94">
        <f>IF($C$2=25,misc!AC30,misc!AQ30)</f>
        <v>1</v>
      </c>
      <c r="N50" s="94">
        <f>IF($C$2=25,misc!AD30,misc!AR30)</f>
        <v>1</v>
      </c>
      <c r="O50" s="94">
        <f>IF($C$2=25,misc!AE30,misc!AS30)</f>
        <v>1</v>
      </c>
      <c r="P50" s="94">
        <f>IF($C$2=25,misc!AF30,misc!AT30)</f>
        <v>1</v>
      </c>
    </row>
    <row r="54" spans="2:16" x14ac:dyDescent="0.25">
      <c r="B54" s="102"/>
      <c r="C54" s="92" t="s">
        <v>3715</v>
      </c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</row>
    <row r="55" spans="2:16" x14ac:dyDescent="0.25">
      <c r="C55" s="19" t="s">
        <v>3714</v>
      </c>
      <c r="D55" s="19" t="s">
        <v>3716</v>
      </c>
      <c r="E55" s="19">
        <v>2024</v>
      </c>
      <c r="F55" s="19">
        <v>2025</v>
      </c>
      <c r="G55" s="19">
        <v>2026</v>
      </c>
      <c r="H55" s="19">
        <v>2027</v>
      </c>
      <c r="I55" s="19">
        <v>2028</v>
      </c>
      <c r="J55" s="19">
        <v>2029</v>
      </c>
      <c r="K55" s="19">
        <v>2030</v>
      </c>
      <c r="L55" s="19">
        <v>2031</v>
      </c>
      <c r="M55" s="19">
        <v>2032</v>
      </c>
      <c r="N55" s="19">
        <v>2033</v>
      </c>
      <c r="O55" s="19">
        <v>2034</v>
      </c>
      <c r="P55" s="19">
        <v>2035</v>
      </c>
    </row>
    <row r="56" spans="2:16" x14ac:dyDescent="0.25">
      <c r="C56" t="s">
        <v>3717</v>
      </c>
      <c r="D56" t="s">
        <v>3425</v>
      </c>
      <c r="E56" s="93">
        <f>SUMIFS(Calcs!Z:Z,Calcs!$U:$U,$C56,Calcs!$C:$C,$D56)</f>
        <v>0</v>
      </c>
      <c r="F56" s="93">
        <f>SUMIFS(Calcs!AA:AA,Calcs!$U:$U,$C56,Calcs!$C:$C,$D56)</f>
        <v>0</v>
      </c>
      <c r="G56" s="93">
        <f>SUMIFS(Calcs!AB:AB,Calcs!$U:$U,$C56,Calcs!$C:$C,$D56)</f>
        <v>0</v>
      </c>
      <c r="H56" s="93">
        <f>SUMIFS(Calcs!AC:AC,Calcs!$U:$U,$C56,Calcs!$C:$C,$D56)</f>
        <v>0</v>
      </c>
      <c r="I56" s="93">
        <f>SUMIFS(Calcs!AD:AD,Calcs!$U:$U,$C56,Calcs!$C:$C,$D56)</f>
        <v>0</v>
      </c>
      <c r="J56" s="93">
        <f>SUMIFS(Calcs!AE:AE,Calcs!$U:$U,$C56,Calcs!$C:$C,$D56)</f>
        <v>0</v>
      </c>
      <c r="K56" s="93">
        <f>SUMIFS(Calcs!AF:AF,Calcs!$U:$U,$C56,Calcs!$C:$C,$D56)</f>
        <v>0</v>
      </c>
      <c r="L56" s="93">
        <f>SUMIFS(Calcs!AG:AG,Calcs!$U:$U,$C56,Calcs!$C:$C,$D56)</f>
        <v>0</v>
      </c>
      <c r="M56" s="93">
        <f>SUMIFS(Calcs!AH:AH,Calcs!$U:$U,$C56,Calcs!$C:$C,$D56)</f>
        <v>0</v>
      </c>
      <c r="N56" s="93">
        <f>SUMIFS(Calcs!AI:AI,Calcs!$U:$U,$C56,Calcs!$C:$C,$D56)</f>
        <v>0</v>
      </c>
      <c r="O56" s="93">
        <f>SUMIFS(Calcs!AJ:AJ,Calcs!$U:$U,$C56,Calcs!$C:$C,$D56)</f>
        <v>0</v>
      </c>
      <c r="P56" s="93">
        <f>SUMIFS(Calcs!AK:AK,Calcs!$U:$U,$C56,Calcs!$C:$C,$D56)</f>
        <v>0</v>
      </c>
    </row>
    <row r="57" spans="2:16" x14ac:dyDescent="0.25">
      <c r="C57" t="s">
        <v>192</v>
      </c>
      <c r="D57" t="s">
        <v>3425</v>
      </c>
      <c r="E57" s="93">
        <f>SUMIFS(Calcs!Z:Z,Calcs!$U:$U,$C57,Calcs!$C:$C,$D57)</f>
        <v>0</v>
      </c>
      <c r="F57" s="93">
        <f>SUMIFS(Calcs!AA:AA,Calcs!$U:$U,$C57,Calcs!$C:$C,$D57)</f>
        <v>0</v>
      </c>
      <c r="G57" s="93">
        <f>SUMIFS(Calcs!AB:AB,Calcs!$U:$U,$C57,Calcs!$C:$C,$D57)</f>
        <v>0</v>
      </c>
      <c r="H57" s="93">
        <f>SUMIFS(Calcs!AC:AC,Calcs!$U:$U,$C57,Calcs!$C:$C,$D57)</f>
        <v>0</v>
      </c>
      <c r="I57" s="93">
        <f>SUMIFS(Calcs!AD:AD,Calcs!$U:$U,$C57,Calcs!$C:$C,$D57)</f>
        <v>0</v>
      </c>
      <c r="J57" s="93">
        <f>SUMIFS(Calcs!AE:AE,Calcs!$U:$U,$C57,Calcs!$C:$C,$D57)</f>
        <v>0</v>
      </c>
      <c r="K57" s="93">
        <f>SUMIFS(Calcs!AF:AF,Calcs!$U:$U,$C57,Calcs!$C:$C,$D57)</f>
        <v>0</v>
      </c>
      <c r="L57" s="93">
        <f>SUMIFS(Calcs!AG:AG,Calcs!$U:$U,$C57,Calcs!$C:$C,$D57)</f>
        <v>0</v>
      </c>
      <c r="M57" s="93">
        <f>SUMIFS(Calcs!AH:AH,Calcs!$U:$U,$C57,Calcs!$C:$C,$D57)</f>
        <v>0</v>
      </c>
      <c r="N57" s="93">
        <f>SUMIFS(Calcs!AI:AI,Calcs!$U:$U,$C57,Calcs!$C:$C,$D57)</f>
        <v>0</v>
      </c>
      <c r="O57" s="93">
        <f>SUMIFS(Calcs!AJ:AJ,Calcs!$U:$U,$C57,Calcs!$C:$C,$D57)</f>
        <v>0</v>
      </c>
      <c r="P57" s="93">
        <f>SUMIFS(Calcs!AK:AK,Calcs!$U:$U,$C57,Calcs!$C:$C,$D57)</f>
        <v>0</v>
      </c>
    </row>
    <row r="58" spans="2:16" x14ac:dyDescent="0.25">
      <c r="C58" t="s">
        <v>422</v>
      </c>
      <c r="D58" t="s">
        <v>3425</v>
      </c>
      <c r="E58" s="93">
        <f>SUMIFS(Calcs!Z:Z,Calcs!$U:$U,$C58,Calcs!$C:$C,$D58)</f>
        <v>0</v>
      </c>
      <c r="F58" s="93">
        <f>SUMIFS(Calcs!AA:AA,Calcs!$U:$U,$C58,Calcs!$C:$C,$D58)</f>
        <v>0</v>
      </c>
      <c r="G58" s="93">
        <f>SUMIFS(Calcs!AB:AB,Calcs!$U:$U,$C58,Calcs!$C:$C,$D58)</f>
        <v>0</v>
      </c>
      <c r="H58" s="93">
        <f>SUMIFS(Calcs!AC:AC,Calcs!$U:$U,$C58,Calcs!$C:$C,$D58)</f>
        <v>0</v>
      </c>
      <c r="I58" s="93">
        <f>SUMIFS(Calcs!AD:AD,Calcs!$U:$U,$C58,Calcs!$C:$C,$D58)</f>
        <v>0</v>
      </c>
      <c r="J58" s="93">
        <f>SUMIFS(Calcs!AE:AE,Calcs!$U:$U,$C58,Calcs!$C:$C,$D58)</f>
        <v>0</v>
      </c>
      <c r="K58" s="93">
        <f>SUMIFS(Calcs!AF:AF,Calcs!$U:$U,$C58,Calcs!$C:$C,$D58)</f>
        <v>0</v>
      </c>
      <c r="L58" s="93">
        <f>SUMIFS(Calcs!AG:AG,Calcs!$U:$U,$C58,Calcs!$C:$C,$D58)</f>
        <v>0</v>
      </c>
      <c r="M58" s="93">
        <f>SUMIFS(Calcs!AH:AH,Calcs!$U:$U,$C58,Calcs!$C:$C,$D58)</f>
        <v>0</v>
      </c>
      <c r="N58" s="93">
        <f>SUMIFS(Calcs!AI:AI,Calcs!$U:$U,$C58,Calcs!$C:$C,$D58)</f>
        <v>0</v>
      </c>
      <c r="O58" s="93">
        <f>SUMIFS(Calcs!AJ:AJ,Calcs!$U:$U,$C58,Calcs!$C:$C,$D58)</f>
        <v>0</v>
      </c>
      <c r="P58" s="93">
        <f>SUMIFS(Calcs!AK:AK,Calcs!$U:$U,$C58,Calcs!$C:$C,$D58)</f>
        <v>0</v>
      </c>
    </row>
    <row r="59" spans="2:16" x14ac:dyDescent="0.25">
      <c r="C59" t="s">
        <v>1660</v>
      </c>
      <c r="D59" t="s">
        <v>3425</v>
      </c>
      <c r="E59" s="93">
        <f>SUMIFS(Calcs!Z:Z,Calcs!$U:$U,$C59,Calcs!$C:$C,$D59)</f>
        <v>0</v>
      </c>
      <c r="F59" s="93">
        <f>SUMIFS(Calcs!AA:AA,Calcs!$U:$U,$C59,Calcs!$C:$C,$D59)</f>
        <v>0</v>
      </c>
      <c r="G59" s="93">
        <f>SUMIFS(Calcs!AB:AB,Calcs!$U:$U,$C59,Calcs!$C:$C,$D59)</f>
        <v>0</v>
      </c>
      <c r="H59" s="93">
        <f>SUMIFS(Calcs!AC:AC,Calcs!$U:$U,$C59,Calcs!$C:$C,$D59)</f>
        <v>0</v>
      </c>
      <c r="I59" s="93">
        <f>SUMIFS(Calcs!AD:AD,Calcs!$U:$U,$C59,Calcs!$C:$C,$D59)</f>
        <v>0</v>
      </c>
      <c r="J59" s="93">
        <f>SUMIFS(Calcs!AE:AE,Calcs!$U:$U,$C59,Calcs!$C:$C,$D59)</f>
        <v>0</v>
      </c>
      <c r="K59" s="93">
        <f>SUMIFS(Calcs!AF:AF,Calcs!$U:$U,$C59,Calcs!$C:$C,$D59)</f>
        <v>0</v>
      </c>
      <c r="L59" s="93">
        <f>SUMIFS(Calcs!AG:AG,Calcs!$U:$U,$C59,Calcs!$C:$C,$D59)</f>
        <v>0</v>
      </c>
      <c r="M59" s="93">
        <f>SUMIFS(Calcs!AH:AH,Calcs!$U:$U,$C59,Calcs!$C:$C,$D59)</f>
        <v>0</v>
      </c>
      <c r="N59" s="93">
        <f>SUMIFS(Calcs!AI:AI,Calcs!$U:$U,$C59,Calcs!$C:$C,$D59)</f>
        <v>0</v>
      </c>
      <c r="O59" s="93">
        <f>SUMIFS(Calcs!AJ:AJ,Calcs!$U:$U,$C59,Calcs!$C:$C,$D59)</f>
        <v>0</v>
      </c>
      <c r="P59" s="93">
        <f>SUMIFS(Calcs!AK:AK,Calcs!$U:$U,$C59,Calcs!$C:$C,$D59)</f>
        <v>0</v>
      </c>
    </row>
    <row r="60" spans="2:16" x14ac:dyDescent="0.25">
      <c r="C60" t="s">
        <v>1606</v>
      </c>
      <c r="D60" t="s">
        <v>3425</v>
      </c>
      <c r="E60" s="93">
        <f>SUMIFS(Calcs!Z:Z,Calcs!$U:$U,$C60,Calcs!$C:$C,$D60)</f>
        <v>0</v>
      </c>
      <c r="F60" s="93">
        <f>SUMIFS(Calcs!AA:AA,Calcs!$U:$U,$C60,Calcs!$C:$C,$D60)</f>
        <v>0</v>
      </c>
      <c r="G60" s="93">
        <f>SUMIFS(Calcs!AB:AB,Calcs!$U:$U,$C60,Calcs!$C:$C,$D60)</f>
        <v>0</v>
      </c>
      <c r="H60" s="93">
        <f>SUMIFS(Calcs!AC:AC,Calcs!$U:$U,$C60,Calcs!$C:$C,$D60)</f>
        <v>0</v>
      </c>
      <c r="I60" s="93">
        <f>SUMIFS(Calcs!AD:AD,Calcs!$U:$U,$C60,Calcs!$C:$C,$D60)</f>
        <v>0</v>
      </c>
      <c r="J60" s="93">
        <f>SUMIFS(Calcs!AE:AE,Calcs!$U:$U,$C60,Calcs!$C:$C,$D60)</f>
        <v>0</v>
      </c>
      <c r="K60" s="93">
        <f>SUMIFS(Calcs!AF:AF,Calcs!$U:$U,$C60,Calcs!$C:$C,$D60)</f>
        <v>0</v>
      </c>
      <c r="L60" s="93">
        <f>SUMIFS(Calcs!AG:AG,Calcs!$U:$U,$C60,Calcs!$C:$C,$D60)</f>
        <v>0</v>
      </c>
      <c r="M60" s="93">
        <f>SUMIFS(Calcs!AH:AH,Calcs!$U:$U,$C60,Calcs!$C:$C,$D60)</f>
        <v>0</v>
      </c>
      <c r="N60" s="93">
        <f>SUMIFS(Calcs!AI:AI,Calcs!$U:$U,$C60,Calcs!$C:$C,$D60)</f>
        <v>0</v>
      </c>
      <c r="O60" s="93">
        <f>SUMIFS(Calcs!AJ:AJ,Calcs!$U:$U,$C60,Calcs!$C:$C,$D60)</f>
        <v>0</v>
      </c>
      <c r="P60" s="93">
        <f>SUMIFS(Calcs!AK:AK,Calcs!$U:$U,$C60,Calcs!$C:$C,$D60)</f>
        <v>0</v>
      </c>
    </row>
    <row r="61" spans="2:16" x14ac:dyDescent="0.25">
      <c r="C61" t="s">
        <v>320</v>
      </c>
      <c r="D61" t="s">
        <v>3425</v>
      </c>
      <c r="E61" s="93">
        <f>SUMIFS(Calcs!Z:Z,Calcs!$U:$U,$C61,Calcs!$C:$C,$D61)</f>
        <v>0</v>
      </c>
      <c r="F61" s="93">
        <f>SUMIFS(Calcs!AA:AA,Calcs!$U:$U,$C61,Calcs!$C:$C,$D61)</f>
        <v>0</v>
      </c>
      <c r="G61" s="93">
        <f>SUMIFS(Calcs!AB:AB,Calcs!$U:$U,$C61,Calcs!$C:$C,$D61)</f>
        <v>0</v>
      </c>
      <c r="H61" s="93">
        <f>SUMIFS(Calcs!AC:AC,Calcs!$U:$U,$C61,Calcs!$C:$C,$D61)</f>
        <v>0</v>
      </c>
      <c r="I61" s="93">
        <f>SUMIFS(Calcs!AD:AD,Calcs!$U:$U,$C61,Calcs!$C:$C,$D61)</f>
        <v>0</v>
      </c>
      <c r="J61" s="93">
        <f>SUMIFS(Calcs!AE:AE,Calcs!$U:$U,$C61,Calcs!$C:$C,$D61)</f>
        <v>0</v>
      </c>
      <c r="K61" s="93">
        <f>SUMIFS(Calcs!AF:AF,Calcs!$U:$U,$C61,Calcs!$C:$C,$D61)</f>
        <v>0</v>
      </c>
      <c r="L61" s="93">
        <f>SUMIFS(Calcs!AG:AG,Calcs!$U:$U,$C61,Calcs!$C:$C,$D61)</f>
        <v>0</v>
      </c>
      <c r="M61" s="93">
        <f>SUMIFS(Calcs!AH:AH,Calcs!$U:$U,$C61,Calcs!$C:$C,$D61)</f>
        <v>0</v>
      </c>
      <c r="N61" s="93">
        <f>SUMIFS(Calcs!AI:AI,Calcs!$U:$U,$C61,Calcs!$C:$C,$D61)</f>
        <v>0</v>
      </c>
      <c r="O61" s="93">
        <f>SUMIFS(Calcs!AJ:AJ,Calcs!$U:$U,$C61,Calcs!$C:$C,$D61)</f>
        <v>0</v>
      </c>
      <c r="P61" s="93">
        <f>SUMIFS(Calcs!AK:AK,Calcs!$U:$U,$C61,Calcs!$C:$C,$D61)</f>
        <v>0</v>
      </c>
    </row>
    <row r="62" spans="2:16" x14ac:dyDescent="0.25">
      <c r="C62" t="s">
        <v>2991</v>
      </c>
      <c r="D62" t="s">
        <v>3425</v>
      </c>
      <c r="E62" s="93">
        <f>SUMIFS(Calcs!Z:Z,Calcs!$U:$U,$C62,Calcs!$C:$C,$D62)</f>
        <v>0</v>
      </c>
      <c r="F62" s="93">
        <f>SUMIFS(Calcs!AA:AA,Calcs!$U:$U,$C62,Calcs!$C:$C,$D62)</f>
        <v>0</v>
      </c>
      <c r="G62" s="93">
        <f>SUMIFS(Calcs!AB:AB,Calcs!$U:$U,$C62,Calcs!$C:$C,$D62)</f>
        <v>0</v>
      </c>
      <c r="H62" s="93">
        <f>SUMIFS(Calcs!AC:AC,Calcs!$U:$U,$C62,Calcs!$C:$C,$D62)</f>
        <v>0</v>
      </c>
      <c r="I62" s="93">
        <f>SUMIFS(Calcs!AD:AD,Calcs!$U:$U,$C62,Calcs!$C:$C,$D62)</f>
        <v>0</v>
      </c>
      <c r="J62" s="93">
        <f>SUMIFS(Calcs!AE:AE,Calcs!$U:$U,$C62,Calcs!$C:$C,$D62)</f>
        <v>0</v>
      </c>
      <c r="K62" s="93">
        <f>SUMIFS(Calcs!AF:AF,Calcs!$U:$U,$C62,Calcs!$C:$C,$D62)</f>
        <v>0</v>
      </c>
      <c r="L62" s="93">
        <f>SUMIFS(Calcs!AG:AG,Calcs!$U:$U,$C62,Calcs!$C:$C,$D62)</f>
        <v>0</v>
      </c>
      <c r="M62" s="93">
        <f>SUMIFS(Calcs!AH:AH,Calcs!$U:$U,$C62,Calcs!$C:$C,$D62)</f>
        <v>0</v>
      </c>
      <c r="N62" s="93">
        <f>SUMIFS(Calcs!AI:AI,Calcs!$U:$U,$C62,Calcs!$C:$C,$D62)</f>
        <v>0</v>
      </c>
      <c r="O62" s="93">
        <f>SUMIFS(Calcs!AJ:AJ,Calcs!$U:$U,$C62,Calcs!$C:$C,$D62)</f>
        <v>0</v>
      </c>
      <c r="P62" s="93">
        <f>SUMIFS(Calcs!AK:AK,Calcs!$U:$U,$C62,Calcs!$C:$C,$D62)</f>
        <v>0</v>
      </c>
    </row>
    <row r="63" spans="2:16" x14ac:dyDescent="0.25">
      <c r="C63" t="s">
        <v>110</v>
      </c>
      <c r="D63" t="s">
        <v>3425</v>
      </c>
      <c r="E63" s="93">
        <f>SUMIFS(Calcs!Z:Z,Calcs!$U:$U,$C63,Calcs!$C:$C,$D63)</f>
        <v>4.8</v>
      </c>
      <c r="F63" s="93">
        <f>SUMIFS(Calcs!AA:AA,Calcs!$U:$U,$C63,Calcs!$C:$C,$D63)</f>
        <v>5.1100321762949141</v>
      </c>
      <c r="G63" s="93">
        <f>SUMIFS(Calcs!AB:AB,Calcs!$U:$U,$C63,Calcs!$C:$C,$D63)</f>
        <v>5.4200643525898284</v>
      </c>
      <c r="H63" s="93">
        <f>SUMIFS(Calcs!AC:AC,Calcs!$U:$U,$C63,Calcs!$C:$C,$D63)</f>
        <v>5.08401610215176</v>
      </c>
      <c r="I63" s="93">
        <f>SUMIFS(Calcs!AD:AD,Calcs!$U:$U,$C63,Calcs!$C:$C,$D63)</f>
        <v>4.7479678517136916</v>
      </c>
      <c r="J63" s="93">
        <f>SUMIFS(Calcs!AE:AE,Calcs!$U:$U,$C63,Calcs!$C:$C,$D63)</f>
        <v>3.8739839258568458</v>
      </c>
      <c r="K63" s="93">
        <f>SUMIFS(Calcs!AF:AF,Calcs!$U:$U,$C63,Calcs!$C:$C,$D63)</f>
        <v>3</v>
      </c>
      <c r="L63" s="93">
        <f>SUMIFS(Calcs!AG:AG,Calcs!$U:$U,$C63,Calcs!$C:$C,$D63)</f>
        <v>3.04</v>
      </c>
      <c r="M63" s="93">
        <f>SUMIFS(Calcs!AH:AH,Calcs!$U:$U,$C63,Calcs!$C:$C,$D63)</f>
        <v>3.08</v>
      </c>
      <c r="N63" s="93">
        <f>SUMIFS(Calcs!AI:AI,Calcs!$U:$U,$C63,Calcs!$C:$C,$D63)</f>
        <v>3.12</v>
      </c>
      <c r="O63" s="93">
        <f>SUMIFS(Calcs!AJ:AJ,Calcs!$U:$U,$C63,Calcs!$C:$C,$D63)</f>
        <v>3.16</v>
      </c>
      <c r="P63" s="93">
        <f>SUMIFS(Calcs!AK:AK,Calcs!$U:$U,$C63,Calcs!$C:$C,$D63)</f>
        <v>3.2</v>
      </c>
    </row>
    <row r="64" spans="2:16" x14ac:dyDescent="0.25">
      <c r="C64" t="s">
        <v>3164</v>
      </c>
      <c r="D64" t="s">
        <v>3425</v>
      </c>
      <c r="E64" s="93">
        <f>SUMIFS(Calcs!Z:Z,Calcs!$U:$U,$C64,Calcs!$C:$C,$D64)</f>
        <v>0</v>
      </c>
      <c r="F64" s="93">
        <f>SUMIFS(Calcs!AA:AA,Calcs!$U:$U,$C64,Calcs!$C:$C,$D64)</f>
        <v>0</v>
      </c>
      <c r="G64" s="93">
        <f>SUMIFS(Calcs!AB:AB,Calcs!$U:$U,$C64,Calcs!$C:$C,$D64)</f>
        <v>0</v>
      </c>
      <c r="H64" s="93">
        <f>SUMIFS(Calcs!AC:AC,Calcs!$U:$U,$C64,Calcs!$C:$C,$D64)</f>
        <v>0</v>
      </c>
      <c r="I64" s="93">
        <f>SUMIFS(Calcs!AD:AD,Calcs!$U:$U,$C64,Calcs!$C:$C,$D64)</f>
        <v>0</v>
      </c>
      <c r="J64" s="93">
        <f>SUMIFS(Calcs!AE:AE,Calcs!$U:$U,$C64,Calcs!$C:$C,$D64)</f>
        <v>0</v>
      </c>
      <c r="K64" s="93">
        <f>SUMIFS(Calcs!AF:AF,Calcs!$U:$U,$C64,Calcs!$C:$C,$D64)</f>
        <v>0</v>
      </c>
      <c r="L64" s="93">
        <f>SUMIFS(Calcs!AG:AG,Calcs!$U:$U,$C64,Calcs!$C:$C,$D64)</f>
        <v>0</v>
      </c>
      <c r="M64" s="93">
        <f>SUMIFS(Calcs!AH:AH,Calcs!$U:$U,$C64,Calcs!$C:$C,$D64)</f>
        <v>0</v>
      </c>
      <c r="N64" s="93">
        <f>SUMIFS(Calcs!AI:AI,Calcs!$U:$U,$C64,Calcs!$C:$C,$D64)</f>
        <v>0</v>
      </c>
      <c r="O64" s="93">
        <f>SUMIFS(Calcs!AJ:AJ,Calcs!$U:$U,$C64,Calcs!$C:$C,$D64)</f>
        <v>0</v>
      </c>
      <c r="P64" s="93">
        <f>SUMIFS(Calcs!AK:AK,Calcs!$U:$U,$C64,Calcs!$C:$C,$D64)</f>
        <v>0</v>
      </c>
    </row>
    <row r="65" spans="3:16" x14ac:dyDescent="0.25">
      <c r="C65" t="s">
        <v>3513</v>
      </c>
      <c r="D65" t="s">
        <v>3425</v>
      </c>
      <c r="E65" s="93">
        <f>SUMIFS(Calcs!Z:Z,Calcs!$U:$U,$C65,Calcs!$C:$C,$D65)</f>
        <v>5.0241449999999999</v>
      </c>
      <c r="F65" s="93">
        <f>SUMIFS(Calcs!AA:AA,Calcs!$U:$U,$C65,Calcs!$C:$C,$D65)</f>
        <v>5.1178155000000007</v>
      </c>
      <c r="G65" s="93">
        <f>SUMIFS(Calcs!AB:AB,Calcs!$U:$U,$C65,Calcs!$C:$C,$D65)</f>
        <v>5.2114860000000007</v>
      </c>
      <c r="H65" s="93">
        <f>SUMIFS(Calcs!AC:AC,Calcs!$U:$U,$C65,Calcs!$C:$C,$D65)</f>
        <v>4.7999035000000001</v>
      </c>
      <c r="I65" s="93">
        <f>SUMIFS(Calcs!AD:AD,Calcs!$U:$U,$C65,Calcs!$C:$C,$D65)</f>
        <v>4.3883210000000004</v>
      </c>
      <c r="J65" s="93">
        <f>SUMIFS(Calcs!AE:AE,Calcs!$U:$U,$C65,Calcs!$C:$C,$D65)</f>
        <v>4.3088429999999995</v>
      </c>
      <c r="K65" s="93">
        <f>SUMIFS(Calcs!AF:AF,Calcs!$U:$U,$C65,Calcs!$C:$C,$D65)</f>
        <v>4.2293650000000005</v>
      </c>
      <c r="L65" s="93">
        <f>SUMIFS(Calcs!AG:AG,Calcs!$U:$U,$C65,Calcs!$C:$C,$D65)</f>
        <v>3.8387874000000002</v>
      </c>
      <c r="M65" s="93">
        <f>SUMIFS(Calcs!AH:AH,Calcs!$U:$U,$C65,Calcs!$C:$C,$D65)</f>
        <v>1.9297098000000001</v>
      </c>
      <c r="N65" s="93">
        <f>SUMIFS(Calcs!AI:AI,Calcs!$U:$U,$C65,Calcs!$C:$C,$D65)</f>
        <v>1.7111322000000002</v>
      </c>
      <c r="O65" s="93">
        <f>SUMIFS(Calcs!AJ:AJ,Calcs!$U:$U,$C65,Calcs!$C:$C,$D65)</f>
        <v>1.4925546000000003</v>
      </c>
      <c r="P65" s="93">
        <f>SUMIFS(Calcs!AK:AK,Calcs!$U:$U,$C65,Calcs!$C:$C,$D65)</f>
        <v>1.2739770000000001</v>
      </c>
    </row>
    <row r="66" spans="3:16" x14ac:dyDescent="0.25">
      <c r="C66" t="s">
        <v>3520</v>
      </c>
      <c r="D66" t="s">
        <v>3425</v>
      </c>
      <c r="E66" s="93">
        <f>SUMIFS(Calcs!Z:Z,Calcs!$U:$U,$C66,Calcs!$C:$C,$D66)</f>
        <v>0</v>
      </c>
      <c r="F66" s="93">
        <f>SUMIFS(Calcs!AA:AA,Calcs!$U:$U,$C66,Calcs!$C:$C,$D66)</f>
        <v>0</v>
      </c>
      <c r="G66" s="93">
        <f>SUMIFS(Calcs!AB:AB,Calcs!$U:$U,$C66,Calcs!$C:$C,$D66)</f>
        <v>0</v>
      </c>
      <c r="H66" s="93">
        <f>SUMIFS(Calcs!AC:AC,Calcs!$U:$U,$C66,Calcs!$C:$C,$D66)</f>
        <v>0</v>
      </c>
      <c r="I66" s="93">
        <f>SUMIFS(Calcs!AD:AD,Calcs!$U:$U,$C66,Calcs!$C:$C,$D66)</f>
        <v>0</v>
      </c>
      <c r="J66" s="93">
        <f>SUMIFS(Calcs!AE:AE,Calcs!$U:$U,$C66,Calcs!$C:$C,$D66)</f>
        <v>0</v>
      </c>
      <c r="K66" s="93">
        <f>SUMIFS(Calcs!AF:AF,Calcs!$U:$U,$C66,Calcs!$C:$C,$D66)</f>
        <v>0</v>
      </c>
      <c r="L66" s="93">
        <f>SUMIFS(Calcs!AG:AG,Calcs!$U:$U,$C66,Calcs!$C:$C,$D66)</f>
        <v>0</v>
      </c>
      <c r="M66" s="93">
        <f>SUMIFS(Calcs!AH:AH,Calcs!$U:$U,$C66,Calcs!$C:$C,$D66)</f>
        <v>0</v>
      </c>
      <c r="N66" s="93">
        <f>SUMIFS(Calcs!AI:AI,Calcs!$U:$U,$C66,Calcs!$C:$C,$D66)</f>
        <v>0</v>
      </c>
      <c r="O66" s="93">
        <f>SUMIFS(Calcs!AJ:AJ,Calcs!$U:$U,$C66,Calcs!$C:$C,$D66)</f>
        <v>0</v>
      </c>
      <c r="P66" s="93">
        <f>SUMIFS(Calcs!AK:AK,Calcs!$U:$U,$C66,Calcs!$C:$C,$D66)</f>
        <v>0</v>
      </c>
    </row>
    <row r="67" spans="3:16" x14ac:dyDescent="0.25">
      <c r="C67" t="s">
        <v>3526</v>
      </c>
      <c r="D67" t="s">
        <v>3425</v>
      </c>
      <c r="E67" s="93">
        <f>SUMIFS(Calcs!Z:Z,Calcs!$U:$U,$C67,Calcs!$C:$C,$D67)</f>
        <v>0</v>
      </c>
      <c r="F67" s="93">
        <f>SUMIFS(Calcs!AA:AA,Calcs!$U:$U,$C67,Calcs!$C:$C,$D67)</f>
        <v>0</v>
      </c>
      <c r="G67" s="93">
        <f>SUMIFS(Calcs!AB:AB,Calcs!$U:$U,$C67,Calcs!$C:$C,$D67)</f>
        <v>0</v>
      </c>
      <c r="H67" s="93">
        <f>SUMIFS(Calcs!AC:AC,Calcs!$U:$U,$C67,Calcs!$C:$C,$D67)</f>
        <v>0</v>
      </c>
      <c r="I67" s="93">
        <f>SUMIFS(Calcs!AD:AD,Calcs!$U:$U,$C67,Calcs!$C:$C,$D67)</f>
        <v>0</v>
      </c>
      <c r="J67" s="93">
        <f>SUMIFS(Calcs!AE:AE,Calcs!$U:$U,$C67,Calcs!$C:$C,$D67)</f>
        <v>0</v>
      </c>
      <c r="K67" s="93">
        <f>SUMIFS(Calcs!AF:AF,Calcs!$U:$U,$C67,Calcs!$C:$C,$D67)</f>
        <v>0</v>
      </c>
      <c r="L67" s="93">
        <f>SUMIFS(Calcs!AG:AG,Calcs!$U:$U,$C67,Calcs!$C:$C,$D67)</f>
        <v>0</v>
      </c>
      <c r="M67" s="93">
        <f>SUMIFS(Calcs!AH:AH,Calcs!$U:$U,$C67,Calcs!$C:$C,$D67)</f>
        <v>0</v>
      </c>
      <c r="N67" s="93">
        <f>SUMIFS(Calcs!AI:AI,Calcs!$U:$U,$C67,Calcs!$C:$C,$D67)</f>
        <v>0</v>
      </c>
      <c r="O67" s="93">
        <f>SUMIFS(Calcs!AJ:AJ,Calcs!$U:$U,$C67,Calcs!$C:$C,$D67)</f>
        <v>0</v>
      </c>
      <c r="P67" s="93">
        <f>SUMIFS(Calcs!AK:AK,Calcs!$U:$U,$C67,Calcs!$C:$C,$D67)</f>
        <v>0</v>
      </c>
    </row>
    <row r="68" spans="3:16" x14ac:dyDescent="0.25">
      <c r="C68" t="s">
        <v>3532</v>
      </c>
      <c r="D68" t="s">
        <v>3425</v>
      </c>
      <c r="E68" s="93">
        <f>SUMIFS(Calcs!Z:Z,Calcs!$U:$U,$C68,Calcs!$C:$C,$D68)</f>
        <v>0</v>
      </c>
      <c r="F68" s="93">
        <f>SUMIFS(Calcs!AA:AA,Calcs!$U:$U,$C68,Calcs!$C:$C,$D68)</f>
        <v>0</v>
      </c>
      <c r="G68" s="93">
        <f>SUMIFS(Calcs!AB:AB,Calcs!$U:$U,$C68,Calcs!$C:$C,$D68)</f>
        <v>0</v>
      </c>
      <c r="H68" s="93">
        <f>SUMIFS(Calcs!AC:AC,Calcs!$U:$U,$C68,Calcs!$C:$C,$D68)</f>
        <v>0</v>
      </c>
      <c r="I68" s="93">
        <f>SUMIFS(Calcs!AD:AD,Calcs!$U:$U,$C68,Calcs!$C:$C,$D68)</f>
        <v>0</v>
      </c>
      <c r="J68" s="93">
        <f>SUMIFS(Calcs!AE:AE,Calcs!$U:$U,$C68,Calcs!$C:$C,$D68)</f>
        <v>0</v>
      </c>
      <c r="K68" s="93">
        <f>SUMIFS(Calcs!AF:AF,Calcs!$U:$U,$C68,Calcs!$C:$C,$D68)</f>
        <v>0</v>
      </c>
      <c r="L68" s="93">
        <f>SUMIFS(Calcs!AG:AG,Calcs!$U:$U,$C68,Calcs!$C:$C,$D68)</f>
        <v>0</v>
      </c>
      <c r="M68" s="93">
        <f>SUMIFS(Calcs!AH:AH,Calcs!$U:$U,$C68,Calcs!$C:$C,$D68)</f>
        <v>0</v>
      </c>
      <c r="N68" s="93">
        <f>SUMIFS(Calcs!AI:AI,Calcs!$U:$U,$C68,Calcs!$C:$C,$D68)</f>
        <v>0</v>
      </c>
      <c r="O68" s="93">
        <f>SUMIFS(Calcs!AJ:AJ,Calcs!$U:$U,$C68,Calcs!$C:$C,$D68)</f>
        <v>0</v>
      </c>
      <c r="P68" s="93">
        <f>SUMIFS(Calcs!AK:AK,Calcs!$U:$U,$C68,Calcs!$C:$C,$D68)</f>
        <v>0</v>
      </c>
    </row>
    <row r="69" spans="3:16" x14ac:dyDescent="0.25">
      <c r="C69" t="s">
        <v>3539</v>
      </c>
      <c r="D69" t="s">
        <v>3425</v>
      </c>
      <c r="E69" s="93">
        <f>SUMIFS(Calcs!Z:Z,Calcs!$U:$U,$C69,Calcs!$C:$C,$D69)</f>
        <v>0</v>
      </c>
      <c r="F69" s="93">
        <f>SUMIFS(Calcs!AA:AA,Calcs!$U:$U,$C69,Calcs!$C:$C,$D69)</f>
        <v>0</v>
      </c>
      <c r="G69" s="93">
        <f>SUMIFS(Calcs!AB:AB,Calcs!$U:$U,$C69,Calcs!$C:$C,$D69)</f>
        <v>0</v>
      </c>
      <c r="H69" s="93">
        <f>SUMIFS(Calcs!AC:AC,Calcs!$U:$U,$C69,Calcs!$C:$C,$D69)</f>
        <v>0</v>
      </c>
      <c r="I69" s="93">
        <f>SUMIFS(Calcs!AD:AD,Calcs!$U:$U,$C69,Calcs!$C:$C,$D69)</f>
        <v>0</v>
      </c>
      <c r="J69" s="93">
        <f>SUMIFS(Calcs!AE:AE,Calcs!$U:$U,$C69,Calcs!$C:$C,$D69)</f>
        <v>0</v>
      </c>
      <c r="K69" s="93">
        <f>SUMIFS(Calcs!AF:AF,Calcs!$U:$U,$C69,Calcs!$C:$C,$D69)</f>
        <v>0</v>
      </c>
      <c r="L69" s="93">
        <f>SUMIFS(Calcs!AG:AG,Calcs!$U:$U,$C69,Calcs!$C:$C,$D69)</f>
        <v>0</v>
      </c>
      <c r="M69" s="93">
        <f>SUMIFS(Calcs!AH:AH,Calcs!$U:$U,$C69,Calcs!$C:$C,$D69)</f>
        <v>0</v>
      </c>
      <c r="N69" s="93">
        <f>SUMIFS(Calcs!AI:AI,Calcs!$U:$U,$C69,Calcs!$C:$C,$D69)</f>
        <v>0</v>
      </c>
      <c r="O69" s="93">
        <f>SUMIFS(Calcs!AJ:AJ,Calcs!$U:$U,$C69,Calcs!$C:$C,$D69)</f>
        <v>0</v>
      </c>
      <c r="P69" s="93">
        <f>SUMIFS(Calcs!AK:AK,Calcs!$U:$U,$C69,Calcs!$C:$C,$D69)</f>
        <v>0</v>
      </c>
    </row>
    <row r="70" spans="3:16" x14ac:dyDescent="0.25">
      <c r="C70" t="s">
        <v>3149</v>
      </c>
      <c r="D70" t="s">
        <v>3425</v>
      </c>
      <c r="E70" s="93">
        <f>SUMIFS(Calcs!Z:Z,Calcs!$U:$U,$C70,Calcs!$C:$C,$D70)</f>
        <v>0</v>
      </c>
      <c r="F70" s="93">
        <f>SUMIFS(Calcs!AA:AA,Calcs!$U:$U,$C70,Calcs!$C:$C,$D70)</f>
        <v>0</v>
      </c>
      <c r="G70" s="93">
        <f>SUMIFS(Calcs!AB:AB,Calcs!$U:$U,$C70,Calcs!$C:$C,$D70)</f>
        <v>0</v>
      </c>
      <c r="H70" s="93">
        <f>SUMIFS(Calcs!AC:AC,Calcs!$U:$U,$C70,Calcs!$C:$C,$D70)</f>
        <v>0</v>
      </c>
      <c r="I70" s="93">
        <f>SUMIFS(Calcs!AD:AD,Calcs!$U:$U,$C70,Calcs!$C:$C,$D70)</f>
        <v>0</v>
      </c>
      <c r="J70" s="93">
        <f>SUMIFS(Calcs!AE:AE,Calcs!$U:$U,$C70,Calcs!$C:$C,$D70)</f>
        <v>0</v>
      </c>
      <c r="K70" s="93">
        <f>SUMIFS(Calcs!AF:AF,Calcs!$U:$U,$C70,Calcs!$C:$C,$D70)</f>
        <v>0</v>
      </c>
      <c r="L70" s="93">
        <f>SUMIFS(Calcs!AG:AG,Calcs!$U:$U,$C70,Calcs!$C:$C,$D70)</f>
        <v>0</v>
      </c>
      <c r="M70" s="93">
        <f>SUMIFS(Calcs!AH:AH,Calcs!$U:$U,$C70,Calcs!$C:$C,$D70)</f>
        <v>0</v>
      </c>
      <c r="N70" s="93">
        <f>SUMIFS(Calcs!AI:AI,Calcs!$U:$U,$C70,Calcs!$C:$C,$D70)</f>
        <v>0</v>
      </c>
      <c r="O70" s="93">
        <f>SUMIFS(Calcs!AJ:AJ,Calcs!$U:$U,$C70,Calcs!$C:$C,$D70)</f>
        <v>0</v>
      </c>
      <c r="P70" s="93">
        <f>SUMIFS(Calcs!AK:AK,Calcs!$U:$U,$C70,Calcs!$C:$C,$D70)</f>
        <v>0</v>
      </c>
    </row>
    <row r="71" spans="3:16" x14ac:dyDescent="0.25">
      <c r="C71" t="s">
        <v>1961</v>
      </c>
      <c r="D71" t="s">
        <v>3425</v>
      </c>
      <c r="E71" s="93">
        <f>SUMIFS(Calcs!Z:Z,Calcs!$U:$U,$C71,Calcs!$C:$C,$D71)</f>
        <v>8.2156000000000002</v>
      </c>
      <c r="F71" s="93">
        <f>SUMIFS(Calcs!AA:AA,Calcs!$U:$U,$C71,Calcs!$C:$C,$D71)</f>
        <v>8.3568315997732157</v>
      </c>
      <c r="G71" s="93">
        <f>SUMIFS(Calcs!AB:AB,Calcs!$U:$U,$C71,Calcs!$C:$C,$D71)</f>
        <v>8.4980631995464329</v>
      </c>
      <c r="H71" s="93">
        <f>SUMIFS(Calcs!AC:AC,Calcs!$U:$U,$C71,Calcs!$C:$C,$D71)</f>
        <v>7.1056315997732158</v>
      </c>
      <c r="I71" s="93">
        <f>SUMIFS(Calcs!AD:AD,Calcs!$U:$U,$C71,Calcs!$C:$C,$D71)</f>
        <v>5.7131999999999996</v>
      </c>
      <c r="J71" s="93">
        <f>SUMIFS(Calcs!AE:AE,Calcs!$U:$U,$C71,Calcs!$C:$C,$D71)</f>
        <v>5.5752000000000006</v>
      </c>
      <c r="K71" s="93">
        <f>SUMIFS(Calcs!AF:AF,Calcs!$U:$U,$C71,Calcs!$C:$C,$D71)</f>
        <v>5.4371999999999998</v>
      </c>
      <c r="L71" s="93">
        <f>SUMIFS(Calcs!AG:AG,Calcs!$U:$U,$C71,Calcs!$C:$C,$D71)</f>
        <v>1.1035200000000001</v>
      </c>
      <c r="M71" s="93">
        <f>SUMIFS(Calcs!AH:AH,Calcs!$U:$U,$C71,Calcs!$C:$C,$D71)</f>
        <v>0.90683999999999998</v>
      </c>
      <c r="N71" s="93">
        <f>SUMIFS(Calcs!AI:AI,Calcs!$U:$U,$C71,Calcs!$C:$C,$D71)</f>
        <v>0.71016000000000001</v>
      </c>
      <c r="O71" s="93">
        <f>SUMIFS(Calcs!AJ:AJ,Calcs!$U:$U,$C71,Calcs!$C:$C,$D71)</f>
        <v>0.51348000000000005</v>
      </c>
      <c r="P71" s="93">
        <f>SUMIFS(Calcs!AK:AK,Calcs!$U:$U,$C71,Calcs!$C:$C,$D71)</f>
        <v>0.31680000000000003</v>
      </c>
    </row>
    <row r="72" spans="3:16" x14ac:dyDescent="0.25">
      <c r="C72" t="s">
        <v>132</v>
      </c>
      <c r="D72" t="s">
        <v>3425</v>
      </c>
      <c r="E72" s="93">
        <f>SUMIFS(Calcs!Z:Z,Calcs!$U:$U,$C72,Calcs!$C:$C,$D72)</f>
        <v>0</v>
      </c>
      <c r="F72" s="93">
        <f>SUMIFS(Calcs!AA:AA,Calcs!$U:$U,$C72,Calcs!$C:$C,$D72)</f>
        <v>0</v>
      </c>
      <c r="G72" s="93">
        <f>SUMIFS(Calcs!AB:AB,Calcs!$U:$U,$C72,Calcs!$C:$C,$D72)</f>
        <v>0</v>
      </c>
      <c r="H72" s="93">
        <f>SUMIFS(Calcs!AC:AC,Calcs!$U:$U,$C72,Calcs!$C:$C,$D72)</f>
        <v>0</v>
      </c>
      <c r="I72" s="93">
        <f>SUMIFS(Calcs!AD:AD,Calcs!$U:$U,$C72,Calcs!$C:$C,$D72)</f>
        <v>0</v>
      </c>
      <c r="J72" s="93">
        <f>SUMIFS(Calcs!AE:AE,Calcs!$U:$U,$C72,Calcs!$C:$C,$D72)</f>
        <v>0</v>
      </c>
      <c r="K72" s="93">
        <f>SUMIFS(Calcs!AF:AF,Calcs!$U:$U,$C72,Calcs!$C:$C,$D72)</f>
        <v>0</v>
      </c>
      <c r="L72" s="93">
        <f>SUMIFS(Calcs!AG:AG,Calcs!$U:$U,$C72,Calcs!$C:$C,$D72)</f>
        <v>0</v>
      </c>
      <c r="M72" s="93">
        <f>SUMIFS(Calcs!AH:AH,Calcs!$U:$U,$C72,Calcs!$C:$C,$D72)</f>
        <v>0</v>
      </c>
      <c r="N72" s="93">
        <f>SUMIFS(Calcs!AI:AI,Calcs!$U:$U,$C72,Calcs!$C:$C,$D72)</f>
        <v>0</v>
      </c>
      <c r="O72" s="93">
        <f>SUMIFS(Calcs!AJ:AJ,Calcs!$U:$U,$C72,Calcs!$C:$C,$D72)</f>
        <v>0</v>
      </c>
      <c r="P72" s="93">
        <f>SUMIFS(Calcs!AK:AK,Calcs!$U:$U,$C72,Calcs!$C:$C,$D72)</f>
        <v>0</v>
      </c>
    </row>
    <row r="73" spans="3:16" x14ac:dyDescent="0.25">
      <c r="C73" t="s">
        <v>169</v>
      </c>
      <c r="D73" t="s">
        <v>3425</v>
      </c>
      <c r="E73" s="93">
        <f>SUMIFS(Calcs!Z:Z,Calcs!$U:$U,$C73,Calcs!$C:$C,$D73)</f>
        <v>1.1784608309871882</v>
      </c>
      <c r="F73" s="93">
        <f>SUMIFS(Calcs!AA:AA,Calcs!$U:$U,$C73,Calcs!$C:$C,$D73)</f>
        <v>0</v>
      </c>
      <c r="G73" s="93">
        <f>SUMIFS(Calcs!AB:AB,Calcs!$U:$U,$C73,Calcs!$C:$C,$D73)</f>
        <v>0</v>
      </c>
      <c r="H73" s="93">
        <f>SUMIFS(Calcs!AC:AC,Calcs!$U:$U,$C73,Calcs!$C:$C,$D73)</f>
        <v>0</v>
      </c>
      <c r="I73" s="93">
        <f>SUMIFS(Calcs!AD:AD,Calcs!$U:$U,$C73,Calcs!$C:$C,$D73)</f>
        <v>0</v>
      </c>
      <c r="J73" s="93">
        <f>SUMIFS(Calcs!AE:AE,Calcs!$U:$U,$C73,Calcs!$C:$C,$D73)</f>
        <v>0</v>
      </c>
      <c r="K73" s="93">
        <f>SUMIFS(Calcs!AF:AF,Calcs!$U:$U,$C73,Calcs!$C:$C,$D73)</f>
        <v>0</v>
      </c>
      <c r="L73" s="93">
        <f>SUMIFS(Calcs!AG:AG,Calcs!$U:$U,$C73,Calcs!$C:$C,$D73)</f>
        <v>0</v>
      </c>
      <c r="M73" s="93">
        <f>SUMIFS(Calcs!AH:AH,Calcs!$U:$U,$C73,Calcs!$C:$C,$D73)</f>
        <v>0</v>
      </c>
      <c r="N73" s="93">
        <f>SUMIFS(Calcs!AI:AI,Calcs!$U:$U,$C73,Calcs!$C:$C,$D73)</f>
        <v>0</v>
      </c>
      <c r="O73" s="93">
        <f>SUMIFS(Calcs!AJ:AJ,Calcs!$U:$U,$C73,Calcs!$C:$C,$D73)</f>
        <v>0</v>
      </c>
      <c r="P73" s="93">
        <f>SUMIFS(Calcs!AK:AK,Calcs!$U:$U,$C73,Calcs!$C:$C,$D73)</f>
        <v>0</v>
      </c>
    </row>
    <row r="74" spans="3:16" x14ac:dyDescent="0.25">
      <c r="C74" t="s">
        <v>122</v>
      </c>
      <c r="D74" t="s">
        <v>3425</v>
      </c>
      <c r="E74" s="93">
        <f>SUMIFS(Calcs!Z:Z,Calcs!$U:$U,$C74,Calcs!$C:$C,$D74)</f>
        <v>0</v>
      </c>
      <c r="F74" s="93">
        <f>SUMIFS(Calcs!AA:AA,Calcs!$U:$U,$C74,Calcs!$C:$C,$D74)</f>
        <v>0</v>
      </c>
      <c r="G74" s="93">
        <f>SUMIFS(Calcs!AB:AB,Calcs!$U:$U,$C74,Calcs!$C:$C,$D74)</f>
        <v>0</v>
      </c>
      <c r="H74" s="93">
        <f>SUMIFS(Calcs!AC:AC,Calcs!$U:$U,$C74,Calcs!$C:$C,$D74)</f>
        <v>0</v>
      </c>
      <c r="I74" s="93">
        <f>SUMIFS(Calcs!AD:AD,Calcs!$U:$U,$C74,Calcs!$C:$C,$D74)</f>
        <v>0</v>
      </c>
      <c r="J74" s="93">
        <f>SUMIFS(Calcs!AE:AE,Calcs!$U:$U,$C74,Calcs!$C:$C,$D74)</f>
        <v>0</v>
      </c>
      <c r="K74" s="93">
        <f>SUMIFS(Calcs!AF:AF,Calcs!$U:$U,$C74,Calcs!$C:$C,$D74)</f>
        <v>0</v>
      </c>
      <c r="L74" s="93">
        <f>SUMIFS(Calcs!AG:AG,Calcs!$U:$U,$C74,Calcs!$C:$C,$D74)</f>
        <v>0</v>
      </c>
      <c r="M74" s="93">
        <f>SUMIFS(Calcs!AH:AH,Calcs!$U:$U,$C74,Calcs!$C:$C,$D74)</f>
        <v>0</v>
      </c>
      <c r="N74" s="93">
        <f>SUMIFS(Calcs!AI:AI,Calcs!$U:$U,$C74,Calcs!$C:$C,$D74)</f>
        <v>0</v>
      </c>
      <c r="O74" s="93">
        <f>SUMIFS(Calcs!AJ:AJ,Calcs!$U:$U,$C74,Calcs!$C:$C,$D74)</f>
        <v>0</v>
      </c>
      <c r="P74" s="93">
        <f>SUMIFS(Calcs!AK:AK,Calcs!$U:$U,$C74,Calcs!$C:$C,$D74)</f>
        <v>0</v>
      </c>
    </row>
    <row r="75" spans="3:16" x14ac:dyDescent="0.25">
      <c r="C75" t="s">
        <v>371</v>
      </c>
      <c r="D75" t="s">
        <v>3425</v>
      </c>
      <c r="E75" s="93">
        <f>SUMIFS(Calcs!Z:Z,Calcs!$U:$U,$C75,Calcs!$C:$C,$D75)</f>
        <v>0</v>
      </c>
      <c r="F75" s="93">
        <f>SUMIFS(Calcs!AA:AA,Calcs!$U:$U,$C75,Calcs!$C:$C,$D75)</f>
        <v>0</v>
      </c>
      <c r="G75" s="93">
        <f>SUMIFS(Calcs!AB:AB,Calcs!$U:$U,$C75,Calcs!$C:$C,$D75)</f>
        <v>0</v>
      </c>
      <c r="H75" s="93">
        <f>SUMIFS(Calcs!AC:AC,Calcs!$U:$U,$C75,Calcs!$C:$C,$D75)</f>
        <v>0</v>
      </c>
      <c r="I75" s="93">
        <f>SUMIFS(Calcs!AD:AD,Calcs!$U:$U,$C75,Calcs!$C:$C,$D75)</f>
        <v>0</v>
      </c>
      <c r="J75" s="93">
        <f>SUMIFS(Calcs!AE:AE,Calcs!$U:$U,$C75,Calcs!$C:$C,$D75)</f>
        <v>0</v>
      </c>
      <c r="K75" s="93">
        <f>SUMIFS(Calcs!AF:AF,Calcs!$U:$U,$C75,Calcs!$C:$C,$D75)</f>
        <v>0</v>
      </c>
      <c r="L75" s="93">
        <f>SUMIFS(Calcs!AG:AG,Calcs!$U:$U,$C75,Calcs!$C:$C,$D75)</f>
        <v>0</v>
      </c>
      <c r="M75" s="93">
        <f>SUMIFS(Calcs!AH:AH,Calcs!$U:$U,$C75,Calcs!$C:$C,$D75)</f>
        <v>0</v>
      </c>
      <c r="N75" s="93">
        <f>SUMIFS(Calcs!AI:AI,Calcs!$U:$U,$C75,Calcs!$C:$C,$D75)</f>
        <v>0</v>
      </c>
      <c r="O75" s="93">
        <f>SUMIFS(Calcs!AJ:AJ,Calcs!$U:$U,$C75,Calcs!$C:$C,$D75)</f>
        <v>0</v>
      </c>
      <c r="P75" s="93">
        <f>SUMIFS(Calcs!AK:AK,Calcs!$U:$U,$C75,Calcs!$C:$C,$D75)</f>
        <v>0</v>
      </c>
    </row>
    <row r="76" spans="3:16" x14ac:dyDescent="0.25">
      <c r="C76" t="s">
        <v>770</v>
      </c>
      <c r="D76" t="s">
        <v>3425</v>
      </c>
      <c r="E76" s="93">
        <f>SUMIFS(Calcs!Z:Z,Calcs!$U:$U,$C76,Calcs!$C:$C,$D76)</f>
        <v>0</v>
      </c>
      <c r="F76" s="93">
        <f>SUMIFS(Calcs!AA:AA,Calcs!$U:$U,$C76,Calcs!$C:$C,$D76)</f>
        <v>0</v>
      </c>
      <c r="G76" s="93">
        <f>SUMIFS(Calcs!AB:AB,Calcs!$U:$U,$C76,Calcs!$C:$C,$D76)</f>
        <v>0</v>
      </c>
      <c r="H76" s="93">
        <f>SUMIFS(Calcs!AC:AC,Calcs!$U:$U,$C76,Calcs!$C:$C,$D76)</f>
        <v>0</v>
      </c>
      <c r="I76" s="93">
        <f>SUMIFS(Calcs!AD:AD,Calcs!$U:$U,$C76,Calcs!$C:$C,$D76)</f>
        <v>0</v>
      </c>
      <c r="J76" s="93">
        <f>SUMIFS(Calcs!AE:AE,Calcs!$U:$U,$C76,Calcs!$C:$C,$D76)</f>
        <v>0</v>
      </c>
      <c r="K76" s="93">
        <f>SUMIFS(Calcs!AF:AF,Calcs!$U:$U,$C76,Calcs!$C:$C,$D76)</f>
        <v>0</v>
      </c>
      <c r="L76" s="93">
        <f>SUMIFS(Calcs!AG:AG,Calcs!$U:$U,$C76,Calcs!$C:$C,$D76)</f>
        <v>0</v>
      </c>
      <c r="M76" s="93">
        <f>SUMIFS(Calcs!AH:AH,Calcs!$U:$U,$C76,Calcs!$C:$C,$D76)</f>
        <v>0</v>
      </c>
      <c r="N76" s="93">
        <f>SUMIFS(Calcs!AI:AI,Calcs!$U:$U,$C76,Calcs!$C:$C,$D76)</f>
        <v>0</v>
      </c>
      <c r="O76" s="93">
        <f>SUMIFS(Calcs!AJ:AJ,Calcs!$U:$U,$C76,Calcs!$C:$C,$D76)</f>
        <v>0</v>
      </c>
      <c r="P76" s="93">
        <f>SUMIFS(Calcs!AK:AK,Calcs!$U:$U,$C76,Calcs!$C:$C,$D76)</f>
        <v>0</v>
      </c>
    </row>
    <row r="77" spans="3:16" x14ac:dyDescent="0.25">
      <c r="C77" t="s">
        <v>837</v>
      </c>
      <c r="D77" t="s">
        <v>3425</v>
      </c>
      <c r="E77" s="93">
        <f>SUMIFS(Calcs!Z:Z,Calcs!$U:$U,$C77,Calcs!$C:$C,$D77)</f>
        <v>0</v>
      </c>
      <c r="F77" s="93">
        <f>SUMIFS(Calcs!AA:AA,Calcs!$U:$U,$C77,Calcs!$C:$C,$D77)</f>
        <v>0</v>
      </c>
      <c r="G77" s="93">
        <f>SUMIFS(Calcs!AB:AB,Calcs!$U:$U,$C77,Calcs!$C:$C,$D77)</f>
        <v>0</v>
      </c>
      <c r="H77" s="93">
        <f>SUMIFS(Calcs!AC:AC,Calcs!$U:$U,$C77,Calcs!$C:$C,$D77)</f>
        <v>0</v>
      </c>
      <c r="I77" s="93">
        <f>SUMIFS(Calcs!AD:AD,Calcs!$U:$U,$C77,Calcs!$C:$C,$D77)</f>
        <v>0</v>
      </c>
      <c r="J77" s="93">
        <f>SUMIFS(Calcs!AE:AE,Calcs!$U:$U,$C77,Calcs!$C:$C,$D77)</f>
        <v>0</v>
      </c>
      <c r="K77" s="93">
        <f>SUMIFS(Calcs!AF:AF,Calcs!$U:$U,$C77,Calcs!$C:$C,$D77)</f>
        <v>0</v>
      </c>
      <c r="L77" s="93">
        <f>SUMIFS(Calcs!AG:AG,Calcs!$U:$U,$C77,Calcs!$C:$C,$D77)</f>
        <v>0</v>
      </c>
      <c r="M77" s="93">
        <f>SUMIFS(Calcs!AH:AH,Calcs!$U:$U,$C77,Calcs!$C:$C,$D77)</f>
        <v>0</v>
      </c>
      <c r="N77" s="93">
        <f>SUMIFS(Calcs!AI:AI,Calcs!$U:$U,$C77,Calcs!$C:$C,$D77)</f>
        <v>0</v>
      </c>
      <c r="O77" s="93">
        <f>SUMIFS(Calcs!AJ:AJ,Calcs!$U:$U,$C77,Calcs!$C:$C,$D77)</f>
        <v>0</v>
      </c>
      <c r="P77" s="93">
        <f>SUMIFS(Calcs!AK:AK,Calcs!$U:$U,$C77,Calcs!$C:$C,$D77)</f>
        <v>0</v>
      </c>
    </row>
    <row r="78" spans="3:16" x14ac:dyDescent="0.25">
      <c r="C78" t="s">
        <v>140</v>
      </c>
      <c r="D78" t="s">
        <v>3425</v>
      </c>
      <c r="E78" s="93">
        <f>SUMIFS(Calcs!Z:Z,Calcs!$U:$U,$C78,Calcs!$C:$C,$D78)</f>
        <v>16.73324778595175</v>
      </c>
      <c r="F78" s="93">
        <f>SUMIFS(Calcs!AA:AA,Calcs!$U:$U,$C78,Calcs!$C:$C,$D78)</f>
        <v>9.8204965569315874</v>
      </c>
      <c r="G78" s="93">
        <f>SUMIFS(Calcs!AB:AB,Calcs!$U:$U,$C78,Calcs!$C:$C,$D78)</f>
        <v>5.2946207875272497</v>
      </c>
      <c r="H78" s="93">
        <f>SUMIFS(Calcs!AC:AC,Calcs!$U:$U,$C78,Calcs!$C:$C,$D78)</f>
        <v>0</v>
      </c>
      <c r="I78" s="93">
        <f>SUMIFS(Calcs!AD:AD,Calcs!$U:$U,$C78,Calcs!$C:$C,$D78)</f>
        <v>0</v>
      </c>
      <c r="J78" s="93">
        <f>SUMIFS(Calcs!AE:AE,Calcs!$U:$U,$C78,Calcs!$C:$C,$D78)</f>
        <v>0</v>
      </c>
      <c r="K78" s="93">
        <f>SUMIFS(Calcs!AF:AF,Calcs!$U:$U,$C78,Calcs!$C:$C,$D78)</f>
        <v>0</v>
      </c>
      <c r="L78" s="93">
        <f>SUMIFS(Calcs!AG:AG,Calcs!$U:$U,$C78,Calcs!$C:$C,$D78)</f>
        <v>0</v>
      </c>
      <c r="M78" s="93">
        <f>SUMIFS(Calcs!AH:AH,Calcs!$U:$U,$C78,Calcs!$C:$C,$D78)</f>
        <v>0</v>
      </c>
      <c r="N78" s="93">
        <f>SUMIFS(Calcs!AI:AI,Calcs!$U:$U,$C78,Calcs!$C:$C,$D78)</f>
        <v>0</v>
      </c>
      <c r="O78" s="93">
        <f>SUMIFS(Calcs!AJ:AJ,Calcs!$U:$U,$C78,Calcs!$C:$C,$D78)</f>
        <v>0</v>
      </c>
      <c r="P78" s="93">
        <f>SUMIFS(Calcs!AK:AK,Calcs!$U:$U,$C78,Calcs!$C:$C,$D78)</f>
        <v>0</v>
      </c>
    </row>
    <row r="79" spans="3:16" x14ac:dyDescent="0.25">
      <c r="C79" t="s">
        <v>136</v>
      </c>
      <c r="D79" t="s">
        <v>3425</v>
      </c>
      <c r="E79" s="93">
        <f>SUMIFS(Calcs!Z:Z,Calcs!$U:$U,$C79,Calcs!$C:$C,$D79)</f>
        <v>0</v>
      </c>
      <c r="F79" s="93">
        <f>SUMIFS(Calcs!AA:AA,Calcs!$U:$U,$C79,Calcs!$C:$C,$D79)</f>
        <v>0</v>
      </c>
      <c r="G79" s="93">
        <f>SUMIFS(Calcs!AB:AB,Calcs!$U:$U,$C79,Calcs!$C:$C,$D79)</f>
        <v>0</v>
      </c>
      <c r="H79" s="93">
        <f>SUMIFS(Calcs!AC:AC,Calcs!$U:$U,$C79,Calcs!$C:$C,$D79)</f>
        <v>0</v>
      </c>
      <c r="I79" s="93">
        <f>SUMIFS(Calcs!AD:AD,Calcs!$U:$U,$C79,Calcs!$C:$C,$D79)</f>
        <v>0</v>
      </c>
      <c r="J79" s="93">
        <f>SUMIFS(Calcs!AE:AE,Calcs!$U:$U,$C79,Calcs!$C:$C,$D79)</f>
        <v>0</v>
      </c>
      <c r="K79" s="93">
        <f>SUMIFS(Calcs!AF:AF,Calcs!$U:$U,$C79,Calcs!$C:$C,$D79)</f>
        <v>0</v>
      </c>
      <c r="L79" s="93">
        <f>SUMIFS(Calcs!AG:AG,Calcs!$U:$U,$C79,Calcs!$C:$C,$D79)</f>
        <v>0</v>
      </c>
      <c r="M79" s="93">
        <f>SUMIFS(Calcs!AH:AH,Calcs!$U:$U,$C79,Calcs!$C:$C,$D79)</f>
        <v>0</v>
      </c>
      <c r="N79" s="93">
        <f>SUMIFS(Calcs!AI:AI,Calcs!$U:$U,$C79,Calcs!$C:$C,$D79)</f>
        <v>0</v>
      </c>
      <c r="O79" s="93">
        <f>SUMIFS(Calcs!AJ:AJ,Calcs!$U:$U,$C79,Calcs!$C:$C,$D79)</f>
        <v>0</v>
      </c>
      <c r="P79" s="93">
        <f>SUMIFS(Calcs!AK:AK,Calcs!$U:$U,$C79,Calcs!$C:$C,$D79)</f>
        <v>0</v>
      </c>
    </row>
    <row r="80" spans="3:16" x14ac:dyDescent="0.25">
      <c r="C80" t="s">
        <v>247</v>
      </c>
      <c r="D80" t="s">
        <v>3425</v>
      </c>
      <c r="E80" s="93">
        <f>SUMIFS(Calcs!Z:Z,Calcs!$U:$U,$C80,Calcs!$C:$C,$D80)</f>
        <v>0.99057348472730811</v>
      </c>
      <c r="F80" s="93">
        <f>SUMIFS(Calcs!AA:AA,Calcs!$U:$U,$C80,Calcs!$C:$C,$D80)</f>
        <v>0.5607037640559025</v>
      </c>
      <c r="G80" s="93">
        <f>SUMIFS(Calcs!AB:AB,Calcs!$U:$U,$C80,Calcs!$C:$C,$D80)</f>
        <v>0.17541243154193631</v>
      </c>
      <c r="H80" s="93">
        <f>SUMIFS(Calcs!AC:AC,Calcs!$U:$U,$C80,Calcs!$C:$C,$D80)</f>
        <v>0</v>
      </c>
      <c r="I80" s="93">
        <f>SUMIFS(Calcs!AD:AD,Calcs!$U:$U,$C80,Calcs!$C:$C,$D80)</f>
        <v>0</v>
      </c>
      <c r="J80" s="93">
        <f>SUMIFS(Calcs!AE:AE,Calcs!$U:$U,$C80,Calcs!$C:$C,$D80)</f>
        <v>0</v>
      </c>
      <c r="K80" s="93">
        <f>SUMIFS(Calcs!AF:AF,Calcs!$U:$U,$C80,Calcs!$C:$C,$D80)</f>
        <v>0</v>
      </c>
      <c r="L80" s="93">
        <f>SUMIFS(Calcs!AG:AG,Calcs!$U:$U,$C80,Calcs!$C:$C,$D80)</f>
        <v>0</v>
      </c>
      <c r="M80" s="93">
        <f>SUMIFS(Calcs!AH:AH,Calcs!$U:$U,$C80,Calcs!$C:$C,$D80)</f>
        <v>0</v>
      </c>
      <c r="N80" s="93">
        <f>SUMIFS(Calcs!AI:AI,Calcs!$U:$U,$C80,Calcs!$C:$C,$D80)</f>
        <v>0</v>
      </c>
      <c r="O80" s="93">
        <f>SUMIFS(Calcs!AJ:AJ,Calcs!$U:$U,$C80,Calcs!$C:$C,$D80)</f>
        <v>0</v>
      </c>
      <c r="P80" s="93">
        <f>SUMIFS(Calcs!AK:AK,Calcs!$U:$U,$C80,Calcs!$C:$C,$D80)</f>
        <v>0</v>
      </c>
    </row>
    <row r="81" spans="3:16" x14ac:dyDescent="0.25">
      <c r="C81" t="s">
        <v>596</v>
      </c>
      <c r="D81" t="s">
        <v>3425</v>
      </c>
      <c r="E81" s="93">
        <f>SUMIFS(Calcs!Z:Z,Calcs!$U:$U,$C81,Calcs!$C:$C,$D81)</f>
        <v>0</v>
      </c>
      <c r="F81" s="93">
        <f>SUMIFS(Calcs!AA:AA,Calcs!$U:$U,$C81,Calcs!$C:$C,$D81)</f>
        <v>0</v>
      </c>
      <c r="G81" s="93">
        <f>SUMIFS(Calcs!AB:AB,Calcs!$U:$U,$C81,Calcs!$C:$C,$D81)</f>
        <v>0</v>
      </c>
      <c r="H81" s="93">
        <f>SUMIFS(Calcs!AC:AC,Calcs!$U:$U,$C81,Calcs!$C:$C,$D81)</f>
        <v>0</v>
      </c>
      <c r="I81" s="93">
        <f>SUMIFS(Calcs!AD:AD,Calcs!$U:$U,$C81,Calcs!$C:$C,$D81)</f>
        <v>0</v>
      </c>
      <c r="J81" s="93">
        <f>SUMIFS(Calcs!AE:AE,Calcs!$U:$U,$C81,Calcs!$C:$C,$D81)</f>
        <v>0</v>
      </c>
      <c r="K81" s="93">
        <f>SUMIFS(Calcs!AF:AF,Calcs!$U:$U,$C81,Calcs!$C:$C,$D81)</f>
        <v>0</v>
      </c>
      <c r="L81" s="93">
        <f>SUMIFS(Calcs!AG:AG,Calcs!$U:$U,$C81,Calcs!$C:$C,$D81)</f>
        <v>0</v>
      </c>
      <c r="M81" s="93">
        <f>SUMIFS(Calcs!AH:AH,Calcs!$U:$U,$C81,Calcs!$C:$C,$D81)</f>
        <v>0</v>
      </c>
      <c r="N81" s="93">
        <f>SUMIFS(Calcs!AI:AI,Calcs!$U:$U,$C81,Calcs!$C:$C,$D81)</f>
        <v>0</v>
      </c>
      <c r="O81" s="93">
        <f>SUMIFS(Calcs!AJ:AJ,Calcs!$U:$U,$C81,Calcs!$C:$C,$D81)</f>
        <v>0</v>
      </c>
      <c r="P81" s="93">
        <f>SUMIFS(Calcs!AK:AK,Calcs!$U:$U,$C81,Calcs!$C:$C,$D81)</f>
        <v>0</v>
      </c>
    </row>
    <row r="82" spans="3:16" x14ac:dyDescent="0.25">
      <c r="C82" t="s">
        <v>1363</v>
      </c>
      <c r="D82" t="s">
        <v>3425</v>
      </c>
      <c r="E82" s="93">
        <f>SUMIFS(Calcs!Z:Z,Calcs!$U:$U,$C82,Calcs!$C:$C,$D82)</f>
        <v>0</v>
      </c>
      <c r="F82" s="93">
        <f>SUMIFS(Calcs!AA:AA,Calcs!$U:$U,$C82,Calcs!$C:$C,$D82)</f>
        <v>0</v>
      </c>
      <c r="G82" s="93">
        <f>SUMIFS(Calcs!AB:AB,Calcs!$U:$U,$C82,Calcs!$C:$C,$D82)</f>
        <v>0</v>
      </c>
      <c r="H82" s="93">
        <f>SUMIFS(Calcs!AC:AC,Calcs!$U:$U,$C82,Calcs!$C:$C,$D82)</f>
        <v>0</v>
      </c>
      <c r="I82" s="93">
        <f>SUMIFS(Calcs!AD:AD,Calcs!$U:$U,$C82,Calcs!$C:$C,$D82)</f>
        <v>0</v>
      </c>
      <c r="J82" s="93">
        <f>SUMIFS(Calcs!AE:AE,Calcs!$U:$U,$C82,Calcs!$C:$C,$D82)</f>
        <v>0</v>
      </c>
      <c r="K82" s="93">
        <f>SUMIFS(Calcs!AF:AF,Calcs!$U:$U,$C82,Calcs!$C:$C,$D82)</f>
        <v>0</v>
      </c>
      <c r="L82" s="93">
        <f>SUMIFS(Calcs!AG:AG,Calcs!$U:$U,$C82,Calcs!$C:$C,$D82)</f>
        <v>0</v>
      </c>
      <c r="M82" s="93">
        <f>SUMIFS(Calcs!AH:AH,Calcs!$U:$U,$C82,Calcs!$C:$C,$D82)</f>
        <v>0</v>
      </c>
      <c r="N82" s="93">
        <f>SUMIFS(Calcs!AI:AI,Calcs!$U:$U,$C82,Calcs!$C:$C,$D82)</f>
        <v>0</v>
      </c>
      <c r="O82" s="93">
        <f>SUMIFS(Calcs!AJ:AJ,Calcs!$U:$U,$C82,Calcs!$C:$C,$D82)</f>
        <v>0</v>
      </c>
      <c r="P82" s="93">
        <f>SUMIFS(Calcs!AK:AK,Calcs!$U:$U,$C82,Calcs!$C:$C,$D82)</f>
        <v>0</v>
      </c>
    </row>
    <row r="83" spans="3:16" x14ac:dyDescent="0.25">
      <c r="C83" t="s">
        <v>155</v>
      </c>
      <c r="D83" t="s">
        <v>3425</v>
      </c>
      <c r="E83" s="93">
        <f>SUMIFS(Calcs!Z:Z,Calcs!$U:$U,$C83,Calcs!$C:$C,$D83)</f>
        <v>0</v>
      </c>
      <c r="F83" s="93">
        <f>SUMIFS(Calcs!AA:AA,Calcs!$U:$U,$C83,Calcs!$C:$C,$D83)</f>
        <v>0</v>
      </c>
      <c r="G83" s="93">
        <f>SUMIFS(Calcs!AB:AB,Calcs!$U:$U,$C83,Calcs!$C:$C,$D83)</f>
        <v>0</v>
      </c>
      <c r="H83" s="93">
        <f>SUMIFS(Calcs!AC:AC,Calcs!$U:$U,$C83,Calcs!$C:$C,$D83)</f>
        <v>0</v>
      </c>
      <c r="I83" s="93">
        <f>SUMIFS(Calcs!AD:AD,Calcs!$U:$U,$C83,Calcs!$C:$C,$D83)</f>
        <v>0</v>
      </c>
      <c r="J83" s="93">
        <f>SUMIFS(Calcs!AE:AE,Calcs!$U:$U,$C83,Calcs!$C:$C,$D83)</f>
        <v>0</v>
      </c>
      <c r="K83" s="93">
        <f>SUMIFS(Calcs!AF:AF,Calcs!$U:$U,$C83,Calcs!$C:$C,$D83)</f>
        <v>0</v>
      </c>
      <c r="L83" s="93">
        <f>SUMIFS(Calcs!AG:AG,Calcs!$U:$U,$C83,Calcs!$C:$C,$D83)</f>
        <v>0</v>
      </c>
      <c r="M83" s="93">
        <f>SUMIFS(Calcs!AH:AH,Calcs!$U:$U,$C83,Calcs!$C:$C,$D83)</f>
        <v>0</v>
      </c>
      <c r="N83" s="93">
        <f>SUMIFS(Calcs!AI:AI,Calcs!$U:$U,$C83,Calcs!$C:$C,$D83)</f>
        <v>0</v>
      </c>
      <c r="O83" s="93">
        <f>SUMIFS(Calcs!AJ:AJ,Calcs!$U:$U,$C83,Calcs!$C:$C,$D83)</f>
        <v>0</v>
      </c>
      <c r="P83" s="93">
        <f>SUMIFS(Calcs!AK:AK,Calcs!$U:$U,$C83,Calcs!$C:$C,$D83)</f>
        <v>0</v>
      </c>
    </row>
    <row r="84" spans="3:16" x14ac:dyDescent="0.25">
      <c r="C84" t="s">
        <v>3612</v>
      </c>
      <c r="D84" t="s">
        <v>3425</v>
      </c>
      <c r="E84" s="93">
        <f>SUMIFS(Calcs!Z:Z,Calcs!$U:$U,$C84,Calcs!$C:$C,$D84)</f>
        <v>0</v>
      </c>
      <c r="F84" s="93">
        <f>SUMIFS(Calcs!AA:AA,Calcs!$U:$U,$C84,Calcs!$C:$C,$D84)</f>
        <v>0</v>
      </c>
      <c r="G84" s="93">
        <f>SUMIFS(Calcs!AB:AB,Calcs!$U:$U,$C84,Calcs!$C:$C,$D84)</f>
        <v>0</v>
      </c>
      <c r="H84" s="93">
        <f>SUMIFS(Calcs!AC:AC,Calcs!$U:$U,$C84,Calcs!$C:$C,$D84)</f>
        <v>0</v>
      </c>
      <c r="I84" s="93">
        <f>SUMIFS(Calcs!AD:AD,Calcs!$U:$U,$C84,Calcs!$C:$C,$D84)</f>
        <v>0</v>
      </c>
      <c r="J84" s="93">
        <f>SUMIFS(Calcs!AE:AE,Calcs!$U:$U,$C84,Calcs!$C:$C,$D84)</f>
        <v>0</v>
      </c>
      <c r="K84" s="93">
        <f>SUMIFS(Calcs!AF:AF,Calcs!$U:$U,$C84,Calcs!$C:$C,$D84)</f>
        <v>0</v>
      </c>
      <c r="L84" s="93">
        <f>SUMIFS(Calcs!AG:AG,Calcs!$U:$U,$C84,Calcs!$C:$C,$D84)</f>
        <v>0</v>
      </c>
      <c r="M84" s="93">
        <f>SUMIFS(Calcs!AH:AH,Calcs!$U:$U,$C84,Calcs!$C:$C,$D84)</f>
        <v>0</v>
      </c>
      <c r="N84" s="93">
        <f>SUMIFS(Calcs!AI:AI,Calcs!$U:$U,$C84,Calcs!$C:$C,$D84)</f>
        <v>0</v>
      </c>
      <c r="O84" s="93">
        <f>SUMIFS(Calcs!AJ:AJ,Calcs!$U:$U,$C84,Calcs!$C:$C,$D84)</f>
        <v>0</v>
      </c>
      <c r="P84" s="93">
        <f>SUMIFS(Calcs!AK:AK,Calcs!$U:$U,$C84,Calcs!$C:$C,$D84)</f>
        <v>0</v>
      </c>
    </row>
    <row r="85" spans="3:16" x14ac:dyDescent="0.25">
      <c r="C85" t="s">
        <v>3717</v>
      </c>
      <c r="D85" t="s">
        <v>3464</v>
      </c>
      <c r="E85" s="93">
        <f>SUMIFS(Calcs!Z:Z,Calcs!$U:$U,$C85,Calcs!$C:$C,$D85)</f>
        <v>124.4025</v>
      </c>
      <c r="F85" s="93">
        <f>SUMIFS(Calcs!AA:AA,Calcs!$U:$U,$C85,Calcs!$C:$C,$D85)</f>
        <v>127.52676712171348</v>
      </c>
      <c r="G85" s="93">
        <f>SUMIFS(Calcs!AB:AB,Calcs!$U:$U,$C85,Calcs!$C:$C,$D85)</f>
        <v>130.59403424342699</v>
      </c>
      <c r="H85" s="93">
        <f>SUMIFS(Calcs!AC:AC,Calcs!$U:$U,$C85,Calcs!$C:$C,$D85)</f>
        <v>120.69360957796152</v>
      </c>
      <c r="I85" s="93">
        <f>SUMIFS(Calcs!AD:AD,Calcs!$U:$U,$C85,Calcs!$C:$C,$D85)</f>
        <v>110.71398105134065</v>
      </c>
      <c r="J85" s="93">
        <f>SUMIFS(Calcs!AE:AE,Calcs!$U:$U,$C85,Calcs!$C:$C,$D85)</f>
        <v>105.79324052567033</v>
      </c>
      <c r="K85" s="93">
        <f>SUMIFS(Calcs!AF:AF,Calcs!$U:$U,$C85,Calcs!$C:$C,$D85)</f>
        <v>100.8725</v>
      </c>
      <c r="L85" s="93">
        <f>SUMIFS(Calcs!AG:AG,Calcs!$U:$U,$C85,Calcs!$C:$C,$D85)</f>
        <v>92.730100000000007</v>
      </c>
      <c r="M85" s="93">
        <f>SUMIFS(Calcs!AH:AH,Calcs!$U:$U,$C85,Calcs!$C:$C,$D85)</f>
        <v>84.587700000000012</v>
      </c>
      <c r="N85" s="93">
        <f>SUMIFS(Calcs!AI:AI,Calcs!$U:$U,$C85,Calcs!$C:$C,$D85)</f>
        <v>76.445300000000003</v>
      </c>
      <c r="O85" s="93">
        <f>SUMIFS(Calcs!AJ:AJ,Calcs!$U:$U,$C85,Calcs!$C:$C,$D85)</f>
        <v>68.302900000000022</v>
      </c>
      <c r="P85" s="93">
        <f>SUMIFS(Calcs!AK:AK,Calcs!$U:$U,$C85,Calcs!$C:$C,$D85)</f>
        <v>60.160499999999999</v>
      </c>
    </row>
    <row r="86" spans="3:16" x14ac:dyDescent="0.25">
      <c r="C86" t="s">
        <v>192</v>
      </c>
      <c r="D86" t="s">
        <v>3464</v>
      </c>
      <c r="E86" s="93">
        <f>SUMIFS(Calcs!Z:Z,Calcs!$U:$U,$C86,Calcs!$C:$C,$D86)</f>
        <v>0</v>
      </c>
      <c r="F86" s="93">
        <f>SUMIFS(Calcs!AA:AA,Calcs!$U:$U,$C86,Calcs!$C:$C,$D86)</f>
        <v>0</v>
      </c>
      <c r="G86" s="93">
        <f>SUMIFS(Calcs!AB:AB,Calcs!$U:$U,$C86,Calcs!$C:$C,$D86)</f>
        <v>0</v>
      </c>
      <c r="H86" s="93">
        <f>SUMIFS(Calcs!AC:AC,Calcs!$U:$U,$C86,Calcs!$C:$C,$D86)</f>
        <v>0</v>
      </c>
      <c r="I86" s="93">
        <f>SUMIFS(Calcs!AD:AD,Calcs!$U:$U,$C86,Calcs!$C:$C,$D86)</f>
        <v>0</v>
      </c>
      <c r="J86" s="93">
        <f>SUMIFS(Calcs!AE:AE,Calcs!$U:$U,$C86,Calcs!$C:$C,$D86)</f>
        <v>0</v>
      </c>
      <c r="K86" s="93">
        <f>SUMIFS(Calcs!AF:AF,Calcs!$U:$U,$C86,Calcs!$C:$C,$D86)</f>
        <v>0</v>
      </c>
      <c r="L86" s="93">
        <f>SUMIFS(Calcs!AG:AG,Calcs!$U:$U,$C86,Calcs!$C:$C,$D86)</f>
        <v>0</v>
      </c>
      <c r="M86" s="93">
        <f>SUMIFS(Calcs!AH:AH,Calcs!$U:$U,$C86,Calcs!$C:$C,$D86)</f>
        <v>0</v>
      </c>
      <c r="N86" s="93">
        <f>SUMIFS(Calcs!AI:AI,Calcs!$U:$U,$C86,Calcs!$C:$C,$D86)</f>
        <v>0</v>
      </c>
      <c r="O86" s="93">
        <f>SUMIFS(Calcs!AJ:AJ,Calcs!$U:$U,$C86,Calcs!$C:$C,$D86)</f>
        <v>0</v>
      </c>
      <c r="P86" s="93">
        <f>SUMIFS(Calcs!AK:AK,Calcs!$U:$U,$C86,Calcs!$C:$C,$D86)</f>
        <v>0</v>
      </c>
    </row>
    <row r="87" spans="3:16" x14ac:dyDescent="0.25">
      <c r="C87" t="s">
        <v>422</v>
      </c>
      <c r="D87" t="s">
        <v>3464</v>
      </c>
      <c r="E87" s="93">
        <f>SUMIFS(Calcs!Z:Z,Calcs!$U:$U,$C87,Calcs!$C:$C,$D87)</f>
        <v>0</v>
      </c>
      <c r="F87" s="93">
        <f>SUMIFS(Calcs!AA:AA,Calcs!$U:$U,$C87,Calcs!$C:$C,$D87)</f>
        <v>0</v>
      </c>
      <c r="G87" s="93">
        <f>SUMIFS(Calcs!AB:AB,Calcs!$U:$U,$C87,Calcs!$C:$C,$D87)</f>
        <v>0</v>
      </c>
      <c r="H87" s="93">
        <f>SUMIFS(Calcs!AC:AC,Calcs!$U:$U,$C87,Calcs!$C:$C,$D87)</f>
        <v>0</v>
      </c>
      <c r="I87" s="93">
        <f>SUMIFS(Calcs!AD:AD,Calcs!$U:$U,$C87,Calcs!$C:$C,$D87)</f>
        <v>0</v>
      </c>
      <c r="J87" s="93">
        <f>SUMIFS(Calcs!AE:AE,Calcs!$U:$U,$C87,Calcs!$C:$C,$D87)</f>
        <v>0</v>
      </c>
      <c r="K87" s="93">
        <f>SUMIFS(Calcs!AF:AF,Calcs!$U:$U,$C87,Calcs!$C:$C,$D87)</f>
        <v>0</v>
      </c>
      <c r="L87" s="93">
        <f>SUMIFS(Calcs!AG:AG,Calcs!$U:$U,$C87,Calcs!$C:$C,$D87)</f>
        <v>0</v>
      </c>
      <c r="M87" s="93">
        <f>SUMIFS(Calcs!AH:AH,Calcs!$U:$U,$C87,Calcs!$C:$C,$D87)</f>
        <v>0</v>
      </c>
      <c r="N87" s="93">
        <f>SUMIFS(Calcs!AI:AI,Calcs!$U:$U,$C87,Calcs!$C:$C,$D87)</f>
        <v>0</v>
      </c>
      <c r="O87" s="93">
        <f>SUMIFS(Calcs!AJ:AJ,Calcs!$U:$U,$C87,Calcs!$C:$C,$D87)</f>
        <v>0</v>
      </c>
      <c r="P87" s="93">
        <f>SUMIFS(Calcs!AK:AK,Calcs!$U:$U,$C87,Calcs!$C:$C,$D87)</f>
        <v>0</v>
      </c>
    </row>
    <row r="88" spans="3:16" x14ac:dyDescent="0.25">
      <c r="C88" t="s">
        <v>1660</v>
      </c>
      <c r="D88" t="s">
        <v>3464</v>
      </c>
      <c r="E88" s="93">
        <f>SUMIFS(Calcs!Z:Z,Calcs!$U:$U,$C88,Calcs!$C:$C,$D88)</f>
        <v>0</v>
      </c>
      <c r="F88" s="93">
        <f>SUMIFS(Calcs!AA:AA,Calcs!$U:$U,$C88,Calcs!$C:$C,$D88)</f>
        <v>0</v>
      </c>
      <c r="G88" s="93">
        <f>SUMIFS(Calcs!AB:AB,Calcs!$U:$U,$C88,Calcs!$C:$C,$D88)</f>
        <v>0</v>
      </c>
      <c r="H88" s="93">
        <f>SUMIFS(Calcs!AC:AC,Calcs!$U:$U,$C88,Calcs!$C:$C,$D88)</f>
        <v>0</v>
      </c>
      <c r="I88" s="93">
        <f>SUMIFS(Calcs!AD:AD,Calcs!$U:$U,$C88,Calcs!$C:$C,$D88)</f>
        <v>0</v>
      </c>
      <c r="J88" s="93">
        <f>SUMIFS(Calcs!AE:AE,Calcs!$U:$U,$C88,Calcs!$C:$C,$D88)</f>
        <v>0</v>
      </c>
      <c r="K88" s="93">
        <f>SUMIFS(Calcs!AF:AF,Calcs!$U:$U,$C88,Calcs!$C:$C,$D88)</f>
        <v>0</v>
      </c>
      <c r="L88" s="93">
        <f>SUMIFS(Calcs!AG:AG,Calcs!$U:$U,$C88,Calcs!$C:$C,$D88)</f>
        <v>0</v>
      </c>
      <c r="M88" s="93">
        <f>SUMIFS(Calcs!AH:AH,Calcs!$U:$U,$C88,Calcs!$C:$C,$D88)</f>
        <v>0</v>
      </c>
      <c r="N88" s="93">
        <f>SUMIFS(Calcs!AI:AI,Calcs!$U:$U,$C88,Calcs!$C:$C,$D88)</f>
        <v>0</v>
      </c>
      <c r="O88" s="93">
        <f>SUMIFS(Calcs!AJ:AJ,Calcs!$U:$U,$C88,Calcs!$C:$C,$D88)</f>
        <v>0</v>
      </c>
      <c r="P88" s="93">
        <f>SUMIFS(Calcs!AK:AK,Calcs!$U:$U,$C88,Calcs!$C:$C,$D88)</f>
        <v>0</v>
      </c>
    </row>
    <row r="89" spans="3:16" x14ac:dyDescent="0.25">
      <c r="C89" t="s">
        <v>1606</v>
      </c>
      <c r="D89" t="s">
        <v>3464</v>
      </c>
      <c r="E89" s="93">
        <f>SUMIFS(Calcs!Z:Z,Calcs!$U:$U,$C89,Calcs!$C:$C,$D89)</f>
        <v>0</v>
      </c>
      <c r="F89" s="93">
        <f>SUMIFS(Calcs!AA:AA,Calcs!$U:$U,$C89,Calcs!$C:$C,$D89)</f>
        <v>0</v>
      </c>
      <c r="G89" s="93">
        <f>SUMIFS(Calcs!AB:AB,Calcs!$U:$U,$C89,Calcs!$C:$C,$D89)</f>
        <v>0</v>
      </c>
      <c r="H89" s="93">
        <f>SUMIFS(Calcs!AC:AC,Calcs!$U:$U,$C89,Calcs!$C:$C,$D89)</f>
        <v>0</v>
      </c>
      <c r="I89" s="93">
        <f>SUMIFS(Calcs!AD:AD,Calcs!$U:$U,$C89,Calcs!$C:$C,$D89)</f>
        <v>0</v>
      </c>
      <c r="J89" s="93">
        <f>SUMIFS(Calcs!AE:AE,Calcs!$U:$U,$C89,Calcs!$C:$C,$D89)</f>
        <v>0</v>
      </c>
      <c r="K89" s="93">
        <f>SUMIFS(Calcs!AF:AF,Calcs!$U:$U,$C89,Calcs!$C:$C,$D89)</f>
        <v>0</v>
      </c>
      <c r="L89" s="93">
        <f>SUMIFS(Calcs!AG:AG,Calcs!$U:$U,$C89,Calcs!$C:$C,$D89)</f>
        <v>0</v>
      </c>
      <c r="M89" s="93">
        <f>SUMIFS(Calcs!AH:AH,Calcs!$U:$U,$C89,Calcs!$C:$C,$D89)</f>
        <v>0</v>
      </c>
      <c r="N89" s="93">
        <f>SUMIFS(Calcs!AI:AI,Calcs!$U:$U,$C89,Calcs!$C:$C,$D89)</f>
        <v>0</v>
      </c>
      <c r="O89" s="93">
        <f>SUMIFS(Calcs!AJ:AJ,Calcs!$U:$U,$C89,Calcs!$C:$C,$D89)</f>
        <v>0</v>
      </c>
      <c r="P89" s="93">
        <f>SUMIFS(Calcs!AK:AK,Calcs!$U:$U,$C89,Calcs!$C:$C,$D89)</f>
        <v>0</v>
      </c>
    </row>
    <row r="90" spans="3:16" x14ac:dyDescent="0.25">
      <c r="C90" t="s">
        <v>320</v>
      </c>
      <c r="D90" t="s">
        <v>3464</v>
      </c>
      <c r="E90" s="93">
        <f>SUMIFS(Calcs!Z:Z,Calcs!$U:$U,$C90,Calcs!$C:$C,$D90)</f>
        <v>0</v>
      </c>
      <c r="F90" s="93">
        <f>SUMIFS(Calcs!AA:AA,Calcs!$U:$U,$C90,Calcs!$C:$C,$D90)</f>
        <v>0</v>
      </c>
      <c r="G90" s="93">
        <f>SUMIFS(Calcs!AB:AB,Calcs!$U:$U,$C90,Calcs!$C:$C,$D90)</f>
        <v>0</v>
      </c>
      <c r="H90" s="93">
        <f>SUMIFS(Calcs!AC:AC,Calcs!$U:$U,$C90,Calcs!$C:$C,$D90)</f>
        <v>0</v>
      </c>
      <c r="I90" s="93">
        <f>SUMIFS(Calcs!AD:AD,Calcs!$U:$U,$C90,Calcs!$C:$C,$D90)</f>
        <v>0</v>
      </c>
      <c r="J90" s="93">
        <f>SUMIFS(Calcs!AE:AE,Calcs!$U:$U,$C90,Calcs!$C:$C,$D90)</f>
        <v>0</v>
      </c>
      <c r="K90" s="93">
        <f>SUMIFS(Calcs!AF:AF,Calcs!$U:$U,$C90,Calcs!$C:$C,$D90)</f>
        <v>0</v>
      </c>
      <c r="L90" s="93">
        <f>SUMIFS(Calcs!AG:AG,Calcs!$U:$U,$C90,Calcs!$C:$C,$D90)</f>
        <v>0</v>
      </c>
      <c r="M90" s="93">
        <f>SUMIFS(Calcs!AH:AH,Calcs!$U:$U,$C90,Calcs!$C:$C,$D90)</f>
        <v>0</v>
      </c>
      <c r="N90" s="93">
        <f>SUMIFS(Calcs!AI:AI,Calcs!$U:$U,$C90,Calcs!$C:$C,$D90)</f>
        <v>0</v>
      </c>
      <c r="O90" s="93">
        <f>SUMIFS(Calcs!AJ:AJ,Calcs!$U:$U,$C90,Calcs!$C:$C,$D90)</f>
        <v>0</v>
      </c>
      <c r="P90" s="93">
        <f>SUMIFS(Calcs!AK:AK,Calcs!$U:$U,$C90,Calcs!$C:$C,$D90)</f>
        <v>0</v>
      </c>
    </row>
    <row r="91" spans="3:16" x14ac:dyDescent="0.25">
      <c r="C91" t="s">
        <v>2991</v>
      </c>
      <c r="D91" t="s">
        <v>3464</v>
      </c>
      <c r="E91" s="93">
        <f>SUMIFS(Calcs!Z:Z,Calcs!$U:$U,$C91,Calcs!$C:$C,$D91)</f>
        <v>0</v>
      </c>
      <c r="F91" s="93">
        <f>SUMIFS(Calcs!AA:AA,Calcs!$U:$U,$C91,Calcs!$C:$C,$D91)</f>
        <v>0</v>
      </c>
      <c r="G91" s="93">
        <f>SUMIFS(Calcs!AB:AB,Calcs!$U:$U,$C91,Calcs!$C:$C,$D91)</f>
        <v>0</v>
      </c>
      <c r="H91" s="93">
        <f>SUMIFS(Calcs!AC:AC,Calcs!$U:$U,$C91,Calcs!$C:$C,$D91)</f>
        <v>0</v>
      </c>
      <c r="I91" s="93">
        <f>SUMIFS(Calcs!AD:AD,Calcs!$U:$U,$C91,Calcs!$C:$C,$D91)</f>
        <v>0</v>
      </c>
      <c r="J91" s="93">
        <f>SUMIFS(Calcs!AE:AE,Calcs!$U:$U,$C91,Calcs!$C:$C,$D91)</f>
        <v>0</v>
      </c>
      <c r="K91" s="93">
        <f>SUMIFS(Calcs!AF:AF,Calcs!$U:$U,$C91,Calcs!$C:$C,$D91)</f>
        <v>0</v>
      </c>
      <c r="L91" s="93">
        <f>SUMIFS(Calcs!AG:AG,Calcs!$U:$U,$C91,Calcs!$C:$C,$D91)</f>
        <v>0</v>
      </c>
      <c r="M91" s="93">
        <f>SUMIFS(Calcs!AH:AH,Calcs!$U:$U,$C91,Calcs!$C:$C,$D91)</f>
        <v>0</v>
      </c>
      <c r="N91" s="93">
        <f>SUMIFS(Calcs!AI:AI,Calcs!$U:$U,$C91,Calcs!$C:$C,$D91)</f>
        <v>0</v>
      </c>
      <c r="O91" s="93">
        <f>SUMIFS(Calcs!AJ:AJ,Calcs!$U:$U,$C91,Calcs!$C:$C,$D91)</f>
        <v>0</v>
      </c>
      <c r="P91" s="93">
        <f>SUMIFS(Calcs!AK:AK,Calcs!$U:$U,$C91,Calcs!$C:$C,$D91)</f>
        <v>0</v>
      </c>
    </row>
    <row r="92" spans="3:16" x14ac:dyDescent="0.25">
      <c r="C92" t="s">
        <v>110</v>
      </c>
      <c r="D92" t="s">
        <v>3464</v>
      </c>
      <c r="E92" s="93">
        <f>SUMIFS(Calcs!Z:Z,Calcs!$U:$U,$C92,Calcs!$C:$C,$D92)</f>
        <v>0</v>
      </c>
      <c r="F92" s="93">
        <f>SUMIFS(Calcs!AA:AA,Calcs!$U:$U,$C92,Calcs!$C:$C,$D92)</f>
        <v>0</v>
      </c>
      <c r="G92" s="93">
        <f>SUMIFS(Calcs!AB:AB,Calcs!$U:$U,$C92,Calcs!$C:$C,$D92)</f>
        <v>0</v>
      </c>
      <c r="H92" s="93">
        <f>SUMIFS(Calcs!AC:AC,Calcs!$U:$U,$C92,Calcs!$C:$C,$D92)</f>
        <v>0</v>
      </c>
      <c r="I92" s="93">
        <f>SUMIFS(Calcs!AD:AD,Calcs!$U:$U,$C92,Calcs!$C:$C,$D92)</f>
        <v>0</v>
      </c>
      <c r="J92" s="93">
        <f>SUMIFS(Calcs!AE:AE,Calcs!$U:$U,$C92,Calcs!$C:$C,$D92)</f>
        <v>0</v>
      </c>
      <c r="K92" s="93">
        <f>SUMIFS(Calcs!AF:AF,Calcs!$U:$U,$C92,Calcs!$C:$C,$D92)</f>
        <v>0</v>
      </c>
      <c r="L92" s="93">
        <f>SUMIFS(Calcs!AG:AG,Calcs!$U:$U,$C92,Calcs!$C:$C,$D92)</f>
        <v>0</v>
      </c>
      <c r="M92" s="93">
        <f>SUMIFS(Calcs!AH:AH,Calcs!$U:$U,$C92,Calcs!$C:$C,$D92)</f>
        <v>0</v>
      </c>
      <c r="N92" s="93">
        <f>SUMIFS(Calcs!AI:AI,Calcs!$U:$U,$C92,Calcs!$C:$C,$D92)</f>
        <v>0</v>
      </c>
      <c r="O92" s="93">
        <f>SUMIFS(Calcs!AJ:AJ,Calcs!$U:$U,$C92,Calcs!$C:$C,$D92)</f>
        <v>0</v>
      </c>
      <c r="P92" s="93">
        <f>SUMIFS(Calcs!AK:AK,Calcs!$U:$U,$C92,Calcs!$C:$C,$D92)</f>
        <v>0</v>
      </c>
    </row>
    <row r="93" spans="3:16" x14ac:dyDescent="0.25">
      <c r="C93" t="s">
        <v>3164</v>
      </c>
      <c r="D93" t="s">
        <v>3464</v>
      </c>
      <c r="E93" s="93">
        <f>SUMIFS(Calcs!Z:Z,Calcs!$U:$U,$C93,Calcs!$C:$C,$D93)</f>
        <v>0</v>
      </c>
      <c r="F93" s="93">
        <f>SUMIFS(Calcs!AA:AA,Calcs!$U:$U,$C93,Calcs!$C:$C,$D93)</f>
        <v>0</v>
      </c>
      <c r="G93" s="93">
        <f>SUMIFS(Calcs!AB:AB,Calcs!$U:$U,$C93,Calcs!$C:$C,$D93)</f>
        <v>0</v>
      </c>
      <c r="H93" s="93">
        <f>SUMIFS(Calcs!AC:AC,Calcs!$U:$U,$C93,Calcs!$C:$C,$D93)</f>
        <v>0</v>
      </c>
      <c r="I93" s="93">
        <f>SUMIFS(Calcs!AD:AD,Calcs!$U:$U,$C93,Calcs!$C:$C,$D93)</f>
        <v>0</v>
      </c>
      <c r="J93" s="93">
        <f>SUMIFS(Calcs!AE:AE,Calcs!$U:$U,$C93,Calcs!$C:$C,$D93)</f>
        <v>0</v>
      </c>
      <c r="K93" s="93">
        <f>SUMIFS(Calcs!AF:AF,Calcs!$U:$U,$C93,Calcs!$C:$C,$D93)</f>
        <v>0</v>
      </c>
      <c r="L93" s="93">
        <f>SUMIFS(Calcs!AG:AG,Calcs!$U:$U,$C93,Calcs!$C:$C,$D93)</f>
        <v>0</v>
      </c>
      <c r="M93" s="93">
        <f>SUMIFS(Calcs!AH:AH,Calcs!$U:$U,$C93,Calcs!$C:$C,$D93)</f>
        <v>0</v>
      </c>
      <c r="N93" s="93">
        <f>SUMIFS(Calcs!AI:AI,Calcs!$U:$U,$C93,Calcs!$C:$C,$D93)</f>
        <v>0</v>
      </c>
      <c r="O93" s="93">
        <f>SUMIFS(Calcs!AJ:AJ,Calcs!$U:$U,$C93,Calcs!$C:$C,$D93)</f>
        <v>0</v>
      </c>
      <c r="P93" s="93">
        <f>SUMIFS(Calcs!AK:AK,Calcs!$U:$U,$C93,Calcs!$C:$C,$D93)</f>
        <v>0</v>
      </c>
    </row>
    <row r="94" spans="3:16" x14ac:dyDescent="0.25">
      <c r="C94" t="s">
        <v>3513</v>
      </c>
      <c r="D94" t="s">
        <v>3464</v>
      </c>
      <c r="E94" s="93">
        <f>SUMIFS(Calcs!Z:Z,Calcs!$U:$U,$C94,Calcs!$C:$C,$D94)</f>
        <v>9.372150000000001E-3</v>
      </c>
      <c r="F94" s="93">
        <f>SUMIFS(Calcs!AA:AA,Calcs!$U:$U,$C94,Calcs!$C:$C,$D94)</f>
        <v>0.72556326000000004</v>
      </c>
      <c r="G94" s="93">
        <f>SUMIFS(Calcs!AB:AB,Calcs!$U:$U,$C94,Calcs!$C:$C,$D94)</f>
        <v>0.73884312000000008</v>
      </c>
      <c r="H94" s="93">
        <f>SUMIFS(Calcs!AC:AC,Calcs!$U:$U,$C94,Calcs!$C:$C,$D94)</f>
        <v>0.68049221999999998</v>
      </c>
      <c r="I94" s="93">
        <f>SUMIFS(Calcs!AD:AD,Calcs!$U:$U,$C94,Calcs!$C:$C,$D94)</f>
        <v>0.62214132000000011</v>
      </c>
      <c r="J94" s="93">
        <f>SUMIFS(Calcs!AE:AE,Calcs!$U:$U,$C94,Calcs!$C:$C,$D94)</f>
        <v>0.61087356000000004</v>
      </c>
      <c r="K94" s="93">
        <f>SUMIFS(Calcs!AF:AF,Calcs!$U:$U,$C94,Calcs!$C:$C,$D94)</f>
        <v>0.59960580000000008</v>
      </c>
      <c r="L94" s="93">
        <f>SUMIFS(Calcs!AG:AG,Calcs!$U:$U,$C94,Calcs!$C:$C,$D94)</f>
        <v>0.54423280800000007</v>
      </c>
      <c r="M94" s="93">
        <f>SUMIFS(Calcs!AH:AH,Calcs!$U:$U,$C94,Calcs!$C:$C,$D94)</f>
        <v>0.48885981600000006</v>
      </c>
      <c r="N94" s="93">
        <f>SUMIFS(Calcs!AI:AI,Calcs!$U:$U,$C94,Calcs!$C:$C,$D94)</f>
        <v>0.43348682400000005</v>
      </c>
      <c r="O94" s="93">
        <f>SUMIFS(Calcs!AJ:AJ,Calcs!$U:$U,$C94,Calcs!$C:$C,$D94)</f>
        <v>0.37811383200000009</v>
      </c>
      <c r="P94" s="93">
        <f>SUMIFS(Calcs!AK:AK,Calcs!$U:$U,$C94,Calcs!$C:$C,$D94)</f>
        <v>0.32274084000000003</v>
      </c>
    </row>
    <row r="95" spans="3:16" x14ac:dyDescent="0.25">
      <c r="C95" t="s">
        <v>3520</v>
      </c>
      <c r="D95" t="s">
        <v>3464</v>
      </c>
      <c r="E95" s="93">
        <f>SUMIFS(Calcs!Z:Z,Calcs!$U:$U,$C95,Calcs!$C:$C,$D95)</f>
        <v>0</v>
      </c>
      <c r="F95" s="93">
        <f>SUMIFS(Calcs!AA:AA,Calcs!$U:$U,$C95,Calcs!$C:$C,$D95)</f>
        <v>0</v>
      </c>
      <c r="G95" s="93">
        <f>SUMIFS(Calcs!AB:AB,Calcs!$U:$U,$C95,Calcs!$C:$C,$D95)</f>
        <v>0</v>
      </c>
      <c r="H95" s="93">
        <f>SUMIFS(Calcs!AC:AC,Calcs!$U:$U,$C95,Calcs!$C:$C,$D95)</f>
        <v>0</v>
      </c>
      <c r="I95" s="93">
        <f>SUMIFS(Calcs!AD:AD,Calcs!$U:$U,$C95,Calcs!$C:$C,$D95)</f>
        <v>0</v>
      </c>
      <c r="J95" s="93">
        <f>SUMIFS(Calcs!AE:AE,Calcs!$U:$U,$C95,Calcs!$C:$C,$D95)</f>
        <v>0</v>
      </c>
      <c r="K95" s="93">
        <f>SUMIFS(Calcs!AF:AF,Calcs!$U:$U,$C95,Calcs!$C:$C,$D95)</f>
        <v>0</v>
      </c>
      <c r="L95" s="93">
        <f>SUMIFS(Calcs!AG:AG,Calcs!$U:$U,$C95,Calcs!$C:$C,$D95)</f>
        <v>0</v>
      </c>
      <c r="M95" s="93">
        <f>SUMIFS(Calcs!AH:AH,Calcs!$U:$U,$C95,Calcs!$C:$C,$D95)</f>
        <v>0</v>
      </c>
      <c r="N95" s="93">
        <f>SUMIFS(Calcs!AI:AI,Calcs!$U:$U,$C95,Calcs!$C:$C,$D95)</f>
        <v>0</v>
      </c>
      <c r="O95" s="93">
        <f>SUMIFS(Calcs!AJ:AJ,Calcs!$U:$U,$C95,Calcs!$C:$C,$D95)</f>
        <v>0</v>
      </c>
      <c r="P95" s="93">
        <f>SUMIFS(Calcs!AK:AK,Calcs!$U:$U,$C95,Calcs!$C:$C,$D95)</f>
        <v>0</v>
      </c>
    </row>
    <row r="96" spans="3:16" x14ac:dyDescent="0.25">
      <c r="C96" t="s">
        <v>3526</v>
      </c>
      <c r="D96" t="s">
        <v>3464</v>
      </c>
      <c r="E96" s="93">
        <f>SUMIFS(Calcs!Z:Z,Calcs!$U:$U,$C96,Calcs!$C:$C,$D96)</f>
        <v>0</v>
      </c>
      <c r="F96" s="93">
        <f>SUMIFS(Calcs!AA:AA,Calcs!$U:$U,$C96,Calcs!$C:$C,$D96)</f>
        <v>0</v>
      </c>
      <c r="G96" s="93">
        <f>SUMIFS(Calcs!AB:AB,Calcs!$U:$U,$C96,Calcs!$C:$C,$D96)</f>
        <v>0</v>
      </c>
      <c r="H96" s="93">
        <f>SUMIFS(Calcs!AC:AC,Calcs!$U:$U,$C96,Calcs!$C:$C,$D96)</f>
        <v>0</v>
      </c>
      <c r="I96" s="93">
        <f>SUMIFS(Calcs!AD:AD,Calcs!$U:$U,$C96,Calcs!$C:$C,$D96)</f>
        <v>0</v>
      </c>
      <c r="J96" s="93">
        <f>SUMIFS(Calcs!AE:AE,Calcs!$U:$U,$C96,Calcs!$C:$C,$D96)</f>
        <v>0</v>
      </c>
      <c r="K96" s="93">
        <f>SUMIFS(Calcs!AF:AF,Calcs!$U:$U,$C96,Calcs!$C:$C,$D96)</f>
        <v>0</v>
      </c>
      <c r="L96" s="93">
        <f>SUMIFS(Calcs!AG:AG,Calcs!$U:$U,$C96,Calcs!$C:$C,$D96)</f>
        <v>0</v>
      </c>
      <c r="M96" s="93">
        <f>SUMIFS(Calcs!AH:AH,Calcs!$U:$U,$C96,Calcs!$C:$C,$D96)</f>
        <v>0</v>
      </c>
      <c r="N96" s="93">
        <f>SUMIFS(Calcs!AI:AI,Calcs!$U:$U,$C96,Calcs!$C:$C,$D96)</f>
        <v>0</v>
      </c>
      <c r="O96" s="93">
        <f>SUMIFS(Calcs!AJ:AJ,Calcs!$U:$U,$C96,Calcs!$C:$C,$D96)</f>
        <v>0</v>
      </c>
      <c r="P96" s="93">
        <f>SUMIFS(Calcs!AK:AK,Calcs!$U:$U,$C96,Calcs!$C:$C,$D96)</f>
        <v>0</v>
      </c>
    </row>
    <row r="97" spans="3:16" x14ac:dyDescent="0.25">
      <c r="C97" t="s">
        <v>3532</v>
      </c>
      <c r="D97" t="s">
        <v>3464</v>
      </c>
      <c r="E97" s="93">
        <f>SUMIFS(Calcs!Z:Z,Calcs!$U:$U,$C97,Calcs!$C:$C,$D97)</f>
        <v>0</v>
      </c>
      <c r="F97" s="93">
        <f>SUMIFS(Calcs!AA:AA,Calcs!$U:$U,$C97,Calcs!$C:$C,$D97)</f>
        <v>0</v>
      </c>
      <c r="G97" s="93">
        <f>SUMIFS(Calcs!AB:AB,Calcs!$U:$U,$C97,Calcs!$C:$C,$D97)</f>
        <v>0</v>
      </c>
      <c r="H97" s="93">
        <f>SUMIFS(Calcs!AC:AC,Calcs!$U:$U,$C97,Calcs!$C:$C,$D97)</f>
        <v>0</v>
      </c>
      <c r="I97" s="93">
        <f>SUMIFS(Calcs!AD:AD,Calcs!$U:$U,$C97,Calcs!$C:$C,$D97)</f>
        <v>0</v>
      </c>
      <c r="J97" s="93">
        <f>SUMIFS(Calcs!AE:AE,Calcs!$U:$U,$C97,Calcs!$C:$C,$D97)</f>
        <v>0</v>
      </c>
      <c r="K97" s="93">
        <f>SUMIFS(Calcs!AF:AF,Calcs!$U:$U,$C97,Calcs!$C:$C,$D97)</f>
        <v>0</v>
      </c>
      <c r="L97" s="93">
        <f>SUMIFS(Calcs!AG:AG,Calcs!$U:$U,$C97,Calcs!$C:$C,$D97)</f>
        <v>0</v>
      </c>
      <c r="M97" s="93">
        <f>SUMIFS(Calcs!AH:AH,Calcs!$U:$U,$C97,Calcs!$C:$C,$D97)</f>
        <v>0</v>
      </c>
      <c r="N97" s="93">
        <f>SUMIFS(Calcs!AI:AI,Calcs!$U:$U,$C97,Calcs!$C:$C,$D97)</f>
        <v>0</v>
      </c>
      <c r="O97" s="93">
        <f>SUMIFS(Calcs!AJ:AJ,Calcs!$U:$U,$C97,Calcs!$C:$C,$D97)</f>
        <v>0</v>
      </c>
      <c r="P97" s="93">
        <f>SUMIFS(Calcs!AK:AK,Calcs!$U:$U,$C97,Calcs!$C:$C,$D97)</f>
        <v>0</v>
      </c>
    </row>
    <row r="98" spans="3:16" x14ac:dyDescent="0.25">
      <c r="C98" t="s">
        <v>3539</v>
      </c>
      <c r="D98" t="s">
        <v>3464</v>
      </c>
      <c r="E98" s="93">
        <f>SUMIFS(Calcs!Z:Z,Calcs!$U:$U,$C98,Calcs!$C:$C,$D98)</f>
        <v>0</v>
      </c>
      <c r="F98" s="93">
        <f>SUMIFS(Calcs!AA:AA,Calcs!$U:$U,$C98,Calcs!$C:$C,$D98)</f>
        <v>2.04975</v>
      </c>
      <c r="G98" s="93">
        <f>SUMIFS(Calcs!AB:AB,Calcs!$U:$U,$C98,Calcs!$C:$C,$D98)</f>
        <v>4.7523</v>
      </c>
      <c r="H98" s="93">
        <f>SUMIFS(Calcs!AC:AC,Calcs!$U:$U,$C98,Calcs!$C:$C,$D98)</f>
        <v>4.59389</v>
      </c>
      <c r="I98" s="93">
        <f>SUMIFS(Calcs!AD:AD,Calcs!$U:$U,$C98,Calcs!$C:$C,$D98)</f>
        <v>4.4354800000000001</v>
      </c>
      <c r="J98" s="93">
        <f>SUMIFS(Calcs!AE:AE,Calcs!$U:$U,$C98,Calcs!$C:$C,$D98)</f>
        <v>4.3818249999999992</v>
      </c>
      <c r="K98" s="93">
        <f>SUMIFS(Calcs!AF:AF,Calcs!$U:$U,$C98,Calcs!$C:$C,$D98)</f>
        <v>4.3281700000000001</v>
      </c>
      <c r="L98" s="93">
        <f>SUMIFS(Calcs!AG:AG,Calcs!$U:$U,$C98,Calcs!$C:$C,$D98)</f>
        <v>4.1738479999999996</v>
      </c>
      <c r="M98" s="93">
        <f>SUMIFS(Calcs!AH:AH,Calcs!$U:$U,$C98,Calcs!$C:$C,$D98)</f>
        <v>4.0195259999999999</v>
      </c>
      <c r="N98" s="93">
        <f>SUMIFS(Calcs!AI:AI,Calcs!$U:$U,$C98,Calcs!$C:$C,$D98)</f>
        <v>3.8652039999999994</v>
      </c>
      <c r="O98" s="93">
        <f>SUMIFS(Calcs!AJ:AJ,Calcs!$U:$U,$C98,Calcs!$C:$C,$D98)</f>
        <v>3.7108819999999998</v>
      </c>
      <c r="P98" s="93">
        <f>SUMIFS(Calcs!AK:AK,Calcs!$U:$U,$C98,Calcs!$C:$C,$D98)</f>
        <v>3.5565599999999997</v>
      </c>
    </row>
    <row r="99" spans="3:16" x14ac:dyDescent="0.25">
      <c r="C99" t="s">
        <v>3149</v>
      </c>
      <c r="D99" t="s">
        <v>3464</v>
      </c>
      <c r="E99" s="93">
        <f>SUMIFS(Calcs!Z:Z,Calcs!$U:$U,$C99,Calcs!$C:$C,$D99)</f>
        <v>0</v>
      </c>
      <c r="F99" s="93">
        <f>SUMIFS(Calcs!AA:AA,Calcs!$U:$U,$C99,Calcs!$C:$C,$D99)</f>
        <v>0</v>
      </c>
      <c r="G99" s="93">
        <f>SUMIFS(Calcs!AB:AB,Calcs!$U:$U,$C99,Calcs!$C:$C,$D99)</f>
        <v>0</v>
      </c>
      <c r="H99" s="93">
        <f>SUMIFS(Calcs!AC:AC,Calcs!$U:$U,$C99,Calcs!$C:$C,$D99)</f>
        <v>0</v>
      </c>
      <c r="I99" s="93">
        <f>SUMIFS(Calcs!AD:AD,Calcs!$U:$U,$C99,Calcs!$C:$C,$D99)</f>
        <v>0</v>
      </c>
      <c r="J99" s="93">
        <f>SUMIFS(Calcs!AE:AE,Calcs!$U:$U,$C99,Calcs!$C:$C,$D99)</f>
        <v>0</v>
      </c>
      <c r="K99" s="93">
        <f>SUMIFS(Calcs!AF:AF,Calcs!$U:$U,$C99,Calcs!$C:$C,$D99)</f>
        <v>0</v>
      </c>
      <c r="L99" s="93">
        <f>SUMIFS(Calcs!AG:AG,Calcs!$U:$U,$C99,Calcs!$C:$C,$D99)</f>
        <v>0</v>
      </c>
      <c r="M99" s="93">
        <f>SUMIFS(Calcs!AH:AH,Calcs!$U:$U,$C99,Calcs!$C:$C,$D99)</f>
        <v>0</v>
      </c>
      <c r="N99" s="93">
        <f>SUMIFS(Calcs!AI:AI,Calcs!$U:$U,$C99,Calcs!$C:$C,$D99)</f>
        <v>0</v>
      </c>
      <c r="O99" s="93">
        <f>SUMIFS(Calcs!AJ:AJ,Calcs!$U:$U,$C99,Calcs!$C:$C,$D99)</f>
        <v>0</v>
      </c>
      <c r="P99" s="93">
        <f>SUMIFS(Calcs!AK:AK,Calcs!$U:$U,$C99,Calcs!$C:$C,$D99)</f>
        <v>0</v>
      </c>
    </row>
    <row r="100" spans="3:16" x14ac:dyDescent="0.25">
      <c r="C100" t="s">
        <v>1961</v>
      </c>
      <c r="D100" t="s">
        <v>3464</v>
      </c>
      <c r="E100" s="93">
        <f>SUMIFS(Calcs!Z:Z,Calcs!$U:$U,$C100,Calcs!$C:$C,$D100)</f>
        <v>0</v>
      </c>
      <c r="F100" s="93">
        <f>SUMIFS(Calcs!AA:AA,Calcs!$U:$U,$C100,Calcs!$C:$C,$D100)</f>
        <v>0</v>
      </c>
      <c r="G100" s="93">
        <f>SUMIFS(Calcs!AB:AB,Calcs!$U:$U,$C100,Calcs!$C:$C,$D100)</f>
        <v>0</v>
      </c>
      <c r="H100" s="93">
        <f>SUMIFS(Calcs!AC:AC,Calcs!$U:$U,$C100,Calcs!$C:$C,$D100)</f>
        <v>0</v>
      </c>
      <c r="I100" s="93">
        <f>SUMIFS(Calcs!AD:AD,Calcs!$U:$U,$C100,Calcs!$C:$C,$D100)</f>
        <v>0</v>
      </c>
      <c r="J100" s="93">
        <f>SUMIFS(Calcs!AE:AE,Calcs!$U:$U,$C100,Calcs!$C:$C,$D100)</f>
        <v>0</v>
      </c>
      <c r="K100" s="93">
        <f>SUMIFS(Calcs!AF:AF,Calcs!$U:$U,$C100,Calcs!$C:$C,$D100)</f>
        <v>0</v>
      </c>
      <c r="L100" s="93">
        <f>SUMIFS(Calcs!AG:AG,Calcs!$U:$U,$C100,Calcs!$C:$C,$D100)</f>
        <v>0</v>
      </c>
      <c r="M100" s="93">
        <f>SUMIFS(Calcs!AH:AH,Calcs!$U:$U,$C100,Calcs!$C:$C,$D100)</f>
        <v>0</v>
      </c>
      <c r="N100" s="93">
        <f>SUMIFS(Calcs!AI:AI,Calcs!$U:$U,$C100,Calcs!$C:$C,$D100)</f>
        <v>0</v>
      </c>
      <c r="O100" s="93">
        <f>SUMIFS(Calcs!AJ:AJ,Calcs!$U:$U,$C100,Calcs!$C:$C,$D100)</f>
        <v>0</v>
      </c>
      <c r="P100" s="93">
        <f>SUMIFS(Calcs!AK:AK,Calcs!$U:$U,$C100,Calcs!$C:$C,$D100)</f>
        <v>0</v>
      </c>
    </row>
    <row r="101" spans="3:16" x14ac:dyDescent="0.25">
      <c r="C101" t="s">
        <v>132</v>
      </c>
      <c r="D101" t="s">
        <v>3464</v>
      </c>
      <c r="E101" s="93">
        <f>SUMIFS(Calcs!Z:Z,Calcs!$U:$U,$C101,Calcs!$C:$C,$D101)</f>
        <v>0</v>
      </c>
      <c r="F101" s="93">
        <f>SUMIFS(Calcs!AA:AA,Calcs!$U:$U,$C101,Calcs!$C:$C,$D101)</f>
        <v>0</v>
      </c>
      <c r="G101" s="93">
        <f>SUMIFS(Calcs!AB:AB,Calcs!$U:$U,$C101,Calcs!$C:$C,$D101)</f>
        <v>0</v>
      </c>
      <c r="H101" s="93">
        <f>SUMIFS(Calcs!AC:AC,Calcs!$U:$U,$C101,Calcs!$C:$C,$D101)</f>
        <v>0</v>
      </c>
      <c r="I101" s="93">
        <f>SUMIFS(Calcs!AD:AD,Calcs!$U:$U,$C101,Calcs!$C:$C,$D101)</f>
        <v>0</v>
      </c>
      <c r="J101" s="93">
        <f>SUMIFS(Calcs!AE:AE,Calcs!$U:$U,$C101,Calcs!$C:$C,$D101)</f>
        <v>0</v>
      </c>
      <c r="K101" s="93">
        <f>SUMIFS(Calcs!AF:AF,Calcs!$U:$U,$C101,Calcs!$C:$C,$D101)</f>
        <v>0</v>
      </c>
      <c r="L101" s="93">
        <f>SUMIFS(Calcs!AG:AG,Calcs!$U:$U,$C101,Calcs!$C:$C,$D101)</f>
        <v>0</v>
      </c>
      <c r="M101" s="93">
        <f>SUMIFS(Calcs!AH:AH,Calcs!$U:$U,$C101,Calcs!$C:$C,$D101)</f>
        <v>0</v>
      </c>
      <c r="N101" s="93">
        <f>SUMIFS(Calcs!AI:AI,Calcs!$U:$U,$C101,Calcs!$C:$C,$D101)</f>
        <v>0</v>
      </c>
      <c r="O101" s="93">
        <f>SUMIFS(Calcs!AJ:AJ,Calcs!$U:$U,$C101,Calcs!$C:$C,$D101)</f>
        <v>0</v>
      </c>
      <c r="P101" s="93">
        <f>SUMIFS(Calcs!AK:AK,Calcs!$U:$U,$C101,Calcs!$C:$C,$D101)</f>
        <v>0</v>
      </c>
    </row>
    <row r="102" spans="3:16" x14ac:dyDescent="0.25">
      <c r="C102" t="s">
        <v>169</v>
      </c>
      <c r="D102" t="s">
        <v>3464</v>
      </c>
      <c r="E102" s="93">
        <f>SUMIFS(Calcs!Z:Z,Calcs!$U:$U,$C102,Calcs!$C:$C,$D102)</f>
        <v>0</v>
      </c>
      <c r="F102" s="93">
        <f>SUMIFS(Calcs!AA:AA,Calcs!$U:$U,$C102,Calcs!$C:$C,$D102)</f>
        <v>0</v>
      </c>
      <c r="G102" s="93">
        <f>SUMIFS(Calcs!AB:AB,Calcs!$U:$U,$C102,Calcs!$C:$C,$D102)</f>
        <v>0</v>
      </c>
      <c r="H102" s="93">
        <f>SUMIFS(Calcs!AC:AC,Calcs!$U:$U,$C102,Calcs!$C:$C,$D102)</f>
        <v>0</v>
      </c>
      <c r="I102" s="93">
        <f>SUMIFS(Calcs!AD:AD,Calcs!$U:$U,$C102,Calcs!$C:$C,$D102)</f>
        <v>0</v>
      </c>
      <c r="J102" s="93">
        <f>SUMIFS(Calcs!AE:AE,Calcs!$U:$U,$C102,Calcs!$C:$C,$D102)</f>
        <v>0</v>
      </c>
      <c r="K102" s="93">
        <f>SUMIFS(Calcs!AF:AF,Calcs!$U:$U,$C102,Calcs!$C:$C,$D102)</f>
        <v>0</v>
      </c>
      <c r="L102" s="93">
        <f>SUMIFS(Calcs!AG:AG,Calcs!$U:$U,$C102,Calcs!$C:$C,$D102)</f>
        <v>0</v>
      </c>
      <c r="M102" s="93">
        <f>SUMIFS(Calcs!AH:AH,Calcs!$U:$U,$C102,Calcs!$C:$C,$D102)</f>
        <v>0</v>
      </c>
      <c r="N102" s="93">
        <f>SUMIFS(Calcs!AI:AI,Calcs!$U:$U,$C102,Calcs!$C:$C,$D102)</f>
        <v>0</v>
      </c>
      <c r="O102" s="93">
        <f>SUMIFS(Calcs!AJ:AJ,Calcs!$U:$U,$C102,Calcs!$C:$C,$D102)</f>
        <v>0</v>
      </c>
      <c r="P102" s="93">
        <f>SUMIFS(Calcs!AK:AK,Calcs!$U:$U,$C102,Calcs!$C:$C,$D102)</f>
        <v>0</v>
      </c>
    </row>
    <row r="103" spans="3:16" x14ac:dyDescent="0.25">
      <c r="C103" t="s">
        <v>122</v>
      </c>
      <c r="D103" t="s">
        <v>3464</v>
      </c>
      <c r="E103" s="93">
        <f>SUMIFS(Calcs!Z:Z,Calcs!$U:$U,$C103,Calcs!$C:$C,$D103)</f>
        <v>0.35942552079571305</v>
      </c>
      <c r="F103" s="93">
        <f>SUMIFS(Calcs!AA:AA,Calcs!$U:$U,$C103,Calcs!$C:$C,$D103)</f>
        <v>2.1255405181463245</v>
      </c>
      <c r="G103" s="93">
        <f>SUMIFS(Calcs!AB:AB,Calcs!$U:$U,$C103,Calcs!$C:$C,$D103)</f>
        <v>3.8112109802273011</v>
      </c>
      <c r="H103" s="93">
        <f>SUMIFS(Calcs!AC:AC,Calcs!$U:$U,$C103,Calcs!$C:$C,$D103)</f>
        <v>4.5874025531580562</v>
      </c>
      <c r="I103" s="93">
        <f>SUMIFS(Calcs!AD:AD,Calcs!$U:$U,$C103,Calcs!$C:$C,$D103)</f>
        <v>4.6756096296385845</v>
      </c>
      <c r="J103" s="93">
        <f>SUMIFS(Calcs!AE:AE,Calcs!$U:$U,$C103,Calcs!$C:$C,$D103)</f>
        <v>4.6518645486493364</v>
      </c>
      <c r="K103" s="93">
        <f>SUMIFS(Calcs!AF:AF,Calcs!$U:$U,$C103,Calcs!$C:$C,$D103)</f>
        <v>4.6281194676600874</v>
      </c>
      <c r="L103" s="93">
        <f>SUMIFS(Calcs!AG:AG,Calcs!$U:$U,$C103,Calcs!$C:$C,$D103)</f>
        <v>4.6648643851072986</v>
      </c>
      <c r="M103" s="93">
        <f>SUMIFS(Calcs!AH:AH,Calcs!$U:$U,$C103,Calcs!$C:$C,$D103)</f>
        <v>4.7016093025545089</v>
      </c>
      <c r="N103" s="93">
        <f>SUMIFS(Calcs!AI:AI,Calcs!$U:$U,$C103,Calcs!$C:$C,$D103)</f>
        <v>4.738354220001721</v>
      </c>
      <c r="O103" s="93">
        <f>SUMIFS(Calcs!AJ:AJ,Calcs!$U:$U,$C103,Calcs!$C:$C,$D103)</f>
        <v>4.7750991374489313</v>
      </c>
      <c r="P103" s="93">
        <f>SUMIFS(Calcs!AK:AK,Calcs!$U:$U,$C103,Calcs!$C:$C,$D103)</f>
        <v>4.8118440548961425</v>
      </c>
    </row>
    <row r="104" spans="3:16" x14ac:dyDescent="0.25">
      <c r="C104" t="s">
        <v>371</v>
      </c>
      <c r="D104" t="s">
        <v>3464</v>
      </c>
      <c r="E104" s="93">
        <f>SUMIFS(Calcs!Z:Z,Calcs!$U:$U,$C104,Calcs!$C:$C,$D104)</f>
        <v>0</v>
      </c>
      <c r="F104" s="93">
        <f>SUMIFS(Calcs!AA:AA,Calcs!$U:$U,$C104,Calcs!$C:$C,$D104)</f>
        <v>0</v>
      </c>
      <c r="G104" s="93">
        <f>SUMIFS(Calcs!AB:AB,Calcs!$U:$U,$C104,Calcs!$C:$C,$D104)</f>
        <v>0</v>
      </c>
      <c r="H104" s="93">
        <f>SUMIFS(Calcs!AC:AC,Calcs!$U:$U,$C104,Calcs!$C:$C,$D104)</f>
        <v>0</v>
      </c>
      <c r="I104" s="93">
        <f>SUMIFS(Calcs!AD:AD,Calcs!$U:$U,$C104,Calcs!$C:$C,$D104)</f>
        <v>0</v>
      </c>
      <c r="J104" s="93">
        <f>SUMIFS(Calcs!AE:AE,Calcs!$U:$U,$C104,Calcs!$C:$C,$D104)</f>
        <v>0</v>
      </c>
      <c r="K104" s="93">
        <f>SUMIFS(Calcs!AF:AF,Calcs!$U:$U,$C104,Calcs!$C:$C,$D104)</f>
        <v>0</v>
      </c>
      <c r="L104" s="93">
        <f>SUMIFS(Calcs!AG:AG,Calcs!$U:$U,$C104,Calcs!$C:$C,$D104)</f>
        <v>0</v>
      </c>
      <c r="M104" s="93">
        <f>SUMIFS(Calcs!AH:AH,Calcs!$U:$U,$C104,Calcs!$C:$C,$D104)</f>
        <v>0</v>
      </c>
      <c r="N104" s="93">
        <f>SUMIFS(Calcs!AI:AI,Calcs!$U:$U,$C104,Calcs!$C:$C,$D104)</f>
        <v>0</v>
      </c>
      <c r="O104" s="93">
        <f>SUMIFS(Calcs!AJ:AJ,Calcs!$U:$U,$C104,Calcs!$C:$C,$D104)</f>
        <v>0</v>
      </c>
      <c r="P104" s="93">
        <f>SUMIFS(Calcs!AK:AK,Calcs!$U:$U,$C104,Calcs!$C:$C,$D104)</f>
        <v>0</v>
      </c>
    </row>
    <row r="105" spans="3:16" x14ac:dyDescent="0.25">
      <c r="C105" t="s">
        <v>770</v>
      </c>
      <c r="D105" t="s">
        <v>3464</v>
      </c>
      <c r="E105" s="93">
        <f>SUMIFS(Calcs!Z:Z,Calcs!$U:$U,$C105,Calcs!$C:$C,$D105)</f>
        <v>0</v>
      </c>
      <c r="F105" s="93">
        <f>SUMIFS(Calcs!AA:AA,Calcs!$U:$U,$C105,Calcs!$C:$C,$D105)</f>
        <v>0</v>
      </c>
      <c r="G105" s="93">
        <f>SUMIFS(Calcs!AB:AB,Calcs!$U:$U,$C105,Calcs!$C:$C,$D105)</f>
        <v>0</v>
      </c>
      <c r="H105" s="93">
        <f>SUMIFS(Calcs!AC:AC,Calcs!$U:$U,$C105,Calcs!$C:$C,$D105)</f>
        <v>0</v>
      </c>
      <c r="I105" s="93">
        <f>SUMIFS(Calcs!AD:AD,Calcs!$U:$U,$C105,Calcs!$C:$C,$D105)</f>
        <v>0</v>
      </c>
      <c r="J105" s="93">
        <f>SUMIFS(Calcs!AE:AE,Calcs!$U:$U,$C105,Calcs!$C:$C,$D105)</f>
        <v>0</v>
      </c>
      <c r="K105" s="93">
        <f>SUMIFS(Calcs!AF:AF,Calcs!$U:$U,$C105,Calcs!$C:$C,$D105)</f>
        <v>0</v>
      </c>
      <c r="L105" s="93">
        <f>SUMIFS(Calcs!AG:AG,Calcs!$U:$U,$C105,Calcs!$C:$C,$D105)</f>
        <v>0</v>
      </c>
      <c r="M105" s="93">
        <f>SUMIFS(Calcs!AH:AH,Calcs!$U:$U,$C105,Calcs!$C:$C,$D105)</f>
        <v>0</v>
      </c>
      <c r="N105" s="93">
        <f>SUMIFS(Calcs!AI:AI,Calcs!$U:$U,$C105,Calcs!$C:$C,$D105)</f>
        <v>0</v>
      </c>
      <c r="O105" s="93">
        <f>SUMIFS(Calcs!AJ:AJ,Calcs!$U:$U,$C105,Calcs!$C:$C,$D105)</f>
        <v>0</v>
      </c>
      <c r="P105" s="93">
        <f>SUMIFS(Calcs!AK:AK,Calcs!$U:$U,$C105,Calcs!$C:$C,$D105)</f>
        <v>0</v>
      </c>
    </row>
    <row r="106" spans="3:16" x14ac:dyDescent="0.25">
      <c r="C106" t="s">
        <v>837</v>
      </c>
      <c r="D106" t="s">
        <v>3464</v>
      </c>
      <c r="E106" s="93">
        <f>SUMIFS(Calcs!Z:Z,Calcs!$U:$U,$C106,Calcs!$C:$C,$D106)</f>
        <v>0</v>
      </c>
      <c r="F106" s="93">
        <f>SUMIFS(Calcs!AA:AA,Calcs!$U:$U,$C106,Calcs!$C:$C,$D106)</f>
        <v>0</v>
      </c>
      <c r="G106" s="93">
        <f>SUMIFS(Calcs!AB:AB,Calcs!$U:$U,$C106,Calcs!$C:$C,$D106)</f>
        <v>0</v>
      </c>
      <c r="H106" s="93">
        <f>SUMIFS(Calcs!AC:AC,Calcs!$U:$U,$C106,Calcs!$C:$C,$D106)</f>
        <v>0</v>
      </c>
      <c r="I106" s="93">
        <f>SUMIFS(Calcs!AD:AD,Calcs!$U:$U,$C106,Calcs!$C:$C,$D106)</f>
        <v>0</v>
      </c>
      <c r="J106" s="93">
        <f>SUMIFS(Calcs!AE:AE,Calcs!$U:$U,$C106,Calcs!$C:$C,$D106)</f>
        <v>0</v>
      </c>
      <c r="K106" s="93">
        <f>SUMIFS(Calcs!AF:AF,Calcs!$U:$U,$C106,Calcs!$C:$C,$D106)</f>
        <v>0</v>
      </c>
      <c r="L106" s="93">
        <f>SUMIFS(Calcs!AG:AG,Calcs!$U:$U,$C106,Calcs!$C:$C,$D106)</f>
        <v>0</v>
      </c>
      <c r="M106" s="93">
        <f>SUMIFS(Calcs!AH:AH,Calcs!$U:$U,$C106,Calcs!$C:$C,$D106)</f>
        <v>0</v>
      </c>
      <c r="N106" s="93">
        <f>SUMIFS(Calcs!AI:AI,Calcs!$U:$U,$C106,Calcs!$C:$C,$D106)</f>
        <v>0</v>
      </c>
      <c r="O106" s="93">
        <f>SUMIFS(Calcs!AJ:AJ,Calcs!$U:$U,$C106,Calcs!$C:$C,$D106)</f>
        <v>0</v>
      </c>
      <c r="P106" s="93">
        <f>SUMIFS(Calcs!AK:AK,Calcs!$U:$U,$C106,Calcs!$C:$C,$D106)</f>
        <v>0</v>
      </c>
    </row>
    <row r="107" spans="3:16" x14ac:dyDescent="0.25">
      <c r="C107" t="s">
        <v>140</v>
      </c>
      <c r="D107" t="s">
        <v>3464</v>
      </c>
      <c r="E107" s="93">
        <f>SUMIFS(Calcs!Z:Z,Calcs!$U:$U,$C107,Calcs!$C:$C,$D107)</f>
        <v>0</v>
      </c>
      <c r="F107" s="93">
        <f>SUMIFS(Calcs!AA:AA,Calcs!$U:$U,$C107,Calcs!$C:$C,$D107)</f>
        <v>0</v>
      </c>
      <c r="G107" s="93">
        <f>SUMIFS(Calcs!AB:AB,Calcs!$U:$U,$C107,Calcs!$C:$C,$D107)</f>
        <v>0</v>
      </c>
      <c r="H107" s="93">
        <f>SUMIFS(Calcs!AC:AC,Calcs!$U:$U,$C107,Calcs!$C:$C,$D107)</f>
        <v>0</v>
      </c>
      <c r="I107" s="93">
        <f>SUMIFS(Calcs!AD:AD,Calcs!$U:$U,$C107,Calcs!$C:$C,$D107)</f>
        <v>0</v>
      </c>
      <c r="J107" s="93">
        <f>SUMIFS(Calcs!AE:AE,Calcs!$U:$U,$C107,Calcs!$C:$C,$D107)</f>
        <v>0</v>
      </c>
      <c r="K107" s="93">
        <f>SUMIFS(Calcs!AF:AF,Calcs!$U:$U,$C107,Calcs!$C:$C,$D107)</f>
        <v>0</v>
      </c>
      <c r="L107" s="93">
        <f>SUMIFS(Calcs!AG:AG,Calcs!$U:$U,$C107,Calcs!$C:$C,$D107)</f>
        <v>0</v>
      </c>
      <c r="M107" s="93">
        <f>SUMIFS(Calcs!AH:AH,Calcs!$U:$U,$C107,Calcs!$C:$C,$D107)</f>
        <v>0</v>
      </c>
      <c r="N107" s="93">
        <f>SUMIFS(Calcs!AI:AI,Calcs!$U:$U,$C107,Calcs!$C:$C,$D107)</f>
        <v>0</v>
      </c>
      <c r="O107" s="93">
        <f>SUMIFS(Calcs!AJ:AJ,Calcs!$U:$U,$C107,Calcs!$C:$C,$D107)</f>
        <v>0</v>
      </c>
      <c r="P107" s="93">
        <f>SUMIFS(Calcs!AK:AK,Calcs!$U:$U,$C107,Calcs!$C:$C,$D107)</f>
        <v>0</v>
      </c>
    </row>
    <row r="108" spans="3:16" x14ac:dyDescent="0.25">
      <c r="C108" t="s">
        <v>136</v>
      </c>
      <c r="D108" t="s">
        <v>3464</v>
      </c>
      <c r="E108" s="93">
        <f>SUMIFS(Calcs!Z:Z,Calcs!$U:$U,$C108,Calcs!$C:$C,$D108)</f>
        <v>0</v>
      </c>
      <c r="F108" s="93">
        <f>SUMIFS(Calcs!AA:AA,Calcs!$U:$U,$C108,Calcs!$C:$C,$D108)</f>
        <v>0</v>
      </c>
      <c r="G108" s="93">
        <f>SUMIFS(Calcs!AB:AB,Calcs!$U:$U,$C108,Calcs!$C:$C,$D108)</f>
        <v>0</v>
      </c>
      <c r="H108" s="93">
        <f>SUMIFS(Calcs!AC:AC,Calcs!$U:$U,$C108,Calcs!$C:$C,$D108)</f>
        <v>0</v>
      </c>
      <c r="I108" s="93">
        <f>SUMIFS(Calcs!AD:AD,Calcs!$U:$U,$C108,Calcs!$C:$C,$D108)</f>
        <v>0</v>
      </c>
      <c r="J108" s="93">
        <f>SUMIFS(Calcs!AE:AE,Calcs!$U:$U,$C108,Calcs!$C:$C,$D108)</f>
        <v>0</v>
      </c>
      <c r="K108" s="93">
        <f>SUMIFS(Calcs!AF:AF,Calcs!$U:$U,$C108,Calcs!$C:$C,$D108)</f>
        <v>0</v>
      </c>
      <c r="L108" s="93">
        <f>SUMIFS(Calcs!AG:AG,Calcs!$U:$U,$C108,Calcs!$C:$C,$D108)</f>
        <v>0</v>
      </c>
      <c r="M108" s="93">
        <f>SUMIFS(Calcs!AH:AH,Calcs!$U:$U,$C108,Calcs!$C:$C,$D108)</f>
        <v>0</v>
      </c>
      <c r="N108" s="93">
        <f>SUMIFS(Calcs!AI:AI,Calcs!$U:$U,$C108,Calcs!$C:$C,$D108)</f>
        <v>0</v>
      </c>
      <c r="O108" s="93">
        <f>SUMIFS(Calcs!AJ:AJ,Calcs!$U:$U,$C108,Calcs!$C:$C,$D108)</f>
        <v>0</v>
      </c>
      <c r="P108" s="93">
        <f>SUMIFS(Calcs!AK:AK,Calcs!$U:$U,$C108,Calcs!$C:$C,$D108)</f>
        <v>0</v>
      </c>
    </row>
    <row r="109" spans="3:16" x14ac:dyDescent="0.25">
      <c r="C109" t="s">
        <v>247</v>
      </c>
      <c r="D109" t="s">
        <v>3464</v>
      </c>
      <c r="E109" s="93">
        <f>SUMIFS(Calcs!Z:Z,Calcs!$U:$U,$C109,Calcs!$C:$C,$D109)</f>
        <v>0</v>
      </c>
      <c r="F109" s="93">
        <f>SUMIFS(Calcs!AA:AA,Calcs!$U:$U,$C109,Calcs!$C:$C,$D109)</f>
        <v>0</v>
      </c>
      <c r="G109" s="93">
        <f>SUMIFS(Calcs!AB:AB,Calcs!$U:$U,$C109,Calcs!$C:$C,$D109)</f>
        <v>0</v>
      </c>
      <c r="H109" s="93">
        <f>SUMIFS(Calcs!AC:AC,Calcs!$U:$U,$C109,Calcs!$C:$C,$D109)</f>
        <v>0</v>
      </c>
      <c r="I109" s="93">
        <f>SUMIFS(Calcs!AD:AD,Calcs!$U:$U,$C109,Calcs!$C:$C,$D109)</f>
        <v>0</v>
      </c>
      <c r="J109" s="93">
        <f>SUMIFS(Calcs!AE:AE,Calcs!$U:$U,$C109,Calcs!$C:$C,$D109)</f>
        <v>0</v>
      </c>
      <c r="K109" s="93">
        <f>SUMIFS(Calcs!AF:AF,Calcs!$U:$U,$C109,Calcs!$C:$C,$D109)</f>
        <v>0</v>
      </c>
      <c r="L109" s="93">
        <f>SUMIFS(Calcs!AG:AG,Calcs!$U:$U,$C109,Calcs!$C:$C,$D109)</f>
        <v>0</v>
      </c>
      <c r="M109" s="93">
        <f>SUMIFS(Calcs!AH:AH,Calcs!$U:$U,$C109,Calcs!$C:$C,$D109)</f>
        <v>0</v>
      </c>
      <c r="N109" s="93">
        <f>SUMIFS(Calcs!AI:AI,Calcs!$U:$U,$C109,Calcs!$C:$C,$D109)</f>
        <v>0</v>
      </c>
      <c r="O109" s="93">
        <f>SUMIFS(Calcs!AJ:AJ,Calcs!$U:$U,$C109,Calcs!$C:$C,$D109)</f>
        <v>0</v>
      </c>
      <c r="P109" s="93">
        <f>SUMIFS(Calcs!AK:AK,Calcs!$U:$U,$C109,Calcs!$C:$C,$D109)</f>
        <v>0</v>
      </c>
    </row>
    <row r="110" spans="3:16" x14ac:dyDescent="0.25">
      <c r="C110" t="s">
        <v>596</v>
      </c>
      <c r="D110" t="s">
        <v>3464</v>
      </c>
      <c r="E110" s="93">
        <f>SUMIFS(Calcs!Z:Z,Calcs!$U:$U,$C110,Calcs!$C:$C,$D110)</f>
        <v>0</v>
      </c>
      <c r="F110" s="93">
        <f>SUMIFS(Calcs!AA:AA,Calcs!$U:$U,$C110,Calcs!$C:$C,$D110)</f>
        <v>0</v>
      </c>
      <c r="G110" s="93">
        <f>SUMIFS(Calcs!AB:AB,Calcs!$U:$U,$C110,Calcs!$C:$C,$D110)</f>
        <v>0</v>
      </c>
      <c r="H110" s="93">
        <f>SUMIFS(Calcs!AC:AC,Calcs!$U:$U,$C110,Calcs!$C:$C,$D110)</f>
        <v>0</v>
      </c>
      <c r="I110" s="93">
        <f>SUMIFS(Calcs!AD:AD,Calcs!$U:$U,$C110,Calcs!$C:$C,$D110)</f>
        <v>0</v>
      </c>
      <c r="J110" s="93">
        <f>SUMIFS(Calcs!AE:AE,Calcs!$U:$U,$C110,Calcs!$C:$C,$D110)</f>
        <v>0</v>
      </c>
      <c r="K110" s="93">
        <f>SUMIFS(Calcs!AF:AF,Calcs!$U:$U,$C110,Calcs!$C:$C,$D110)</f>
        <v>0</v>
      </c>
      <c r="L110" s="93">
        <f>SUMIFS(Calcs!AG:AG,Calcs!$U:$U,$C110,Calcs!$C:$C,$D110)</f>
        <v>0</v>
      </c>
      <c r="M110" s="93">
        <f>SUMIFS(Calcs!AH:AH,Calcs!$U:$U,$C110,Calcs!$C:$C,$D110)</f>
        <v>0</v>
      </c>
      <c r="N110" s="93">
        <f>SUMIFS(Calcs!AI:AI,Calcs!$U:$U,$C110,Calcs!$C:$C,$D110)</f>
        <v>0</v>
      </c>
      <c r="O110" s="93">
        <f>SUMIFS(Calcs!AJ:AJ,Calcs!$U:$U,$C110,Calcs!$C:$C,$D110)</f>
        <v>0</v>
      </c>
      <c r="P110" s="93">
        <f>SUMIFS(Calcs!AK:AK,Calcs!$U:$U,$C110,Calcs!$C:$C,$D110)</f>
        <v>0</v>
      </c>
    </row>
    <row r="111" spans="3:16" x14ac:dyDescent="0.25">
      <c r="C111" t="s">
        <v>1363</v>
      </c>
      <c r="D111" t="s">
        <v>3464</v>
      </c>
      <c r="E111" s="93">
        <f>SUMIFS(Calcs!Z:Z,Calcs!$U:$U,$C111,Calcs!$C:$C,$D111)</f>
        <v>0</v>
      </c>
      <c r="F111" s="93">
        <f>SUMIFS(Calcs!AA:AA,Calcs!$U:$U,$C111,Calcs!$C:$C,$D111)</f>
        <v>0</v>
      </c>
      <c r="G111" s="93">
        <f>SUMIFS(Calcs!AB:AB,Calcs!$U:$U,$C111,Calcs!$C:$C,$D111)</f>
        <v>0</v>
      </c>
      <c r="H111" s="93">
        <f>SUMIFS(Calcs!AC:AC,Calcs!$U:$U,$C111,Calcs!$C:$C,$D111)</f>
        <v>0</v>
      </c>
      <c r="I111" s="93">
        <f>SUMIFS(Calcs!AD:AD,Calcs!$U:$U,$C111,Calcs!$C:$C,$D111)</f>
        <v>0</v>
      </c>
      <c r="J111" s="93">
        <f>SUMIFS(Calcs!AE:AE,Calcs!$U:$U,$C111,Calcs!$C:$C,$D111)</f>
        <v>0</v>
      </c>
      <c r="K111" s="93">
        <f>SUMIFS(Calcs!AF:AF,Calcs!$U:$U,$C111,Calcs!$C:$C,$D111)</f>
        <v>0</v>
      </c>
      <c r="L111" s="93">
        <f>SUMIFS(Calcs!AG:AG,Calcs!$U:$U,$C111,Calcs!$C:$C,$D111)</f>
        <v>0</v>
      </c>
      <c r="M111" s="93">
        <f>SUMIFS(Calcs!AH:AH,Calcs!$U:$U,$C111,Calcs!$C:$C,$D111)</f>
        <v>0</v>
      </c>
      <c r="N111" s="93">
        <f>SUMIFS(Calcs!AI:AI,Calcs!$U:$U,$C111,Calcs!$C:$C,$D111)</f>
        <v>0</v>
      </c>
      <c r="O111" s="93">
        <f>SUMIFS(Calcs!AJ:AJ,Calcs!$U:$U,$C111,Calcs!$C:$C,$D111)</f>
        <v>0</v>
      </c>
      <c r="P111" s="93">
        <f>SUMIFS(Calcs!AK:AK,Calcs!$U:$U,$C111,Calcs!$C:$C,$D111)</f>
        <v>0</v>
      </c>
    </row>
    <row r="112" spans="3:16" x14ac:dyDescent="0.25">
      <c r="C112" t="s">
        <v>155</v>
      </c>
      <c r="D112" t="s">
        <v>3464</v>
      </c>
      <c r="E112" s="93">
        <f>SUMIFS(Calcs!Z:Z,Calcs!$U:$U,$C112,Calcs!$C:$C,$D112)</f>
        <v>0</v>
      </c>
      <c r="F112" s="93">
        <f>SUMIFS(Calcs!AA:AA,Calcs!$U:$U,$C112,Calcs!$C:$C,$D112)</f>
        <v>0</v>
      </c>
      <c r="G112" s="93">
        <f>SUMIFS(Calcs!AB:AB,Calcs!$U:$U,$C112,Calcs!$C:$C,$D112)</f>
        <v>0</v>
      </c>
      <c r="H112" s="93">
        <f>SUMIFS(Calcs!AC:AC,Calcs!$U:$U,$C112,Calcs!$C:$C,$D112)</f>
        <v>0</v>
      </c>
      <c r="I112" s="93">
        <f>SUMIFS(Calcs!AD:AD,Calcs!$U:$U,$C112,Calcs!$C:$C,$D112)</f>
        <v>0</v>
      </c>
      <c r="J112" s="93">
        <f>SUMIFS(Calcs!AE:AE,Calcs!$U:$U,$C112,Calcs!$C:$C,$D112)</f>
        <v>0</v>
      </c>
      <c r="K112" s="93">
        <f>SUMIFS(Calcs!AF:AF,Calcs!$U:$U,$C112,Calcs!$C:$C,$D112)</f>
        <v>0</v>
      </c>
      <c r="L112" s="93">
        <f>SUMIFS(Calcs!AG:AG,Calcs!$U:$U,$C112,Calcs!$C:$C,$D112)</f>
        <v>0</v>
      </c>
      <c r="M112" s="93">
        <f>SUMIFS(Calcs!AH:AH,Calcs!$U:$U,$C112,Calcs!$C:$C,$D112)</f>
        <v>0</v>
      </c>
      <c r="N112" s="93">
        <f>SUMIFS(Calcs!AI:AI,Calcs!$U:$U,$C112,Calcs!$C:$C,$D112)</f>
        <v>0</v>
      </c>
      <c r="O112" s="93">
        <f>SUMIFS(Calcs!AJ:AJ,Calcs!$U:$U,$C112,Calcs!$C:$C,$D112)</f>
        <v>0</v>
      </c>
      <c r="P112" s="93">
        <f>SUMIFS(Calcs!AK:AK,Calcs!$U:$U,$C112,Calcs!$C:$C,$D112)</f>
        <v>0</v>
      </c>
    </row>
    <row r="113" spans="3:16" x14ac:dyDescent="0.25">
      <c r="C113" t="s">
        <v>3612</v>
      </c>
      <c r="D113" t="s">
        <v>3464</v>
      </c>
      <c r="E113" s="93">
        <f>SUMIFS(Calcs!Z:Z,Calcs!$U:$U,$C113,Calcs!$C:$C,$D113)</f>
        <v>0</v>
      </c>
      <c r="F113" s="93">
        <f>SUMIFS(Calcs!AA:AA,Calcs!$U:$U,$C113,Calcs!$C:$C,$D113)</f>
        <v>0</v>
      </c>
      <c r="G113" s="93">
        <f>SUMIFS(Calcs!AB:AB,Calcs!$U:$U,$C113,Calcs!$C:$C,$D113)</f>
        <v>0</v>
      </c>
      <c r="H113" s="93">
        <f>SUMIFS(Calcs!AC:AC,Calcs!$U:$U,$C113,Calcs!$C:$C,$D113)</f>
        <v>0</v>
      </c>
      <c r="I113" s="93">
        <f>SUMIFS(Calcs!AD:AD,Calcs!$U:$U,$C113,Calcs!$C:$C,$D113)</f>
        <v>0</v>
      </c>
      <c r="J113" s="93">
        <f>SUMIFS(Calcs!AE:AE,Calcs!$U:$U,$C113,Calcs!$C:$C,$D113)</f>
        <v>0</v>
      </c>
      <c r="K113" s="93">
        <f>SUMIFS(Calcs!AF:AF,Calcs!$U:$U,$C113,Calcs!$C:$C,$D113)</f>
        <v>0</v>
      </c>
      <c r="L113" s="93">
        <f>SUMIFS(Calcs!AG:AG,Calcs!$U:$U,$C113,Calcs!$C:$C,$D113)</f>
        <v>0</v>
      </c>
      <c r="M113" s="93">
        <f>SUMIFS(Calcs!AH:AH,Calcs!$U:$U,$C113,Calcs!$C:$C,$D113)</f>
        <v>0</v>
      </c>
      <c r="N113" s="93">
        <f>SUMIFS(Calcs!AI:AI,Calcs!$U:$U,$C113,Calcs!$C:$C,$D113)</f>
        <v>0</v>
      </c>
      <c r="O113" s="93">
        <f>SUMIFS(Calcs!AJ:AJ,Calcs!$U:$U,$C113,Calcs!$C:$C,$D113)</f>
        <v>0</v>
      </c>
      <c r="P113" s="93">
        <f>SUMIFS(Calcs!AK:AK,Calcs!$U:$U,$C113,Calcs!$C:$C,$D113)</f>
        <v>0</v>
      </c>
    </row>
    <row r="114" spans="3:16" x14ac:dyDescent="0.25">
      <c r="C114" t="s">
        <v>3717</v>
      </c>
      <c r="D114" t="s">
        <v>3437</v>
      </c>
      <c r="E114" s="93">
        <f>SUMIFS(Calcs!Z:Z,Calcs!$U:$U,$C114,Calcs!$C:$C,$D114)</f>
        <v>0</v>
      </c>
      <c r="F114" s="93">
        <f>SUMIFS(Calcs!AA:AA,Calcs!$U:$U,$C114,Calcs!$C:$C,$D114)</f>
        <v>0</v>
      </c>
      <c r="G114" s="93">
        <f>SUMIFS(Calcs!AB:AB,Calcs!$U:$U,$C114,Calcs!$C:$C,$D114)</f>
        <v>0</v>
      </c>
      <c r="H114" s="93">
        <f>SUMIFS(Calcs!AC:AC,Calcs!$U:$U,$C114,Calcs!$C:$C,$D114)</f>
        <v>0</v>
      </c>
      <c r="I114" s="93">
        <f>SUMIFS(Calcs!AD:AD,Calcs!$U:$U,$C114,Calcs!$C:$C,$D114)</f>
        <v>0</v>
      </c>
      <c r="J114" s="93">
        <f>SUMIFS(Calcs!AE:AE,Calcs!$U:$U,$C114,Calcs!$C:$C,$D114)</f>
        <v>0</v>
      </c>
      <c r="K114" s="93">
        <f>SUMIFS(Calcs!AF:AF,Calcs!$U:$U,$C114,Calcs!$C:$C,$D114)</f>
        <v>0</v>
      </c>
      <c r="L114" s="93">
        <f>SUMIFS(Calcs!AG:AG,Calcs!$U:$U,$C114,Calcs!$C:$C,$D114)</f>
        <v>0</v>
      </c>
      <c r="M114" s="93">
        <f>SUMIFS(Calcs!AH:AH,Calcs!$U:$U,$C114,Calcs!$C:$C,$D114)</f>
        <v>0</v>
      </c>
      <c r="N114" s="93">
        <f>SUMIFS(Calcs!AI:AI,Calcs!$U:$U,$C114,Calcs!$C:$C,$D114)</f>
        <v>0</v>
      </c>
      <c r="O114" s="93">
        <f>SUMIFS(Calcs!AJ:AJ,Calcs!$U:$U,$C114,Calcs!$C:$C,$D114)</f>
        <v>0</v>
      </c>
      <c r="P114" s="93">
        <f>SUMIFS(Calcs!AK:AK,Calcs!$U:$U,$C114,Calcs!$C:$C,$D114)</f>
        <v>0</v>
      </c>
    </row>
    <row r="115" spans="3:16" x14ac:dyDescent="0.25">
      <c r="C115" t="s">
        <v>192</v>
      </c>
      <c r="D115" t="s">
        <v>3437</v>
      </c>
      <c r="E115" s="93">
        <f>SUMIFS(Calcs!Z:Z,Calcs!$U:$U,$C115,Calcs!$C:$C,$D115)</f>
        <v>0</v>
      </c>
      <c r="F115" s="93">
        <f>SUMIFS(Calcs!AA:AA,Calcs!$U:$U,$C115,Calcs!$C:$C,$D115)</f>
        <v>0</v>
      </c>
      <c r="G115" s="93">
        <f>SUMIFS(Calcs!AB:AB,Calcs!$U:$U,$C115,Calcs!$C:$C,$D115)</f>
        <v>0</v>
      </c>
      <c r="H115" s="93">
        <f>SUMIFS(Calcs!AC:AC,Calcs!$U:$U,$C115,Calcs!$C:$C,$D115)</f>
        <v>0</v>
      </c>
      <c r="I115" s="93">
        <f>SUMIFS(Calcs!AD:AD,Calcs!$U:$U,$C115,Calcs!$C:$C,$D115)</f>
        <v>0</v>
      </c>
      <c r="J115" s="93">
        <f>SUMIFS(Calcs!AE:AE,Calcs!$U:$U,$C115,Calcs!$C:$C,$D115)</f>
        <v>0</v>
      </c>
      <c r="K115" s="93">
        <f>SUMIFS(Calcs!AF:AF,Calcs!$U:$U,$C115,Calcs!$C:$C,$D115)</f>
        <v>0</v>
      </c>
      <c r="L115" s="93">
        <f>SUMIFS(Calcs!AG:AG,Calcs!$U:$U,$C115,Calcs!$C:$C,$D115)</f>
        <v>0</v>
      </c>
      <c r="M115" s="93">
        <f>SUMIFS(Calcs!AH:AH,Calcs!$U:$U,$C115,Calcs!$C:$C,$D115)</f>
        <v>0</v>
      </c>
      <c r="N115" s="93">
        <f>SUMIFS(Calcs!AI:AI,Calcs!$U:$U,$C115,Calcs!$C:$C,$D115)</f>
        <v>0</v>
      </c>
      <c r="O115" s="93">
        <f>SUMIFS(Calcs!AJ:AJ,Calcs!$U:$U,$C115,Calcs!$C:$C,$D115)</f>
        <v>0</v>
      </c>
      <c r="P115" s="93">
        <f>SUMIFS(Calcs!AK:AK,Calcs!$U:$U,$C115,Calcs!$C:$C,$D115)</f>
        <v>0</v>
      </c>
    </row>
    <row r="116" spans="3:16" x14ac:dyDescent="0.25">
      <c r="C116" t="s">
        <v>422</v>
      </c>
      <c r="D116" t="s">
        <v>3437</v>
      </c>
      <c r="E116" s="93">
        <f>SUMIFS(Calcs!Z:Z,Calcs!$U:$U,$C116,Calcs!$C:$C,$D116)</f>
        <v>0</v>
      </c>
      <c r="F116" s="93">
        <f>SUMIFS(Calcs!AA:AA,Calcs!$U:$U,$C116,Calcs!$C:$C,$D116)</f>
        <v>0</v>
      </c>
      <c r="G116" s="93">
        <f>SUMIFS(Calcs!AB:AB,Calcs!$U:$U,$C116,Calcs!$C:$C,$D116)</f>
        <v>0</v>
      </c>
      <c r="H116" s="93">
        <f>SUMIFS(Calcs!AC:AC,Calcs!$U:$U,$C116,Calcs!$C:$C,$D116)</f>
        <v>0</v>
      </c>
      <c r="I116" s="93">
        <f>SUMIFS(Calcs!AD:AD,Calcs!$U:$U,$C116,Calcs!$C:$C,$D116)</f>
        <v>0</v>
      </c>
      <c r="J116" s="93">
        <f>SUMIFS(Calcs!AE:AE,Calcs!$U:$U,$C116,Calcs!$C:$C,$D116)</f>
        <v>0</v>
      </c>
      <c r="K116" s="93">
        <f>SUMIFS(Calcs!AF:AF,Calcs!$U:$U,$C116,Calcs!$C:$C,$D116)</f>
        <v>0</v>
      </c>
      <c r="L116" s="93">
        <f>SUMIFS(Calcs!AG:AG,Calcs!$U:$U,$C116,Calcs!$C:$C,$D116)</f>
        <v>0</v>
      </c>
      <c r="M116" s="93">
        <f>SUMIFS(Calcs!AH:AH,Calcs!$U:$U,$C116,Calcs!$C:$C,$D116)</f>
        <v>0</v>
      </c>
      <c r="N116" s="93">
        <f>SUMIFS(Calcs!AI:AI,Calcs!$U:$U,$C116,Calcs!$C:$C,$D116)</f>
        <v>0</v>
      </c>
      <c r="O116" s="93">
        <f>SUMIFS(Calcs!AJ:AJ,Calcs!$U:$U,$C116,Calcs!$C:$C,$D116)</f>
        <v>0</v>
      </c>
      <c r="P116" s="93">
        <f>SUMIFS(Calcs!AK:AK,Calcs!$U:$U,$C116,Calcs!$C:$C,$D116)</f>
        <v>0</v>
      </c>
    </row>
    <row r="117" spans="3:16" x14ac:dyDescent="0.25">
      <c r="C117" t="s">
        <v>1660</v>
      </c>
      <c r="D117" t="s">
        <v>3437</v>
      </c>
      <c r="E117" s="93">
        <f>SUMIFS(Calcs!Z:Z,Calcs!$U:$U,$C117,Calcs!$C:$C,$D117)</f>
        <v>0</v>
      </c>
      <c r="F117" s="93">
        <f>SUMIFS(Calcs!AA:AA,Calcs!$U:$U,$C117,Calcs!$C:$C,$D117)</f>
        <v>0</v>
      </c>
      <c r="G117" s="93">
        <f>SUMIFS(Calcs!AB:AB,Calcs!$U:$U,$C117,Calcs!$C:$C,$D117)</f>
        <v>0</v>
      </c>
      <c r="H117" s="93">
        <f>SUMIFS(Calcs!AC:AC,Calcs!$U:$U,$C117,Calcs!$C:$C,$D117)</f>
        <v>0</v>
      </c>
      <c r="I117" s="93">
        <f>SUMIFS(Calcs!AD:AD,Calcs!$U:$U,$C117,Calcs!$C:$C,$D117)</f>
        <v>0</v>
      </c>
      <c r="J117" s="93">
        <f>SUMIFS(Calcs!AE:AE,Calcs!$U:$U,$C117,Calcs!$C:$C,$D117)</f>
        <v>0</v>
      </c>
      <c r="K117" s="93">
        <f>SUMIFS(Calcs!AF:AF,Calcs!$U:$U,$C117,Calcs!$C:$C,$D117)</f>
        <v>0</v>
      </c>
      <c r="L117" s="93">
        <f>SUMIFS(Calcs!AG:AG,Calcs!$U:$U,$C117,Calcs!$C:$C,$D117)</f>
        <v>0</v>
      </c>
      <c r="M117" s="93">
        <f>SUMIFS(Calcs!AH:AH,Calcs!$U:$U,$C117,Calcs!$C:$C,$D117)</f>
        <v>0</v>
      </c>
      <c r="N117" s="93">
        <f>SUMIFS(Calcs!AI:AI,Calcs!$U:$U,$C117,Calcs!$C:$C,$D117)</f>
        <v>0</v>
      </c>
      <c r="O117" s="93">
        <f>SUMIFS(Calcs!AJ:AJ,Calcs!$U:$U,$C117,Calcs!$C:$C,$D117)</f>
        <v>0</v>
      </c>
      <c r="P117" s="93">
        <f>SUMIFS(Calcs!AK:AK,Calcs!$U:$U,$C117,Calcs!$C:$C,$D117)</f>
        <v>0</v>
      </c>
    </row>
    <row r="118" spans="3:16" x14ac:dyDescent="0.25">
      <c r="C118" t="s">
        <v>1606</v>
      </c>
      <c r="D118" t="s">
        <v>3437</v>
      </c>
      <c r="E118" s="93">
        <f>SUMIFS(Calcs!Z:Z,Calcs!$U:$U,$C118,Calcs!$C:$C,$D118)</f>
        <v>0</v>
      </c>
      <c r="F118" s="93">
        <f>SUMIFS(Calcs!AA:AA,Calcs!$U:$U,$C118,Calcs!$C:$C,$D118)</f>
        <v>0</v>
      </c>
      <c r="G118" s="93">
        <f>SUMIFS(Calcs!AB:AB,Calcs!$U:$U,$C118,Calcs!$C:$C,$D118)</f>
        <v>0</v>
      </c>
      <c r="H118" s="93">
        <f>SUMIFS(Calcs!AC:AC,Calcs!$U:$U,$C118,Calcs!$C:$C,$D118)</f>
        <v>0</v>
      </c>
      <c r="I118" s="93">
        <f>SUMIFS(Calcs!AD:AD,Calcs!$U:$U,$C118,Calcs!$C:$C,$D118)</f>
        <v>0</v>
      </c>
      <c r="J118" s="93">
        <f>SUMIFS(Calcs!AE:AE,Calcs!$U:$U,$C118,Calcs!$C:$C,$D118)</f>
        <v>0</v>
      </c>
      <c r="K118" s="93">
        <f>SUMIFS(Calcs!AF:AF,Calcs!$U:$U,$C118,Calcs!$C:$C,$D118)</f>
        <v>0</v>
      </c>
      <c r="L118" s="93">
        <f>SUMIFS(Calcs!AG:AG,Calcs!$U:$U,$C118,Calcs!$C:$C,$D118)</f>
        <v>0</v>
      </c>
      <c r="M118" s="93">
        <f>SUMIFS(Calcs!AH:AH,Calcs!$U:$U,$C118,Calcs!$C:$C,$D118)</f>
        <v>0</v>
      </c>
      <c r="N118" s="93">
        <f>SUMIFS(Calcs!AI:AI,Calcs!$U:$U,$C118,Calcs!$C:$C,$D118)</f>
        <v>0</v>
      </c>
      <c r="O118" s="93">
        <f>SUMIFS(Calcs!AJ:AJ,Calcs!$U:$U,$C118,Calcs!$C:$C,$D118)</f>
        <v>0</v>
      </c>
      <c r="P118" s="93">
        <f>SUMIFS(Calcs!AK:AK,Calcs!$U:$U,$C118,Calcs!$C:$C,$D118)</f>
        <v>0</v>
      </c>
    </row>
    <row r="119" spans="3:16" x14ac:dyDescent="0.25">
      <c r="C119" t="s">
        <v>320</v>
      </c>
      <c r="D119" t="s">
        <v>3437</v>
      </c>
      <c r="E119" s="93">
        <f>SUMIFS(Calcs!Z:Z,Calcs!$U:$U,$C119,Calcs!$C:$C,$D119)</f>
        <v>0</v>
      </c>
      <c r="F119" s="93">
        <f>SUMIFS(Calcs!AA:AA,Calcs!$U:$U,$C119,Calcs!$C:$C,$D119)</f>
        <v>0</v>
      </c>
      <c r="G119" s="93">
        <f>SUMIFS(Calcs!AB:AB,Calcs!$U:$U,$C119,Calcs!$C:$C,$D119)</f>
        <v>0</v>
      </c>
      <c r="H119" s="93">
        <f>SUMIFS(Calcs!AC:AC,Calcs!$U:$U,$C119,Calcs!$C:$C,$D119)</f>
        <v>0</v>
      </c>
      <c r="I119" s="93">
        <f>SUMIFS(Calcs!AD:AD,Calcs!$U:$U,$C119,Calcs!$C:$C,$D119)</f>
        <v>0</v>
      </c>
      <c r="J119" s="93">
        <f>SUMIFS(Calcs!AE:AE,Calcs!$U:$U,$C119,Calcs!$C:$C,$D119)</f>
        <v>0</v>
      </c>
      <c r="K119" s="93">
        <f>SUMIFS(Calcs!AF:AF,Calcs!$U:$U,$C119,Calcs!$C:$C,$D119)</f>
        <v>0</v>
      </c>
      <c r="L119" s="93">
        <f>SUMIFS(Calcs!AG:AG,Calcs!$U:$U,$C119,Calcs!$C:$C,$D119)</f>
        <v>0</v>
      </c>
      <c r="M119" s="93">
        <f>SUMIFS(Calcs!AH:AH,Calcs!$U:$U,$C119,Calcs!$C:$C,$D119)</f>
        <v>0</v>
      </c>
      <c r="N119" s="93">
        <f>SUMIFS(Calcs!AI:AI,Calcs!$U:$U,$C119,Calcs!$C:$C,$D119)</f>
        <v>0</v>
      </c>
      <c r="O119" s="93">
        <f>SUMIFS(Calcs!AJ:AJ,Calcs!$U:$U,$C119,Calcs!$C:$C,$D119)</f>
        <v>0</v>
      </c>
      <c r="P119" s="93">
        <f>SUMIFS(Calcs!AK:AK,Calcs!$U:$U,$C119,Calcs!$C:$C,$D119)</f>
        <v>0</v>
      </c>
    </row>
    <row r="120" spans="3:16" x14ac:dyDescent="0.25">
      <c r="C120" t="s">
        <v>2991</v>
      </c>
      <c r="D120" t="s">
        <v>3437</v>
      </c>
      <c r="E120" s="93">
        <f>SUMIFS(Calcs!Z:Z,Calcs!$U:$U,$C120,Calcs!$C:$C,$D120)</f>
        <v>0</v>
      </c>
      <c r="F120" s="93">
        <f>SUMIFS(Calcs!AA:AA,Calcs!$U:$U,$C120,Calcs!$C:$C,$D120)</f>
        <v>0</v>
      </c>
      <c r="G120" s="93">
        <f>SUMIFS(Calcs!AB:AB,Calcs!$U:$U,$C120,Calcs!$C:$C,$D120)</f>
        <v>0</v>
      </c>
      <c r="H120" s="93">
        <f>SUMIFS(Calcs!AC:AC,Calcs!$U:$U,$C120,Calcs!$C:$C,$D120)</f>
        <v>0</v>
      </c>
      <c r="I120" s="93">
        <f>SUMIFS(Calcs!AD:AD,Calcs!$U:$U,$C120,Calcs!$C:$C,$D120)</f>
        <v>0</v>
      </c>
      <c r="J120" s="93">
        <f>SUMIFS(Calcs!AE:AE,Calcs!$U:$U,$C120,Calcs!$C:$C,$D120)</f>
        <v>0</v>
      </c>
      <c r="K120" s="93">
        <f>SUMIFS(Calcs!AF:AF,Calcs!$U:$U,$C120,Calcs!$C:$C,$D120)</f>
        <v>0</v>
      </c>
      <c r="L120" s="93">
        <f>SUMIFS(Calcs!AG:AG,Calcs!$U:$U,$C120,Calcs!$C:$C,$D120)</f>
        <v>0</v>
      </c>
      <c r="M120" s="93">
        <f>SUMIFS(Calcs!AH:AH,Calcs!$U:$U,$C120,Calcs!$C:$C,$D120)</f>
        <v>0</v>
      </c>
      <c r="N120" s="93">
        <f>SUMIFS(Calcs!AI:AI,Calcs!$U:$U,$C120,Calcs!$C:$C,$D120)</f>
        <v>0</v>
      </c>
      <c r="O120" s="93">
        <f>SUMIFS(Calcs!AJ:AJ,Calcs!$U:$U,$C120,Calcs!$C:$C,$D120)</f>
        <v>0</v>
      </c>
      <c r="P120" s="93">
        <f>SUMIFS(Calcs!AK:AK,Calcs!$U:$U,$C120,Calcs!$C:$C,$D120)</f>
        <v>0</v>
      </c>
    </row>
    <row r="121" spans="3:16" x14ac:dyDescent="0.25">
      <c r="C121" t="s">
        <v>110</v>
      </c>
      <c r="D121" t="s">
        <v>3437</v>
      </c>
      <c r="E121" s="93">
        <f>SUMIFS(Calcs!Z:Z,Calcs!$U:$U,$C121,Calcs!$C:$C,$D121)</f>
        <v>0</v>
      </c>
      <c r="F121" s="93">
        <f>SUMIFS(Calcs!AA:AA,Calcs!$U:$U,$C121,Calcs!$C:$C,$D121)</f>
        <v>0</v>
      </c>
      <c r="G121" s="93">
        <f>SUMIFS(Calcs!AB:AB,Calcs!$U:$U,$C121,Calcs!$C:$C,$D121)</f>
        <v>0</v>
      </c>
      <c r="H121" s="93">
        <f>SUMIFS(Calcs!AC:AC,Calcs!$U:$U,$C121,Calcs!$C:$C,$D121)</f>
        <v>0</v>
      </c>
      <c r="I121" s="93">
        <f>SUMIFS(Calcs!AD:AD,Calcs!$U:$U,$C121,Calcs!$C:$C,$D121)</f>
        <v>0</v>
      </c>
      <c r="J121" s="93">
        <f>SUMIFS(Calcs!AE:AE,Calcs!$U:$U,$C121,Calcs!$C:$C,$D121)</f>
        <v>0</v>
      </c>
      <c r="K121" s="93">
        <f>SUMIFS(Calcs!AF:AF,Calcs!$U:$U,$C121,Calcs!$C:$C,$D121)</f>
        <v>0</v>
      </c>
      <c r="L121" s="93">
        <f>SUMIFS(Calcs!AG:AG,Calcs!$U:$U,$C121,Calcs!$C:$C,$D121)</f>
        <v>0</v>
      </c>
      <c r="M121" s="93">
        <f>SUMIFS(Calcs!AH:AH,Calcs!$U:$U,$C121,Calcs!$C:$C,$D121)</f>
        <v>0</v>
      </c>
      <c r="N121" s="93">
        <f>SUMIFS(Calcs!AI:AI,Calcs!$U:$U,$C121,Calcs!$C:$C,$D121)</f>
        <v>0</v>
      </c>
      <c r="O121" s="93">
        <f>SUMIFS(Calcs!AJ:AJ,Calcs!$U:$U,$C121,Calcs!$C:$C,$D121)</f>
        <v>0</v>
      </c>
      <c r="P121" s="93">
        <f>SUMIFS(Calcs!AK:AK,Calcs!$U:$U,$C121,Calcs!$C:$C,$D121)</f>
        <v>0</v>
      </c>
    </row>
    <row r="122" spans="3:16" x14ac:dyDescent="0.25">
      <c r="C122" t="s">
        <v>3164</v>
      </c>
      <c r="D122" t="s">
        <v>3437</v>
      </c>
      <c r="E122" s="93">
        <f>SUMIFS(Calcs!Z:Z,Calcs!$U:$U,$C122,Calcs!$C:$C,$D122)</f>
        <v>0</v>
      </c>
      <c r="F122" s="93">
        <f>SUMIFS(Calcs!AA:AA,Calcs!$U:$U,$C122,Calcs!$C:$C,$D122)</f>
        <v>0</v>
      </c>
      <c r="G122" s="93">
        <f>SUMIFS(Calcs!AB:AB,Calcs!$U:$U,$C122,Calcs!$C:$C,$D122)</f>
        <v>0</v>
      </c>
      <c r="H122" s="93">
        <f>SUMIFS(Calcs!AC:AC,Calcs!$U:$U,$C122,Calcs!$C:$C,$D122)</f>
        <v>0</v>
      </c>
      <c r="I122" s="93">
        <f>SUMIFS(Calcs!AD:AD,Calcs!$U:$U,$C122,Calcs!$C:$C,$D122)</f>
        <v>0</v>
      </c>
      <c r="J122" s="93">
        <f>SUMIFS(Calcs!AE:AE,Calcs!$U:$U,$C122,Calcs!$C:$C,$D122)</f>
        <v>0</v>
      </c>
      <c r="K122" s="93">
        <f>SUMIFS(Calcs!AF:AF,Calcs!$U:$U,$C122,Calcs!$C:$C,$D122)</f>
        <v>0</v>
      </c>
      <c r="L122" s="93">
        <f>SUMIFS(Calcs!AG:AG,Calcs!$U:$U,$C122,Calcs!$C:$C,$D122)</f>
        <v>0</v>
      </c>
      <c r="M122" s="93">
        <f>SUMIFS(Calcs!AH:AH,Calcs!$U:$U,$C122,Calcs!$C:$C,$D122)</f>
        <v>0</v>
      </c>
      <c r="N122" s="93">
        <f>SUMIFS(Calcs!AI:AI,Calcs!$U:$U,$C122,Calcs!$C:$C,$D122)</f>
        <v>0</v>
      </c>
      <c r="O122" s="93">
        <f>SUMIFS(Calcs!AJ:AJ,Calcs!$U:$U,$C122,Calcs!$C:$C,$D122)</f>
        <v>0</v>
      </c>
      <c r="P122" s="93">
        <f>SUMIFS(Calcs!AK:AK,Calcs!$U:$U,$C122,Calcs!$C:$C,$D122)</f>
        <v>0</v>
      </c>
    </row>
    <row r="123" spans="3:16" x14ac:dyDescent="0.25">
      <c r="C123" t="s">
        <v>3513</v>
      </c>
      <c r="D123" t="s">
        <v>3437</v>
      </c>
      <c r="E123" s="93">
        <f>SUMIFS(Calcs!Z:Z,Calcs!$U:$U,$C123,Calcs!$C:$C,$D123)</f>
        <v>0</v>
      </c>
      <c r="F123" s="93">
        <f>SUMIFS(Calcs!AA:AA,Calcs!$U:$U,$C123,Calcs!$C:$C,$D123)</f>
        <v>0</v>
      </c>
      <c r="G123" s="93">
        <f>SUMIFS(Calcs!AB:AB,Calcs!$U:$U,$C123,Calcs!$C:$C,$D123)</f>
        <v>0</v>
      </c>
      <c r="H123" s="93">
        <f>SUMIFS(Calcs!AC:AC,Calcs!$U:$U,$C123,Calcs!$C:$C,$D123)</f>
        <v>0</v>
      </c>
      <c r="I123" s="93">
        <f>SUMIFS(Calcs!AD:AD,Calcs!$U:$U,$C123,Calcs!$C:$C,$D123)</f>
        <v>0</v>
      </c>
      <c r="J123" s="93">
        <f>SUMIFS(Calcs!AE:AE,Calcs!$U:$U,$C123,Calcs!$C:$C,$D123)</f>
        <v>0</v>
      </c>
      <c r="K123" s="93">
        <f>SUMIFS(Calcs!AF:AF,Calcs!$U:$U,$C123,Calcs!$C:$C,$D123)</f>
        <v>0</v>
      </c>
      <c r="L123" s="93">
        <f>SUMIFS(Calcs!AG:AG,Calcs!$U:$U,$C123,Calcs!$C:$C,$D123)</f>
        <v>0</v>
      </c>
      <c r="M123" s="93">
        <f>SUMIFS(Calcs!AH:AH,Calcs!$U:$U,$C123,Calcs!$C:$C,$D123)</f>
        <v>0</v>
      </c>
      <c r="N123" s="93">
        <f>SUMIFS(Calcs!AI:AI,Calcs!$U:$U,$C123,Calcs!$C:$C,$D123)</f>
        <v>0</v>
      </c>
      <c r="O123" s="93">
        <f>SUMIFS(Calcs!AJ:AJ,Calcs!$U:$U,$C123,Calcs!$C:$C,$D123)</f>
        <v>0</v>
      </c>
      <c r="P123" s="93">
        <f>SUMIFS(Calcs!AK:AK,Calcs!$U:$U,$C123,Calcs!$C:$C,$D123)</f>
        <v>0</v>
      </c>
    </row>
    <row r="124" spans="3:16" x14ac:dyDescent="0.25">
      <c r="C124" t="s">
        <v>3520</v>
      </c>
      <c r="D124" t="s">
        <v>3437</v>
      </c>
      <c r="E124" s="93">
        <f>SUMIFS(Calcs!Z:Z,Calcs!$U:$U,$C124,Calcs!$C:$C,$D124)</f>
        <v>0</v>
      </c>
      <c r="F124" s="93">
        <f>SUMIFS(Calcs!AA:AA,Calcs!$U:$U,$C124,Calcs!$C:$C,$D124)</f>
        <v>0</v>
      </c>
      <c r="G124" s="93">
        <f>SUMIFS(Calcs!AB:AB,Calcs!$U:$U,$C124,Calcs!$C:$C,$D124)</f>
        <v>0</v>
      </c>
      <c r="H124" s="93">
        <f>SUMIFS(Calcs!AC:AC,Calcs!$U:$U,$C124,Calcs!$C:$C,$D124)</f>
        <v>0</v>
      </c>
      <c r="I124" s="93">
        <f>SUMIFS(Calcs!AD:AD,Calcs!$U:$U,$C124,Calcs!$C:$C,$D124)</f>
        <v>0</v>
      </c>
      <c r="J124" s="93">
        <f>SUMIFS(Calcs!AE:AE,Calcs!$U:$U,$C124,Calcs!$C:$C,$D124)</f>
        <v>0</v>
      </c>
      <c r="K124" s="93">
        <f>SUMIFS(Calcs!AF:AF,Calcs!$U:$U,$C124,Calcs!$C:$C,$D124)</f>
        <v>0</v>
      </c>
      <c r="L124" s="93">
        <f>SUMIFS(Calcs!AG:AG,Calcs!$U:$U,$C124,Calcs!$C:$C,$D124)</f>
        <v>0</v>
      </c>
      <c r="M124" s="93">
        <f>SUMIFS(Calcs!AH:AH,Calcs!$U:$U,$C124,Calcs!$C:$C,$D124)</f>
        <v>0</v>
      </c>
      <c r="N124" s="93">
        <f>SUMIFS(Calcs!AI:AI,Calcs!$U:$U,$C124,Calcs!$C:$C,$D124)</f>
        <v>0</v>
      </c>
      <c r="O124" s="93">
        <f>SUMIFS(Calcs!AJ:AJ,Calcs!$U:$U,$C124,Calcs!$C:$C,$D124)</f>
        <v>0</v>
      </c>
      <c r="P124" s="93">
        <f>SUMIFS(Calcs!AK:AK,Calcs!$U:$U,$C124,Calcs!$C:$C,$D124)</f>
        <v>0</v>
      </c>
    </row>
    <row r="125" spans="3:16" x14ac:dyDescent="0.25">
      <c r="C125" t="s">
        <v>3526</v>
      </c>
      <c r="D125" t="s">
        <v>3437</v>
      </c>
      <c r="E125" s="93">
        <f>SUMIFS(Calcs!Z:Z,Calcs!$U:$U,$C125,Calcs!$C:$C,$D125)</f>
        <v>0</v>
      </c>
      <c r="F125" s="93">
        <f>SUMIFS(Calcs!AA:AA,Calcs!$U:$U,$C125,Calcs!$C:$C,$D125)</f>
        <v>0</v>
      </c>
      <c r="G125" s="93">
        <f>SUMIFS(Calcs!AB:AB,Calcs!$U:$U,$C125,Calcs!$C:$C,$D125)</f>
        <v>0</v>
      </c>
      <c r="H125" s="93">
        <f>SUMIFS(Calcs!AC:AC,Calcs!$U:$U,$C125,Calcs!$C:$C,$D125)</f>
        <v>0</v>
      </c>
      <c r="I125" s="93">
        <f>SUMIFS(Calcs!AD:AD,Calcs!$U:$U,$C125,Calcs!$C:$C,$D125)</f>
        <v>0</v>
      </c>
      <c r="J125" s="93">
        <f>SUMIFS(Calcs!AE:AE,Calcs!$U:$U,$C125,Calcs!$C:$C,$D125)</f>
        <v>0</v>
      </c>
      <c r="K125" s="93">
        <f>SUMIFS(Calcs!AF:AF,Calcs!$U:$U,$C125,Calcs!$C:$C,$D125)</f>
        <v>0</v>
      </c>
      <c r="L125" s="93">
        <f>SUMIFS(Calcs!AG:AG,Calcs!$U:$U,$C125,Calcs!$C:$C,$D125)</f>
        <v>0</v>
      </c>
      <c r="M125" s="93">
        <f>SUMIFS(Calcs!AH:AH,Calcs!$U:$U,$C125,Calcs!$C:$C,$D125)</f>
        <v>0</v>
      </c>
      <c r="N125" s="93">
        <f>SUMIFS(Calcs!AI:AI,Calcs!$U:$U,$C125,Calcs!$C:$C,$D125)</f>
        <v>0</v>
      </c>
      <c r="O125" s="93">
        <f>SUMIFS(Calcs!AJ:AJ,Calcs!$U:$U,$C125,Calcs!$C:$C,$D125)</f>
        <v>0</v>
      </c>
      <c r="P125" s="93">
        <f>SUMIFS(Calcs!AK:AK,Calcs!$U:$U,$C125,Calcs!$C:$C,$D125)</f>
        <v>0</v>
      </c>
    </row>
    <row r="126" spans="3:16" x14ac:dyDescent="0.25">
      <c r="C126" t="s">
        <v>3532</v>
      </c>
      <c r="D126" t="s">
        <v>3437</v>
      </c>
      <c r="E126" s="93">
        <f>SUMIFS(Calcs!Z:Z,Calcs!$U:$U,$C126,Calcs!$C:$C,$D126)</f>
        <v>0</v>
      </c>
      <c r="F126" s="93">
        <f>SUMIFS(Calcs!AA:AA,Calcs!$U:$U,$C126,Calcs!$C:$C,$D126)</f>
        <v>0</v>
      </c>
      <c r="G126" s="93">
        <f>SUMIFS(Calcs!AB:AB,Calcs!$U:$U,$C126,Calcs!$C:$C,$D126)</f>
        <v>0</v>
      </c>
      <c r="H126" s="93">
        <f>SUMIFS(Calcs!AC:AC,Calcs!$U:$U,$C126,Calcs!$C:$C,$D126)</f>
        <v>0</v>
      </c>
      <c r="I126" s="93">
        <f>SUMIFS(Calcs!AD:AD,Calcs!$U:$U,$C126,Calcs!$C:$C,$D126)</f>
        <v>0</v>
      </c>
      <c r="J126" s="93">
        <f>SUMIFS(Calcs!AE:AE,Calcs!$U:$U,$C126,Calcs!$C:$C,$D126)</f>
        <v>0</v>
      </c>
      <c r="K126" s="93">
        <f>SUMIFS(Calcs!AF:AF,Calcs!$U:$U,$C126,Calcs!$C:$C,$D126)</f>
        <v>0</v>
      </c>
      <c r="L126" s="93">
        <f>SUMIFS(Calcs!AG:AG,Calcs!$U:$U,$C126,Calcs!$C:$C,$D126)</f>
        <v>0</v>
      </c>
      <c r="M126" s="93">
        <f>SUMIFS(Calcs!AH:AH,Calcs!$U:$U,$C126,Calcs!$C:$C,$D126)</f>
        <v>0</v>
      </c>
      <c r="N126" s="93">
        <f>SUMIFS(Calcs!AI:AI,Calcs!$U:$U,$C126,Calcs!$C:$C,$D126)</f>
        <v>0</v>
      </c>
      <c r="O126" s="93">
        <f>SUMIFS(Calcs!AJ:AJ,Calcs!$U:$U,$C126,Calcs!$C:$C,$D126)</f>
        <v>0</v>
      </c>
      <c r="P126" s="93">
        <f>SUMIFS(Calcs!AK:AK,Calcs!$U:$U,$C126,Calcs!$C:$C,$D126)</f>
        <v>0</v>
      </c>
    </row>
    <row r="127" spans="3:16" x14ac:dyDescent="0.25">
      <c r="C127" t="s">
        <v>3539</v>
      </c>
      <c r="D127" t="s">
        <v>3437</v>
      </c>
      <c r="E127" s="93">
        <f>SUMIFS(Calcs!Z:Z,Calcs!$U:$U,$C127,Calcs!$C:$C,$D127)</f>
        <v>0</v>
      </c>
      <c r="F127" s="93">
        <f>SUMIFS(Calcs!AA:AA,Calcs!$U:$U,$C127,Calcs!$C:$C,$D127)</f>
        <v>0</v>
      </c>
      <c r="G127" s="93">
        <f>SUMIFS(Calcs!AB:AB,Calcs!$U:$U,$C127,Calcs!$C:$C,$D127)</f>
        <v>0</v>
      </c>
      <c r="H127" s="93">
        <f>SUMIFS(Calcs!AC:AC,Calcs!$U:$U,$C127,Calcs!$C:$C,$D127)</f>
        <v>0</v>
      </c>
      <c r="I127" s="93">
        <f>SUMIFS(Calcs!AD:AD,Calcs!$U:$U,$C127,Calcs!$C:$C,$D127)</f>
        <v>0</v>
      </c>
      <c r="J127" s="93">
        <f>SUMIFS(Calcs!AE:AE,Calcs!$U:$U,$C127,Calcs!$C:$C,$D127)</f>
        <v>0</v>
      </c>
      <c r="K127" s="93">
        <f>SUMIFS(Calcs!AF:AF,Calcs!$U:$U,$C127,Calcs!$C:$C,$D127)</f>
        <v>0</v>
      </c>
      <c r="L127" s="93">
        <f>SUMIFS(Calcs!AG:AG,Calcs!$U:$U,$C127,Calcs!$C:$C,$D127)</f>
        <v>0</v>
      </c>
      <c r="M127" s="93">
        <f>SUMIFS(Calcs!AH:AH,Calcs!$U:$U,$C127,Calcs!$C:$C,$D127)</f>
        <v>0</v>
      </c>
      <c r="N127" s="93">
        <f>SUMIFS(Calcs!AI:AI,Calcs!$U:$U,$C127,Calcs!$C:$C,$D127)</f>
        <v>0</v>
      </c>
      <c r="O127" s="93">
        <f>SUMIFS(Calcs!AJ:AJ,Calcs!$U:$U,$C127,Calcs!$C:$C,$D127)</f>
        <v>0</v>
      </c>
      <c r="P127" s="93">
        <f>SUMIFS(Calcs!AK:AK,Calcs!$U:$U,$C127,Calcs!$C:$C,$D127)</f>
        <v>0</v>
      </c>
    </row>
    <row r="128" spans="3:16" x14ac:dyDescent="0.25">
      <c r="C128" t="s">
        <v>3149</v>
      </c>
      <c r="D128" t="s">
        <v>3437</v>
      </c>
      <c r="E128" s="93">
        <f>SUMIFS(Calcs!Z:Z,Calcs!$U:$U,$C128,Calcs!$C:$C,$D128)</f>
        <v>0</v>
      </c>
      <c r="F128" s="93">
        <f>SUMIFS(Calcs!AA:AA,Calcs!$U:$U,$C128,Calcs!$C:$C,$D128)</f>
        <v>0</v>
      </c>
      <c r="G128" s="93">
        <f>SUMIFS(Calcs!AB:AB,Calcs!$U:$U,$C128,Calcs!$C:$C,$D128)</f>
        <v>0</v>
      </c>
      <c r="H128" s="93">
        <f>SUMIFS(Calcs!AC:AC,Calcs!$U:$U,$C128,Calcs!$C:$C,$D128)</f>
        <v>0</v>
      </c>
      <c r="I128" s="93">
        <f>SUMIFS(Calcs!AD:AD,Calcs!$U:$U,$C128,Calcs!$C:$C,$D128)</f>
        <v>0</v>
      </c>
      <c r="J128" s="93">
        <f>SUMIFS(Calcs!AE:AE,Calcs!$U:$U,$C128,Calcs!$C:$C,$D128)</f>
        <v>0</v>
      </c>
      <c r="K128" s="93">
        <f>SUMIFS(Calcs!AF:AF,Calcs!$U:$U,$C128,Calcs!$C:$C,$D128)</f>
        <v>0</v>
      </c>
      <c r="L128" s="93">
        <f>SUMIFS(Calcs!AG:AG,Calcs!$U:$U,$C128,Calcs!$C:$C,$D128)</f>
        <v>0</v>
      </c>
      <c r="M128" s="93">
        <f>SUMIFS(Calcs!AH:AH,Calcs!$U:$U,$C128,Calcs!$C:$C,$D128)</f>
        <v>0</v>
      </c>
      <c r="N128" s="93">
        <f>SUMIFS(Calcs!AI:AI,Calcs!$U:$U,$C128,Calcs!$C:$C,$D128)</f>
        <v>0</v>
      </c>
      <c r="O128" s="93">
        <f>SUMIFS(Calcs!AJ:AJ,Calcs!$U:$U,$C128,Calcs!$C:$C,$D128)</f>
        <v>0</v>
      </c>
      <c r="P128" s="93">
        <f>SUMIFS(Calcs!AK:AK,Calcs!$U:$U,$C128,Calcs!$C:$C,$D128)</f>
        <v>0</v>
      </c>
    </row>
    <row r="129" spans="3:16" x14ac:dyDescent="0.25">
      <c r="C129" t="s">
        <v>1961</v>
      </c>
      <c r="D129" t="s">
        <v>3437</v>
      </c>
      <c r="E129" s="93">
        <f>SUMIFS(Calcs!Z:Z,Calcs!$U:$U,$C129,Calcs!$C:$C,$D129)</f>
        <v>0</v>
      </c>
      <c r="F129" s="93">
        <f>SUMIFS(Calcs!AA:AA,Calcs!$U:$U,$C129,Calcs!$C:$C,$D129)</f>
        <v>0</v>
      </c>
      <c r="G129" s="93">
        <f>SUMIFS(Calcs!AB:AB,Calcs!$U:$U,$C129,Calcs!$C:$C,$D129)</f>
        <v>0</v>
      </c>
      <c r="H129" s="93">
        <f>SUMIFS(Calcs!AC:AC,Calcs!$U:$U,$C129,Calcs!$C:$C,$D129)</f>
        <v>0</v>
      </c>
      <c r="I129" s="93">
        <f>SUMIFS(Calcs!AD:AD,Calcs!$U:$U,$C129,Calcs!$C:$C,$D129)</f>
        <v>0</v>
      </c>
      <c r="J129" s="93">
        <f>SUMIFS(Calcs!AE:AE,Calcs!$U:$U,$C129,Calcs!$C:$C,$D129)</f>
        <v>0</v>
      </c>
      <c r="K129" s="93">
        <f>SUMIFS(Calcs!AF:AF,Calcs!$U:$U,$C129,Calcs!$C:$C,$D129)</f>
        <v>0</v>
      </c>
      <c r="L129" s="93">
        <f>SUMIFS(Calcs!AG:AG,Calcs!$U:$U,$C129,Calcs!$C:$C,$D129)</f>
        <v>0</v>
      </c>
      <c r="M129" s="93">
        <f>SUMIFS(Calcs!AH:AH,Calcs!$U:$U,$C129,Calcs!$C:$C,$D129)</f>
        <v>0</v>
      </c>
      <c r="N129" s="93">
        <f>SUMIFS(Calcs!AI:AI,Calcs!$U:$U,$C129,Calcs!$C:$C,$D129)</f>
        <v>0</v>
      </c>
      <c r="O129" s="93">
        <f>SUMIFS(Calcs!AJ:AJ,Calcs!$U:$U,$C129,Calcs!$C:$C,$D129)</f>
        <v>0</v>
      </c>
      <c r="P129" s="93">
        <f>SUMIFS(Calcs!AK:AK,Calcs!$U:$U,$C129,Calcs!$C:$C,$D129)</f>
        <v>0</v>
      </c>
    </row>
    <row r="130" spans="3:16" x14ac:dyDescent="0.25">
      <c r="C130" t="s">
        <v>132</v>
      </c>
      <c r="D130" t="s">
        <v>3437</v>
      </c>
      <c r="E130" s="93">
        <f>SUMIFS(Calcs!Z:Z,Calcs!$U:$U,$C130,Calcs!$C:$C,$D130)</f>
        <v>0</v>
      </c>
      <c r="F130" s="93">
        <f>SUMIFS(Calcs!AA:AA,Calcs!$U:$U,$C130,Calcs!$C:$C,$D130)</f>
        <v>0</v>
      </c>
      <c r="G130" s="93">
        <f>SUMIFS(Calcs!AB:AB,Calcs!$U:$U,$C130,Calcs!$C:$C,$D130)</f>
        <v>0</v>
      </c>
      <c r="H130" s="93">
        <f>SUMIFS(Calcs!AC:AC,Calcs!$U:$U,$C130,Calcs!$C:$C,$D130)</f>
        <v>0</v>
      </c>
      <c r="I130" s="93">
        <f>SUMIFS(Calcs!AD:AD,Calcs!$U:$U,$C130,Calcs!$C:$C,$D130)</f>
        <v>0</v>
      </c>
      <c r="J130" s="93">
        <f>SUMIFS(Calcs!AE:AE,Calcs!$U:$U,$C130,Calcs!$C:$C,$D130)</f>
        <v>0</v>
      </c>
      <c r="K130" s="93">
        <f>SUMIFS(Calcs!AF:AF,Calcs!$U:$U,$C130,Calcs!$C:$C,$D130)</f>
        <v>0</v>
      </c>
      <c r="L130" s="93">
        <f>SUMIFS(Calcs!AG:AG,Calcs!$U:$U,$C130,Calcs!$C:$C,$D130)</f>
        <v>0</v>
      </c>
      <c r="M130" s="93">
        <f>SUMIFS(Calcs!AH:AH,Calcs!$U:$U,$C130,Calcs!$C:$C,$D130)</f>
        <v>0</v>
      </c>
      <c r="N130" s="93">
        <f>SUMIFS(Calcs!AI:AI,Calcs!$U:$U,$C130,Calcs!$C:$C,$D130)</f>
        <v>0</v>
      </c>
      <c r="O130" s="93">
        <f>SUMIFS(Calcs!AJ:AJ,Calcs!$U:$U,$C130,Calcs!$C:$C,$D130)</f>
        <v>0</v>
      </c>
      <c r="P130" s="93">
        <f>SUMIFS(Calcs!AK:AK,Calcs!$U:$U,$C130,Calcs!$C:$C,$D130)</f>
        <v>0</v>
      </c>
    </row>
    <row r="131" spans="3:16" x14ac:dyDescent="0.25">
      <c r="C131" t="s">
        <v>169</v>
      </c>
      <c r="D131" t="s">
        <v>3437</v>
      </c>
      <c r="E131" s="93">
        <f>SUMIFS(Calcs!Z:Z,Calcs!$U:$U,$C131,Calcs!$C:$C,$D131)</f>
        <v>0</v>
      </c>
      <c r="F131" s="93">
        <f>SUMIFS(Calcs!AA:AA,Calcs!$U:$U,$C131,Calcs!$C:$C,$D131)</f>
        <v>0</v>
      </c>
      <c r="G131" s="93">
        <f>SUMIFS(Calcs!AB:AB,Calcs!$U:$U,$C131,Calcs!$C:$C,$D131)</f>
        <v>0</v>
      </c>
      <c r="H131" s="93">
        <f>SUMIFS(Calcs!AC:AC,Calcs!$U:$U,$C131,Calcs!$C:$C,$D131)</f>
        <v>0</v>
      </c>
      <c r="I131" s="93">
        <f>SUMIFS(Calcs!AD:AD,Calcs!$U:$U,$C131,Calcs!$C:$C,$D131)</f>
        <v>0</v>
      </c>
      <c r="J131" s="93">
        <f>SUMIFS(Calcs!AE:AE,Calcs!$U:$U,$C131,Calcs!$C:$C,$D131)</f>
        <v>0</v>
      </c>
      <c r="K131" s="93">
        <f>SUMIFS(Calcs!AF:AF,Calcs!$U:$U,$C131,Calcs!$C:$C,$D131)</f>
        <v>0</v>
      </c>
      <c r="L131" s="93">
        <f>SUMIFS(Calcs!AG:AG,Calcs!$U:$U,$C131,Calcs!$C:$C,$D131)</f>
        <v>0</v>
      </c>
      <c r="M131" s="93">
        <f>SUMIFS(Calcs!AH:AH,Calcs!$U:$U,$C131,Calcs!$C:$C,$D131)</f>
        <v>0</v>
      </c>
      <c r="N131" s="93">
        <f>SUMIFS(Calcs!AI:AI,Calcs!$U:$U,$C131,Calcs!$C:$C,$D131)</f>
        <v>0</v>
      </c>
      <c r="O131" s="93">
        <f>SUMIFS(Calcs!AJ:AJ,Calcs!$U:$U,$C131,Calcs!$C:$C,$D131)</f>
        <v>0</v>
      </c>
      <c r="P131" s="93">
        <f>SUMIFS(Calcs!AK:AK,Calcs!$U:$U,$C131,Calcs!$C:$C,$D131)</f>
        <v>0</v>
      </c>
    </row>
    <row r="132" spans="3:16" x14ac:dyDescent="0.25">
      <c r="C132" t="s">
        <v>122</v>
      </c>
      <c r="D132" t="s">
        <v>3437</v>
      </c>
      <c r="E132" s="93">
        <f>SUMIFS(Calcs!Z:Z,Calcs!$U:$U,$C132,Calcs!$C:$C,$D132)</f>
        <v>0</v>
      </c>
      <c r="F132" s="93">
        <f>SUMIFS(Calcs!AA:AA,Calcs!$U:$U,$C132,Calcs!$C:$C,$D132)</f>
        <v>0</v>
      </c>
      <c r="G132" s="93">
        <f>SUMIFS(Calcs!AB:AB,Calcs!$U:$U,$C132,Calcs!$C:$C,$D132)</f>
        <v>0</v>
      </c>
      <c r="H132" s="93">
        <f>SUMIFS(Calcs!AC:AC,Calcs!$U:$U,$C132,Calcs!$C:$C,$D132)</f>
        <v>0</v>
      </c>
      <c r="I132" s="93">
        <f>SUMIFS(Calcs!AD:AD,Calcs!$U:$U,$C132,Calcs!$C:$C,$D132)</f>
        <v>0</v>
      </c>
      <c r="J132" s="93">
        <f>SUMIFS(Calcs!AE:AE,Calcs!$U:$U,$C132,Calcs!$C:$C,$D132)</f>
        <v>0</v>
      </c>
      <c r="K132" s="93">
        <f>SUMIFS(Calcs!AF:AF,Calcs!$U:$U,$C132,Calcs!$C:$C,$D132)</f>
        <v>0</v>
      </c>
      <c r="L132" s="93">
        <f>SUMIFS(Calcs!AG:AG,Calcs!$U:$U,$C132,Calcs!$C:$C,$D132)</f>
        <v>0</v>
      </c>
      <c r="M132" s="93">
        <f>SUMIFS(Calcs!AH:AH,Calcs!$U:$U,$C132,Calcs!$C:$C,$D132)</f>
        <v>0</v>
      </c>
      <c r="N132" s="93">
        <f>SUMIFS(Calcs!AI:AI,Calcs!$U:$U,$C132,Calcs!$C:$C,$D132)</f>
        <v>0</v>
      </c>
      <c r="O132" s="93">
        <f>SUMIFS(Calcs!AJ:AJ,Calcs!$U:$U,$C132,Calcs!$C:$C,$D132)</f>
        <v>0</v>
      </c>
      <c r="P132" s="93">
        <f>SUMIFS(Calcs!AK:AK,Calcs!$U:$U,$C132,Calcs!$C:$C,$D132)</f>
        <v>0</v>
      </c>
    </row>
    <row r="133" spans="3:16" x14ac:dyDescent="0.25">
      <c r="C133" t="s">
        <v>371</v>
      </c>
      <c r="D133" t="s">
        <v>3437</v>
      </c>
      <c r="E133" s="93">
        <f>SUMIFS(Calcs!Z:Z,Calcs!$U:$U,$C133,Calcs!$C:$C,$D133)</f>
        <v>0</v>
      </c>
      <c r="F133" s="93">
        <f>SUMIFS(Calcs!AA:AA,Calcs!$U:$U,$C133,Calcs!$C:$C,$D133)</f>
        <v>0</v>
      </c>
      <c r="G133" s="93">
        <f>SUMIFS(Calcs!AB:AB,Calcs!$U:$U,$C133,Calcs!$C:$C,$D133)</f>
        <v>0</v>
      </c>
      <c r="H133" s="93">
        <f>SUMIFS(Calcs!AC:AC,Calcs!$U:$U,$C133,Calcs!$C:$C,$D133)</f>
        <v>0</v>
      </c>
      <c r="I133" s="93">
        <f>SUMIFS(Calcs!AD:AD,Calcs!$U:$U,$C133,Calcs!$C:$C,$D133)</f>
        <v>0</v>
      </c>
      <c r="J133" s="93">
        <f>SUMIFS(Calcs!AE:AE,Calcs!$U:$U,$C133,Calcs!$C:$C,$D133)</f>
        <v>0</v>
      </c>
      <c r="K133" s="93">
        <f>SUMIFS(Calcs!AF:AF,Calcs!$U:$U,$C133,Calcs!$C:$C,$D133)</f>
        <v>0</v>
      </c>
      <c r="L133" s="93">
        <f>SUMIFS(Calcs!AG:AG,Calcs!$U:$U,$C133,Calcs!$C:$C,$D133)</f>
        <v>0</v>
      </c>
      <c r="M133" s="93">
        <f>SUMIFS(Calcs!AH:AH,Calcs!$U:$U,$C133,Calcs!$C:$C,$D133)</f>
        <v>0</v>
      </c>
      <c r="N133" s="93">
        <f>SUMIFS(Calcs!AI:AI,Calcs!$U:$U,$C133,Calcs!$C:$C,$D133)</f>
        <v>0</v>
      </c>
      <c r="O133" s="93">
        <f>SUMIFS(Calcs!AJ:AJ,Calcs!$U:$U,$C133,Calcs!$C:$C,$D133)</f>
        <v>0</v>
      </c>
      <c r="P133" s="93">
        <f>SUMIFS(Calcs!AK:AK,Calcs!$U:$U,$C133,Calcs!$C:$C,$D133)</f>
        <v>0</v>
      </c>
    </row>
    <row r="134" spans="3:16" x14ac:dyDescent="0.25">
      <c r="C134" t="s">
        <v>770</v>
      </c>
      <c r="D134" t="s">
        <v>3437</v>
      </c>
      <c r="E134" s="93">
        <f>SUMIFS(Calcs!Z:Z,Calcs!$U:$U,$C134,Calcs!$C:$C,$D134)</f>
        <v>0</v>
      </c>
      <c r="F134" s="93">
        <f>SUMIFS(Calcs!AA:AA,Calcs!$U:$U,$C134,Calcs!$C:$C,$D134)</f>
        <v>0</v>
      </c>
      <c r="G134" s="93">
        <f>SUMIFS(Calcs!AB:AB,Calcs!$U:$U,$C134,Calcs!$C:$C,$D134)</f>
        <v>0</v>
      </c>
      <c r="H134" s="93">
        <f>SUMIFS(Calcs!AC:AC,Calcs!$U:$U,$C134,Calcs!$C:$C,$D134)</f>
        <v>0</v>
      </c>
      <c r="I134" s="93">
        <f>SUMIFS(Calcs!AD:AD,Calcs!$U:$U,$C134,Calcs!$C:$C,$D134)</f>
        <v>0</v>
      </c>
      <c r="J134" s="93">
        <f>SUMIFS(Calcs!AE:AE,Calcs!$U:$U,$C134,Calcs!$C:$C,$D134)</f>
        <v>0</v>
      </c>
      <c r="K134" s="93">
        <f>SUMIFS(Calcs!AF:AF,Calcs!$U:$U,$C134,Calcs!$C:$C,$D134)</f>
        <v>0</v>
      </c>
      <c r="L134" s="93">
        <f>SUMIFS(Calcs!AG:AG,Calcs!$U:$U,$C134,Calcs!$C:$C,$D134)</f>
        <v>0</v>
      </c>
      <c r="M134" s="93">
        <f>SUMIFS(Calcs!AH:AH,Calcs!$U:$U,$C134,Calcs!$C:$C,$D134)</f>
        <v>0</v>
      </c>
      <c r="N134" s="93">
        <f>SUMIFS(Calcs!AI:AI,Calcs!$U:$U,$C134,Calcs!$C:$C,$D134)</f>
        <v>0</v>
      </c>
      <c r="O134" s="93">
        <f>SUMIFS(Calcs!AJ:AJ,Calcs!$U:$U,$C134,Calcs!$C:$C,$D134)</f>
        <v>0</v>
      </c>
      <c r="P134" s="93">
        <f>SUMIFS(Calcs!AK:AK,Calcs!$U:$U,$C134,Calcs!$C:$C,$D134)</f>
        <v>0</v>
      </c>
    </row>
    <row r="135" spans="3:16" x14ac:dyDescent="0.25">
      <c r="C135" t="s">
        <v>837</v>
      </c>
      <c r="D135" t="s">
        <v>3437</v>
      </c>
      <c r="E135" s="93">
        <f>SUMIFS(Calcs!Z:Z,Calcs!$U:$U,$C135,Calcs!$C:$C,$D135)</f>
        <v>0</v>
      </c>
      <c r="F135" s="93">
        <f>SUMIFS(Calcs!AA:AA,Calcs!$U:$U,$C135,Calcs!$C:$C,$D135)</f>
        <v>0</v>
      </c>
      <c r="G135" s="93">
        <f>SUMIFS(Calcs!AB:AB,Calcs!$U:$U,$C135,Calcs!$C:$C,$D135)</f>
        <v>0</v>
      </c>
      <c r="H135" s="93">
        <f>SUMIFS(Calcs!AC:AC,Calcs!$U:$U,$C135,Calcs!$C:$C,$D135)</f>
        <v>0</v>
      </c>
      <c r="I135" s="93">
        <f>SUMIFS(Calcs!AD:AD,Calcs!$U:$U,$C135,Calcs!$C:$C,$D135)</f>
        <v>0</v>
      </c>
      <c r="J135" s="93">
        <f>SUMIFS(Calcs!AE:AE,Calcs!$U:$U,$C135,Calcs!$C:$C,$D135)</f>
        <v>0</v>
      </c>
      <c r="K135" s="93">
        <f>SUMIFS(Calcs!AF:AF,Calcs!$U:$U,$C135,Calcs!$C:$C,$D135)</f>
        <v>0</v>
      </c>
      <c r="L135" s="93">
        <f>SUMIFS(Calcs!AG:AG,Calcs!$U:$U,$C135,Calcs!$C:$C,$D135)</f>
        <v>0</v>
      </c>
      <c r="M135" s="93">
        <f>SUMIFS(Calcs!AH:AH,Calcs!$U:$U,$C135,Calcs!$C:$C,$D135)</f>
        <v>0</v>
      </c>
      <c r="N135" s="93">
        <f>SUMIFS(Calcs!AI:AI,Calcs!$U:$U,$C135,Calcs!$C:$C,$D135)</f>
        <v>0</v>
      </c>
      <c r="O135" s="93">
        <f>SUMIFS(Calcs!AJ:AJ,Calcs!$U:$U,$C135,Calcs!$C:$C,$D135)</f>
        <v>0</v>
      </c>
      <c r="P135" s="93">
        <f>SUMIFS(Calcs!AK:AK,Calcs!$U:$U,$C135,Calcs!$C:$C,$D135)</f>
        <v>0</v>
      </c>
    </row>
    <row r="136" spans="3:16" x14ac:dyDescent="0.25">
      <c r="C136" t="s">
        <v>140</v>
      </c>
      <c r="D136" t="s">
        <v>3437</v>
      </c>
      <c r="E136" s="93">
        <f>SUMIFS(Calcs!Z:Z,Calcs!$U:$U,$C136,Calcs!$C:$C,$D136)</f>
        <v>0</v>
      </c>
      <c r="F136" s="93">
        <f>SUMIFS(Calcs!AA:AA,Calcs!$U:$U,$C136,Calcs!$C:$C,$D136)</f>
        <v>0</v>
      </c>
      <c r="G136" s="93">
        <f>SUMIFS(Calcs!AB:AB,Calcs!$U:$U,$C136,Calcs!$C:$C,$D136)</f>
        <v>0</v>
      </c>
      <c r="H136" s="93">
        <f>SUMIFS(Calcs!AC:AC,Calcs!$U:$U,$C136,Calcs!$C:$C,$D136)</f>
        <v>0</v>
      </c>
      <c r="I136" s="93">
        <f>SUMIFS(Calcs!AD:AD,Calcs!$U:$U,$C136,Calcs!$C:$C,$D136)</f>
        <v>0</v>
      </c>
      <c r="J136" s="93">
        <f>SUMIFS(Calcs!AE:AE,Calcs!$U:$U,$C136,Calcs!$C:$C,$D136)</f>
        <v>0</v>
      </c>
      <c r="K136" s="93">
        <f>SUMIFS(Calcs!AF:AF,Calcs!$U:$U,$C136,Calcs!$C:$C,$D136)</f>
        <v>0</v>
      </c>
      <c r="L136" s="93">
        <f>SUMIFS(Calcs!AG:AG,Calcs!$U:$U,$C136,Calcs!$C:$C,$D136)</f>
        <v>0</v>
      </c>
      <c r="M136" s="93">
        <f>SUMIFS(Calcs!AH:AH,Calcs!$U:$U,$C136,Calcs!$C:$C,$D136)</f>
        <v>0</v>
      </c>
      <c r="N136" s="93">
        <f>SUMIFS(Calcs!AI:AI,Calcs!$U:$U,$C136,Calcs!$C:$C,$D136)</f>
        <v>0</v>
      </c>
      <c r="O136" s="93">
        <f>SUMIFS(Calcs!AJ:AJ,Calcs!$U:$U,$C136,Calcs!$C:$C,$D136)</f>
        <v>0</v>
      </c>
      <c r="P136" s="93">
        <f>SUMIFS(Calcs!AK:AK,Calcs!$U:$U,$C136,Calcs!$C:$C,$D136)</f>
        <v>0</v>
      </c>
    </row>
    <row r="137" spans="3:16" x14ac:dyDescent="0.25">
      <c r="C137" t="s">
        <v>136</v>
      </c>
      <c r="D137" t="s">
        <v>3437</v>
      </c>
      <c r="E137" s="93">
        <f>SUMIFS(Calcs!Z:Z,Calcs!$U:$U,$C137,Calcs!$C:$C,$D137)</f>
        <v>0</v>
      </c>
      <c r="F137" s="93">
        <f>SUMIFS(Calcs!AA:AA,Calcs!$U:$U,$C137,Calcs!$C:$C,$D137)</f>
        <v>0</v>
      </c>
      <c r="G137" s="93">
        <f>SUMIFS(Calcs!AB:AB,Calcs!$U:$U,$C137,Calcs!$C:$C,$D137)</f>
        <v>0</v>
      </c>
      <c r="H137" s="93">
        <f>SUMIFS(Calcs!AC:AC,Calcs!$U:$U,$C137,Calcs!$C:$C,$D137)</f>
        <v>0</v>
      </c>
      <c r="I137" s="93">
        <f>SUMIFS(Calcs!AD:AD,Calcs!$U:$U,$C137,Calcs!$C:$C,$D137)</f>
        <v>0</v>
      </c>
      <c r="J137" s="93">
        <f>SUMIFS(Calcs!AE:AE,Calcs!$U:$U,$C137,Calcs!$C:$C,$D137)</f>
        <v>0</v>
      </c>
      <c r="K137" s="93">
        <f>SUMIFS(Calcs!AF:AF,Calcs!$U:$U,$C137,Calcs!$C:$C,$D137)</f>
        <v>0</v>
      </c>
      <c r="L137" s="93">
        <f>SUMIFS(Calcs!AG:AG,Calcs!$U:$U,$C137,Calcs!$C:$C,$D137)</f>
        <v>0</v>
      </c>
      <c r="M137" s="93">
        <f>SUMIFS(Calcs!AH:AH,Calcs!$U:$U,$C137,Calcs!$C:$C,$D137)</f>
        <v>0</v>
      </c>
      <c r="N137" s="93">
        <f>SUMIFS(Calcs!AI:AI,Calcs!$U:$U,$C137,Calcs!$C:$C,$D137)</f>
        <v>0</v>
      </c>
      <c r="O137" s="93">
        <f>SUMIFS(Calcs!AJ:AJ,Calcs!$U:$U,$C137,Calcs!$C:$C,$D137)</f>
        <v>0</v>
      </c>
      <c r="P137" s="93">
        <f>SUMIFS(Calcs!AK:AK,Calcs!$U:$U,$C137,Calcs!$C:$C,$D137)</f>
        <v>0</v>
      </c>
    </row>
    <row r="138" spans="3:16" x14ac:dyDescent="0.25">
      <c r="C138" t="s">
        <v>247</v>
      </c>
      <c r="D138" t="s">
        <v>3437</v>
      </c>
      <c r="E138" s="93">
        <f>SUMIFS(Calcs!Z:Z,Calcs!$U:$U,$C138,Calcs!$C:$C,$D138)</f>
        <v>0</v>
      </c>
      <c r="F138" s="93">
        <f>SUMIFS(Calcs!AA:AA,Calcs!$U:$U,$C138,Calcs!$C:$C,$D138)</f>
        <v>0</v>
      </c>
      <c r="G138" s="93">
        <f>SUMIFS(Calcs!AB:AB,Calcs!$U:$U,$C138,Calcs!$C:$C,$D138)</f>
        <v>0</v>
      </c>
      <c r="H138" s="93">
        <f>SUMIFS(Calcs!AC:AC,Calcs!$U:$U,$C138,Calcs!$C:$C,$D138)</f>
        <v>0</v>
      </c>
      <c r="I138" s="93">
        <f>SUMIFS(Calcs!AD:AD,Calcs!$U:$U,$C138,Calcs!$C:$C,$D138)</f>
        <v>0</v>
      </c>
      <c r="J138" s="93">
        <f>SUMIFS(Calcs!AE:AE,Calcs!$U:$U,$C138,Calcs!$C:$C,$D138)</f>
        <v>0</v>
      </c>
      <c r="K138" s="93">
        <f>SUMIFS(Calcs!AF:AF,Calcs!$U:$U,$C138,Calcs!$C:$C,$D138)</f>
        <v>0</v>
      </c>
      <c r="L138" s="93">
        <f>SUMIFS(Calcs!AG:AG,Calcs!$U:$U,$C138,Calcs!$C:$C,$D138)</f>
        <v>0</v>
      </c>
      <c r="M138" s="93">
        <f>SUMIFS(Calcs!AH:AH,Calcs!$U:$U,$C138,Calcs!$C:$C,$D138)</f>
        <v>0</v>
      </c>
      <c r="N138" s="93">
        <f>SUMIFS(Calcs!AI:AI,Calcs!$U:$U,$C138,Calcs!$C:$C,$D138)</f>
        <v>0</v>
      </c>
      <c r="O138" s="93">
        <f>SUMIFS(Calcs!AJ:AJ,Calcs!$U:$U,$C138,Calcs!$C:$C,$D138)</f>
        <v>0</v>
      </c>
      <c r="P138" s="93">
        <f>SUMIFS(Calcs!AK:AK,Calcs!$U:$U,$C138,Calcs!$C:$C,$D138)</f>
        <v>0</v>
      </c>
    </row>
    <row r="139" spans="3:16" x14ac:dyDescent="0.25">
      <c r="C139" t="s">
        <v>596</v>
      </c>
      <c r="D139" t="s">
        <v>3437</v>
      </c>
      <c r="E139" s="93">
        <f>SUMIFS(Calcs!Z:Z,Calcs!$U:$U,$C139,Calcs!$C:$C,$D139)</f>
        <v>0</v>
      </c>
      <c r="F139" s="93">
        <f>SUMIFS(Calcs!AA:AA,Calcs!$U:$U,$C139,Calcs!$C:$C,$D139)</f>
        <v>0</v>
      </c>
      <c r="G139" s="93">
        <f>SUMIFS(Calcs!AB:AB,Calcs!$U:$U,$C139,Calcs!$C:$C,$D139)</f>
        <v>0</v>
      </c>
      <c r="H139" s="93">
        <f>SUMIFS(Calcs!AC:AC,Calcs!$U:$U,$C139,Calcs!$C:$C,$D139)</f>
        <v>0</v>
      </c>
      <c r="I139" s="93">
        <f>SUMIFS(Calcs!AD:AD,Calcs!$U:$U,$C139,Calcs!$C:$C,$D139)</f>
        <v>0</v>
      </c>
      <c r="J139" s="93">
        <f>SUMIFS(Calcs!AE:AE,Calcs!$U:$U,$C139,Calcs!$C:$C,$D139)</f>
        <v>0</v>
      </c>
      <c r="K139" s="93">
        <f>SUMIFS(Calcs!AF:AF,Calcs!$U:$U,$C139,Calcs!$C:$C,$D139)</f>
        <v>0</v>
      </c>
      <c r="L139" s="93">
        <f>SUMIFS(Calcs!AG:AG,Calcs!$U:$U,$C139,Calcs!$C:$C,$D139)</f>
        <v>0</v>
      </c>
      <c r="M139" s="93">
        <f>SUMIFS(Calcs!AH:AH,Calcs!$U:$U,$C139,Calcs!$C:$C,$D139)</f>
        <v>0</v>
      </c>
      <c r="N139" s="93">
        <f>SUMIFS(Calcs!AI:AI,Calcs!$U:$U,$C139,Calcs!$C:$C,$D139)</f>
        <v>0</v>
      </c>
      <c r="O139" s="93">
        <f>SUMIFS(Calcs!AJ:AJ,Calcs!$U:$U,$C139,Calcs!$C:$C,$D139)</f>
        <v>0</v>
      </c>
      <c r="P139" s="93">
        <f>SUMIFS(Calcs!AK:AK,Calcs!$U:$U,$C139,Calcs!$C:$C,$D139)</f>
        <v>0</v>
      </c>
    </row>
    <row r="140" spans="3:16" x14ac:dyDescent="0.25">
      <c r="C140" t="s">
        <v>1363</v>
      </c>
      <c r="D140" t="s">
        <v>3437</v>
      </c>
      <c r="E140" s="93">
        <f>SUMIFS(Calcs!Z:Z,Calcs!$U:$U,$C140,Calcs!$C:$C,$D140)</f>
        <v>0</v>
      </c>
      <c r="F140" s="93">
        <f>SUMIFS(Calcs!AA:AA,Calcs!$U:$U,$C140,Calcs!$C:$C,$D140)</f>
        <v>0</v>
      </c>
      <c r="G140" s="93">
        <f>SUMIFS(Calcs!AB:AB,Calcs!$U:$U,$C140,Calcs!$C:$C,$D140)</f>
        <v>0</v>
      </c>
      <c r="H140" s="93">
        <f>SUMIFS(Calcs!AC:AC,Calcs!$U:$U,$C140,Calcs!$C:$C,$D140)</f>
        <v>0</v>
      </c>
      <c r="I140" s="93">
        <f>SUMIFS(Calcs!AD:AD,Calcs!$U:$U,$C140,Calcs!$C:$C,$D140)</f>
        <v>0</v>
      </c>
      <c r="J140" s="93">
        <f>SUMIFS(Calcs!AE:AE,Calcs!$U:$U,$C140,Calcs!$C:$C,$D140)</f>
        <v>0</v>
      </c>
      <c r="K140" s="93">
        <f>SUMIFS(Calcs!AF:AF,Calcs!$U:$U,$C140,Calcs!$C:$C,$D140)</f>
        <v>0</v>
      </c>
      <c r="L140" s="93">
        <f>SUMIFS(Calcs!AG:AG,Calcs!$U:$U,$C140,Calcs!$C:$C,$D140)</f>
        <v>0</v>
      </c>
      <c r="M140" s="93">
        <f>SUMIFS(Calcs!AH:AH,Calcs!$U:$U,$C140,Calcs!$C:$C,$D140)</f>
        <v>0</v>
      </c>
      <c r="N140" s="93">
        <f>SUMIFS(Calcs!AI:AI,Calcs!$U:$U,$C140,Calcs!$C:$C,$D140)</f>
        <v>0</v>
      </c>
      <c r="O140" s="93">
        <f>SUMIFS(Calcs!AJ:AJ,Calcs!$U:$U,$C140,Calcs!$C:$C,$D140)</f>
        <v>0</v>
      </c>
      <c r="P140" s="93">
        <f>SUMIFS(Calcs!AK:AK,Calcs!$U:$U,$C140,Calcs!$C:$C,$D140)</f>
        <v>0</v>
      </c>
    </row>
    <row r="141" spans="3:16" x14ac:dyDescent="0.25">
      <c r="C141" t="s">
        <v>155</v>
      </c>
      <c r="D141" t="s">
        <v>3437</v>
      </c>
      <c r="E141" s="93">
        <f>SUMIFS(Calcs!Z:Z,Calcs!$U:$U,$C141,Calcs!$C:$C,$D141)</f>
        <v>0</v>
      </c>
      <c r="F141" s="93">
        <f>SUMIFS(Calcs!AA:AA,Calcs!$U:$U,$C141,Calcs!$C:$C,$D141)</f>
        <v>0</v>
      </c>
      <c r="G141" s="93">
        <f>SUMIFS(Calcs!AB:AB,Calcs!$U:$U,$C141,Calcs!$C:$C,$D141)</f>
        <v>0</v>
      </c>
      <c r="H141" s="93">
        <f>SUMIFS(Calcs!AC:AC,Calcs!$U:$U,$C141,Calcs!$C:$C,$D141)</f>
        <v>0</v>
      </c>
      <c r="I141" s="93">
        <f>SUMIFS(Calcs!AD:AD,Calcs!$U:$U,$C141,Calcs!$C:$C,$D141)</f>
        <v>0</v>
      </c>
      <c r="J141" s="93">
        <f>SUMIFS(Calcs!AE:AE,Calcs!$U:$U,$C141,Calcs!$C:$C,$D141)</f>
        <v>0</v>
      </c>
      <c r="K141" s="93">
        <f>SUMIFS(Calcs!AF:AF,Calcs!$U:$U,$C141,Calcs!$C:$C,$D141)</f>
        <v>0</v>
      </c>
      <c r="L141" s="93">
        <f>SUMIFS(Calcs!AG:AG,Calcs!$U:$U,$C141,Calcs!$C:$C,$D141)</f>
        <v>0</v>
      </c>
      <c r="M141" s="93">
        <f>SUMIFS(Calcs!AH:AH,Calcs!$U:$U,$C141,Calcs!$C:$C,$D141)</f>
        <v>0</v>
      </c>
      <c r="N141" s="93">
        <f>SUMIFS(Calcs!AI:AI,Calcs!$U:$U,$C141,Calcs!$C:$C,$D141)</f>
        <v>0</v>
      </c>
      <c r="O141" s="93">
        <f>SUMIFS(Calcs!AJ:AJ,Calcs!$U:$U,$C141,Calcs!$C:$C,$D141)</f>
        <v>0</v>
      </c>
      <c r="P141" s="93">
        <f>SUMIFS(Calcs!AK:AK,Calcs!$U:$U,$C141,Calcs!$C:$C,$D141)</f>
        <v>0</v>
      </c>
    </row>
    <row r="142" spans="3:16" x14ac:dyDescent="0.25">
      <c r="C142" t="s">
        <v>3612</v>
      </c>
      <c r="D142" t="s">
        <v>3437</v>
      </c>
      <c r="E142" s="93">
        <f>SUMIFS(Calcs!Z:Z,Calcs!$U:$U,$C142,Calcs!$C:$C,$D142)</f>
        <v>0</v>
      </c>
      <c r="F142" s="93">
        <f>SUMIFS(Calcs!AA:AA,Calcs!$U:$U,$C142,Calcs!$C:$C,$D142)</f>
        <v>0</v>
      </c>
      <c r="G142" s="93">
        <f>SUMIFS(Calcs!AB:AB,Calcs!$U:$U,$C142,Calcs!$C:$C,$D142)</f>
        <v>0</v>
      </c>
      <c r="H142" s="93">
        <f>SUMIFS(Calcs!AC:AC,Calcs!$U:$U,$C142,Calcs!$C:$C,$D142)</f>
        <v>0</v>
      </c>
      <c r="I142" s="93">
        <f>SUMIFS(Calcs!AD:AD,Calcs!$U:$U,$C142,Calcs!$C:$C,$D142)</f>
        <v>0</v>
      </c>
      <c r="J142" s="93">
        <f>SUMIFS(Calcs!AE:AE,Calcs!$U:$U,$C142,Calcs!$C:$C,$D142)</f>
        <v>0</v>
      </c>
      <c r="K142" s="93">
        <f>SUMIFS(Calcs!AF:AF,Calcs!$U:$U,$C142,Calcs!$C:$C,$D142)</f>
        <v>0</v>
      </c>
      <c r="L142" s="93">
        <f>SUMIFS(Calcs!AG:AG,Calcs!$U:$U,$C142,Calcs!$C:$C,$D142)</f>
        <v>0</v>
      </c>
      <c r="M142" s="93">
        <f>SUMIFS(Calcs!AH:AH,Calcs!$U:$U,$C142,Calcs!$C:$C,$D142)</f>
        <v>0</v>
      </c>
      <c r="N142" s="93">
        <f>SUMIFS(Calcs!AI:AI,Calcs!$U:$U,$C142,Calcs!$C:$C,$D142)</f>
        <v>0</v>
      </c>
      <c r="O142" s="93">
        <f>SUMIFS(Calcs!AJ:AJ,Calcs!$U:$U,$C142,Calcs!$C:$C,$D142)</f>
        <v>0</v>
      </c>
      <c r="P142" s="93">
        <f>SUMIFS(Calcs!AK:AK,Calcs!$U:$U,$C142,Calcs!$C:$C,$D142)</f>
        <v>0</v>
      </c>
    </row>
    <row r="143" spans="3:16" x14ac:dyDescent="0.25">
      <c r="C143" t="s">
        <v>3717</v>
      </c>
      <c r="D143" t="s">
        <v>3451</v>
      </c>
      <c r="E143" s="93">
        <f>SUMIFS(Calcs!Z:Z,Calcs!$U:$U,$C143,Calcs!$C:$C,$D143)</f>
        <v>0</v>
      </c>
      <c r="F143" s="93">
        <f>SUMIFS(Calcs!AA:AA,Calcs!$U:$U,$C143,Calcs!$C:$C,$D143)</f>
        <v>0</v>
      </c>
      <c r="G143" s="93">
        <f>SUMIFS(Calcs!AB:AB,Calcs!$U:$U,$C143,Calcs!$C:$C,$D143)</f>
        <v>0</v>
      </c>
      <c r="H143" s="93">
        <f>SUMIFS(Calcs!AC:AC,Calcs!$U:$U,$C143,Calcs!$C:$C,$D143)</f>
        <v>0</v>
      </c>
      <c r="I143" s="93">
        <f>SUMIFS(Calcs!AD:AD,Calcs!$U:$U,$C143,Calcs!$C:$C,$D143)</f>
        <v>0</v>
      </c>
      <c r="J143" s="93">
        <f>SUMIFS(Calcs!AE:AE,Calcs!$U:$U,$C143,Calcs!$C:$C,$D143)</f>
        <v>0</v>
      </c>
      <c r="K143" s="93">
        <f>SUMIFS(Calcs!AF:AF,Calcs!$U:$U,$C143,Calcs!$C:$C,$D143)</f>
        <v>0</v>
      </c>
      <c r="L143" s="93">
        <f>SUMIFS(Calcs!AG:AG,Calcs!$U:$U,$C143,Calcs!$C:$C,$D143)</f>
        <v>0</v>
      </c>
      <c r="M143" s="93">
        <f>SUMIFS(Calcs!AH:AH,Calcs!$U:$U,$C143,Calcs!$C:$C,$D143)</f>
        <v>0</v>
      </c>
      <c r="N143" s="93">
        <f>SUMIFS(Calcs!AI:AI,Calcs!$U:$U,$C143,Calcs!$C:$C,$D143)</f>
        <v>0</v>
      </c>
      <c r="O143" s="93">
        <f>SUMIFS(Calcs!AJ:AJ,Calcs!$U:$U,$C143,Calcs!$C:$C,$D143)</f>
        <v>0</v>
      </c>
      <c r="P143" s="93">
        <f>SUMIFS(Calcs!AK:AK,Calcs!$U:$U,$C143,Calcs!$C:$C,$D143)</f>
        <v>0</v>
      </c>
    </row>
    <row r="144" spans="3:16" x14ac:dyDescent="0.25">
      <c r="C144" t="s">
        <v>192</v>
      </c>
      <c r="D144" t="s">
        <v>3451</v>
      </c>
      <c r="E144" s="93">
        <f>SUMIFS(Calcs!Z:Z,Calcs!$U:$U,$C144,Calcs!$C:$C,$D144)</f>
        <v>0</v>
      </c>
      <c r="F144" s="93">
        <f>SUMIFS(Calcs!AA:AA,Calcs!$U:$U,$C144,Calcs!$C:$C,$D144)</f>
        <v>0</v>
      </c>
      <c r="G144" s="93">
        <f>SUMIFS(Calcs!AB:AB,Calcs!$U:$U,$C144,Calcs!$C:$C,$D144)</f>
        <v>0</v>
      </c>
      <c r="H144" s="93">
        <f>SUMIFS(Calcs!AC:AC,Calcs!$U:$U,$C144,Calcs!$C:$C,$D144)</f>
        <v>0</v>
      </c>
      <c r="I144" s="93">
        <f>SUMIFS(Calcs!AD:AD,Calcs!$U:$U,$C144,Calcs!$C:$C,$D144)</f>
        <v>0</v>
      </c>
      <c r="J144" s="93">
        <f>SUMIFS(Calcs!AE:AE,Calcs!$U:$U,$C144,Calcs!$C:$C,$D144)</f>
        <v>0</v>
      </c>
      <c r="K144" s="93">
        <f>SUMIFS(Calcs!AF:AF,Calcs!$U:$U,$C144,Calcs!$C:$C,$D144)</f>
        <v>0</v>
      </c>
      <c r="L144" s="93">
        <f>SUMIFS(Calcs!AG:AG,Calcs!$U:$U,$C144,Calcs!$C:$C,$D144)</f>
        <v>0</v>
      </c>
      <c r="M144" s="93">
        <f>SUMIFS(Calcs!AH:AH,Calcs!$U:$U,$C144,Calcs!$C:$C,$D144)</f>
        <v>0</v>
      </c>
      <c r="N144" s="93">
        <f>SUMIFS(Calcs!AI:AI,Calcs!$U:$U,$C144,Calcs!$C:$C,$D144)</f>
        <v>0</v>
      </c>
      <c r="O144" s="93">
        <f>SUMIFS(Calcs!AJ:AJ,Calcs!$U:$U,$C144,Calcs!$C:$C,$D144)</f>
        <v>0</v>
      </c>
      <c r="P144" s="93">
        <f>SUMIFS(Calcs!AK:AK,Calcs!$U:$U,$C144,Calcs!$C:$C,$D144)</f>
        <v>0</v>
      </c>
    </row>
    <row r="145" spans="3:16" x14ac:dyDescent="0.25">
      <c r="C145" t="s">
        <v>422</v>
      </c>
      <c r="D145" t="s">
        <v>3451</v>
      </c>
      <c r="E145" s="93">
        <f>SUMIFS(Calcs!Z:Z,Calcs!$U:$U,$C145,Calcs!$C:$C,$D145)</f>
        <v>0</v>
      </c>
      <c r="F145" s="93">
        <f>SUMIFS(Calcs!AA:AA,Calcs!$U:$U,$C145,Calcs!$C:$C,$D145)</f>
        <v>0</v>
      </c>
      <c r="G145" s="93">
        <f>SUMIFS(Calcs!AB:AB,Calcs!$U:$U,$C145,Calcs!$C:$C,$D145)</f>
        <v>0</v>
      </c>
      <c r="H145" s="93">
        <f>SUMIFS(Calcs!AC:AC,Calcs!$U:$U,$C145,Calcs!$C:$C,$D145)</f>
        <v>0</v>
      </c>
      <c r="I145" s="93">
        <f>SUMIFS(Calcs!AD:AD,Calcs!$U:$U,$C145,Calcs!$C:$C,$D145)</f>
        <v>0</v>
      </c>
      <c r="J145" s="93">
        <f>SUMIFS(Calcs!AE:AE,Calcs!$U:$U,$C145,Calcs!$C:$C,$D145)</f>
        <v>0</v>
      </c>
      <c r="K145" s="93">
        <f>SUMIFS(Calcs!AF:AF,Calcs!$U:$U,$C145,Calcs!$C:$C,$D145)</f>
        <v>0</v>
      </c>
      <c r="L145" s="93">
        <f>SUMIFS(Calcs!AG:AG,Calcs!$U:$U,$C145,Calcs!$C:$C,$D145)</f>
        <v>0</v>
      </c>
      <c r="M145" s="93">
        <f>SUMIFS(Calcs!AH:AH,Calcs!$U:$U,$C145,Calcs!$C:$C,$D145)</f>
        <v>0</v>
      </c>
      <c r="N145" s="93">
        <f>SUMIFS(Calcs!AI:AI,Calcs!$U:$U,$C145,Calcs!$C:$C,$D145)</f>
        <v>0</v>
      </c>
      <c r="O145" s="93">
        <f>SUMIFS(Calcs!AJ:AJ,Calcs!$U:$U,$C145,Calcs!$C:$C,$D145)</f>
        <v>0</v>
      </c>
      <c r="P145" s="93">
        <f>SUMIFS(Calcs!AK:AK,Calcs!$U:$U,$C145,Calcs!$C:$C,$D145)</f>
        <v>0</v>
      </c>
    </row>
    <row r="146" spans="3:16" x14ac:dyDescent="0.25">
      <c r="C146" t="s">
        <v>1660</v>
      </c>
      <c r="D146" t="s">
        <v>3451</v>
      </c>
      <c r="E146" s="93">
        <f>SUMIFS(Calcs!Z:Z,Calcs!$U:$U,$C146,Calcs!$C:$C,$D146)</f>
        <v>0</v>
      </c>
      <c r="F146" s="93">
        <f>SUMIFS(Calcs!AA:AA,Calcs!$U:$U,$C146,Calcs!$C:$C,$D146)</f>
        <v>0</v>
      </c>
      <c r="G146" s="93">
        <f>SUMIFS(Calcs!AB:AB,Calcs!$U:$U,$C146,Calcs!$C:$C,$D146)</f>
        <v>0</v>
      </c>
      <c r="H146" s="93">
        <f>SUMIFS(Calcs!AC:AC,Calcs!$U:$U,$C146,Calcs!$C:$C,$D146)</f>
        <v>0</v>
      </c>
      <c r="I146" s="93">
        <f>SUMIFS(Calcs!AD:AD,Calcs!$U:$U,$C146,Calcs!$C:$C,$D146)</f>
        <v>0</v>
      </c>
      <c r="J146" s="93">
        <f>SUMIFS(Calcs!AE:AE,Calcs!$U:$U,$C146,Calcs!$C:$C,$D146)</f>
        <v>0</v>
      </c>
      <c r="K146" s="93">
        <f>SUMIFS(Calcs!AF:AF,Calcs!$U:$U,$C146,Calcs!$C:$C,$D146)</f>
        <v>0</v>
      </c>
      <c r="L146" s="93">
        <f>SUMIFS(Calcs!AG:AG,Calcs!$U:$U,$C146,Calcs!$C:$C,$D146)</f>
        <v>0</v>
      </c>
      <c r="M146" s="93">
        <f>SUMIFS(Calcs!AH:AH,Calcs!$U:$U,$C146,Calcs!$C:$C,$D146)</f>
        <v>0</v>
      </c>
      <c r="N146" s="93">
        <f>SUMIFS(Calcs!AI:AI,Calcs!$U:$U,$C146,Calcs!$C:$C,$D146)</f>
        <v>0</v>
      </c>
      <c r="O146" s="93">
        <f>SUMIFS(Calcs!AJ:AJ,Calcs!$U:$U,$C146,Calcs!$C:$C,$D146)</f>
        <v>0</v>
      </c>
      <c r="P146" s="93">
        <f>SUMIFS(Calcs!AK:AK,Calcs!$U:$U,$C146,Calcs!$C:$C,$D146)</f>
        <v>0</v>
      </c>
    </row>
    <row r="147" spans="3:16" x14ac:dyDescent="0.25">
      <c r="C147" t="s">
        <v>1606</v>
      </c>
      <c r="D147" t="s">
        <v>3451</v>
      </c>
      <c r="E147" s="93">
        <f>SUMIFS(Calcs!Z:Z,Calcs!$U:$U,$C147,Calcs!$C:$C,$D147)</f>
        <v>0</v>
      </c>
      <c r="F147" s="93">
        <f>SUMIFS(Calcs!AA:AA,Calcs!$U:$U,$C147,Calcs!$C:$C,$D147)</f>
        <v>0</v>
      </c>
      <c r="G147" s="93">
        <f>SUMIFS(Calcs!AB:AB,Calcs!$U:$U,$C147,Calcs!$C:$C,$D147)</f>
        <v>0</v>
      </c>
      <c r="H147" s="93">
        <f>SUMIFS(Calcs!AC:AC,Calcs!$U:$U,$C147,Calcs!$C:$C,$D147)</f>
        <v>0</v>
      </c>
      <c r="I147" s="93">
        <f>SUMIFS(Calcs!AD:AD,Calcs!$U:$U,$C147,Calcs!$C:$C,$D147)</f>
        <v>0</v>
      </c>
      <c r="J147" s="93">
        <f>SUMIFS(Calcs!AE:AE,Calcs!$U:$U,$C147,Calcs!$C:$C,$D147)</f>
        <v>0</v>
      </c>
      <c r="K147" s="93">
        <f>SUMIFS(Calcs!AF:AF,Calcs!$U:$U,$C147,Calcs!$C:$C,$D147)</f>
        <v>0</v>
      </c>
      <c r="L147" s="93">
        <f>SUMIFS(Calcs!AG:AG,Calcs!$U:$U,$C147,Calcs!$C:$C,$D147)</f>
        <v>0</v>
      </c>
      <c r="M147" s="93">
        <f>SUMIFS(Calcs!AH:AH,Calcs!$U:$U,$C147,Calcs!$C:$C,$D147)</f>
        <v>0</v>
      </c>
      <c r="N147" s="93">
        <f>SUMIFS(Calcs!AI:AI,Calcs!$U:$U,$C147,Calcs!$C:$C,$D147)</f>
        <v>0</v>
      </c>
      <c r="O147" s="93">
        <f>SUMIFS(Calcs!AJ:AJ,Calcs!$U:$U,$C147,Calcs!$C:$C,$D147)</f>
        <v>0</v>
      </c>
      <c r="P147" s="93">
        <f>SUMIFS(Calcs!AK:AK,Calcs!$U:$U,$C147,Calcs!$C:$C,$D147)</f>
        <v>0</v>
      </c>
    </row>
    <row r="148" spans="3:16" x14ac:dyDescent="0.25">
      <c r="C148" t="s">
        <v>320</v>
      </c>
      <c r="D148" t="s">
        <v>3451</v>
      </c>
      <c r="E148" s="93">
        <f>SUMIFS(Calcs!Z:Z,Calcs!$U:$U,$C148,Calcs!$C:$C,$D148)</f>
        <v>0</v>
      </c>
      <c r="F148" s="93">
        <f>SUMIFS(Calcs!AA:AA,Calcs!$U:$U,$C148,Calcs!$C:$C,$D148)</f>
        <v>0</v>
      </c>
      <c r="G148" s="93">
        <f>SUMIFS(Calcs!AB:AB,Calcs!$U:$U,$C148,Calcs!$C:$C,$D148)</f>
        <v>0</v>
      </c>
      <c r="H148" s="93">
        <f>SUMIFS(Calcs!AC:AC,Calcs!$U:$U,$C148,Calcs!$C:$C,$D148)</f>
        <v>0</v>
      </c>
      <c r="I148" s="93">
        <f>SUMIFS(Calcs!AD:AD,Calcs!$U:$U,$C148,Calcs!$C:$C,$D148)</f>
        <v>0</v>
      </c>
      <c r="J148" s="93">
        <f>SUMIFS(Calcs!AE:AE,Calcs!$U:$U,$C148,Calcs!$C:$C,$D148)</f>
        <v>0</v>
      </c>
      <c r="K148" s="93">
        <f>SUMIFS(Calcs!AF:AF,Calcs!$U:$U,$C148,Calcs!$C:$C,$D148)</f>
        <v>0</v>
      </c>
      <c r="L148" s="93">
        <f>SUMIFS(Calcs!AG:AG,Calcs!$U:$U,$C148,Calcs!$C:$C,$D148)</f>
        <v>0</v>
      </c>
      <c r="M148" s="93">
        <f>SUMIFS(Calcs!AH:AH,Calcs!$U:$U,$C148,Calcs!$C:$C,$D148)</f>
        <v>0</v>
      </c>
      <c r="N148" s="93">
        <f>SUMIFS(Calcs!AI:AI,Calcs!$U:$U,$C148,Calcs!$C:$C,$D148)</f>
        <v>0</v>
      </c>
      <c r="O148" s="93">
        <f>SUMIFS(Calcs!AJ:AJ,Calcs!$U:$U,$C148,Calcs!$C:$C,$D148)</f>
        <v>0</v>
      </c>
      <c r="P148" s="93">
        <f>SUMIFS(Calcs!AK:AK,Calcs!$U:$U,$C148,Calcs!$C:$C,$D148)</f>
        <v>0</v>
      </c>
    </row>
    <row r="149" spans="3:16" x14ac:dyDescent="0.25">
      <c r="C149" t="s">
        <v>2991</v>
      </c>
      <c r="D149" t="s">
        <v>3451</v>
      </c>
      <c r="E149" s="93">
        <f>SUMIFS(Calcs!Z:Z,Calcs!$U:$U,$C149,Calcs!$C:$C,$D149)</f>
        <v>0</v>
      </c>
      <c r="F149" s="93">
        <f>SUMIFS(Calcs!AA:AA,Calcs!$U:$U,$C149,Calcs!$C:$C,$D149)</f>
        <v>0</v>
      </c>
      <c r="G149" s="93">
        <f>SUMIFS(Calcs!AB:AB,Calcs!$U:$U,$C149,Calcs!$C:$C,$D149)</f>
        <v>0</v>
      </c>
      <c r="H149" s="93">
        <f>SUMIFS(Calcs!AC:AC,Calcs!$U:$U,$C149,Calcs!$C:$C,$D149)</f>
        <v>0</v>
      </c>
      <c r="I149" s="93">
        <f>SUMIFS(Calcs!AD:AD,Calcs!$U:$U,$C149,Calcs!$C:$C,$D149)</f>
        <v>0</v>
      </c>
      <c r="J149" s="93">
        <f>SUMIFS(Calcs!AE:AE,Calcs!$U:$U,$C149,Calcs!$C:$C,$D149)</f>
        <v>0</v>
      </c>
      <c r="K149" s="93">
        <f>SUMIFS(Calcs!AF:AF,Calcs!$U:$U,$C149,Calcs!$C:$C,$D149)</f>
        <v>0</v>
      </c>
      <c r="L149" s="93">
        <f>SUMIFS(Calcs!AG:AG,Calcs!$U:$U,$C149,Calcs!$C:$C,$D149)</f>
        <v>0</v>
      </c>
      <c r="M149" s="93">
        <f>SUMIFS(Calcs!AH:AH,Calcs!$U:$U,$C149,Calcs!$C:$C,$D149)</f>
        <v>0</v>
      </c>
      <c r="N149" s="93">
        <f>SUMIFS(Calcs!AI:AI,Calcs!$U:$U,$C149,Calcs!$C:$C,$D149)</f>
        <v>0</v>
      </c>
      <c r="O149" s="93">
        <f>SUMIFS(Calcs!AJ:AJ,Calcs!$U:$U,$C149,Calcs!$C:$C,$D149)</f>
        <v>0</v>
      </c>
      <c r="P149" s="93">
        <f>SUMIFS(Calcs!AK:AK,Calcs!$U:$U,$C149,Calcs!$C:$C,$D149)</f>
        <v>0</v>
      </c>
    </row>
    <row r="150" spans="3:16" x14ac:dyDescent="0.25">
      <c r="C150" t="s">
        <v>110</v>
      </c>
      <c r="D150" t="s">
        <v>3451</v>
      </c>
      <c r="E150" s="93">
        <f>SUMIFS(Calcs!Z:Z,Calcs!$U:$U,$C150,Calcs!$C:$C,$D150)</f>
        <v>0</v>
      </c>
      <c r="F150" s="93">
        <f>SUMIFS(Calcs!AA:AA,Calcs!$U:$U,$C150,Calcs!$C:$C,$D150)</f>
        <v>0</v>
      </c>
      <c r="G150" s="93">
        <f>SUMIFS(Calcs!AB:AB,Calcs!$U:$U,$C150,Calcs!$C:$C,$D150)</f>
        <v>0</v>
      </c>
      <c r="H150" s="93">
        <f>SUMIFS(Calcs!AC:AC,Calcs!$U:$U,$C150,Calcs!$C:$C,$D150)</f>
        <v>0</v>
      </c>
      <c r="I150" s="93">
        <f>SUMIFS(Calcs!AD:AD,Calcs!$U:$U,$C150,Calcs!$C:$C,$D150)</f>
        <v>0</v>
      </c>
      <c r="J150" s="93">
        <f>SUMIFS(Calcs!AE:AE,Calcs!$U:$U,$C150,Calcs!$C:$C,$D150)</f>
        <v>0</v>
      </c>
      <c r="K150" s="93">
        <f>SUMIFS(Calcs!AF:AF,Calcs!$U:$U,$C150,Calcs!$C:$C,$D150)</f>
        <v>0</v>
      </c>
      <c r="L150" s="93">
        <f>SUMIFS(Calcs!AG:AG,Calcs!$U:$U,$C150,Calcs!$C:$C,$D150)</f>
        <v>0</v>
      </c>
      <c r="M150" s="93">
        <f>SUMIFS(Calcs!AH:AH,Calcs!$U:$U,$C150,Calcs!$C:$C,$D150)</f>
        <v>0</v>
      </c>
      <c r="N150" s="93">
        <f>SUMIFS(Calcs!AI:AI,Calcs!$U:$U,$C150,Calcs!$C:$C,$D150)</f>
        <v>0</v>
      </c>
      <c r="O150" s="93">
        <f>SUMIFS(Calcs!AJ:AJ,Calcs!$U:$U,$C150,Calcs!$C:$C,$D150)</f>
        <v>0</v>
      </c>
      <c r="P150" s="93">
        <f>SUMIFS(Calcs!AK:AK,Calcs!$U:$U,$C150,Calcs!$C:$C,$D150)</f>
        <v>0</v>
      </c>
    </row>
    <row r="151" spans="3:16" x14ac:dyDescent="0.25">
      <c r="C151" t="s">
        <v>3164</v>
      </c>
      <c r="D151" t="s">
        <v>3451</v>
      </c>
      <c r="E151" s="93">
        <f>SUMIFS(Calcs!Z:Z,Calcs!$U:$U,$C151,Calcs!$C:$C,$D151)</f>
        <v>0</v>
      </c>
      <c r="F151" s="93">
        <f>SUMIFS(Calcs!AA:AA,Calcs!$U:$U,$C151,Calcs!$C:$C,$D151)</f>
        <v>0</v>
      </c>
      <c r="G151" s="93">
        <f>SUMIFS(Calcs!AB:AB,Calcs!$U:$U,$C151,Calcs!$C:$C,$D151)</f>
        <v>0</v>
      </c>
      <c r="H151" s="93">
        <f>SUMIFS(Calcs!AC:AC,Calcs!$U:$U,$C151,Calcs!$C:$C,$D151)</f>
        <v>0</v>
      </c>
      <c r="I151" s="93">
        <f>SUMIFS(Calcs!AD:AD,Calcs!$U:$U,$C151,Calcs!$C:$C,$D151)</f>
        <v>0</v>
      </c>
      <c r="J151" s="93">
        <f>SUMIFS(Calcs!AE:AE,Calcs!$U:$U,$C151,Calcs!$C:$C,$D151)</f>
        <v>0</v>
      </c>
      <c r="K151" s="93">
        <f>SUMIFS(Calcs!AF:AF,Calcs!$U:$U,$C151,Calcs!$C:$C,$D151)</f>
        <v>0</v>
      </c>
      <c r="L151" s="93">
        <f>SUMIFS(Calcs!AG:AG,Calcs!$U:$U,$C151,Calcs!$C:$C,$D151)</f>
        <v>0</v>
      </c>
      <c r="M151" s="93">
        <f>SUMIFS(Calcs!AH:AH,Calcs!$U:$U,$C151,Calcs!$C:$C,$D151)</f>
        <v>0</v>
      </c>
      <c r="N151" s="93">
        <f>SUMIFS(Calcs!AI:AI,Calcs!$U:$U,$C151,Calcs!$C:$C,$D151)</f>
        <v>0</v>
      </c>
      <c r="O151" s="93">
        <f>SUMIFS(Calcs!AJ:AJ,Calcs!$U:$U,$C151,Calcs!$C:$C,$D151)</f>
        <v>0</v>
      </c>
      <c r="P151" s="93">
        <f>SUMIFS(Calcs!AK:AK,Calcs!$U:$U,$C151,Calcs!$C:$C,$D151)</f>
        <v>0</v>
      </c>
    </row>
    <row r="152" spans="3:16" x14ac:dyDescent="0.25">
      <c r="C152" t="s">
        <v>3513</v>
      </c>
      <c r="D152" t="s">
        <v>3451</v>
      </c>
      <c r="E152" s="93">
        <f>SUMIFS(Calcs!Z:Z,Calcs!$U:$U,$C152,Calcs!$C:$C,$D152)</f>
        <v>0</v>
      </c>
      <c r="F152" s="93">
        <f>SUMIFS(Calcs!AA:AA,Calcs!$U:$U,$C152,Calcs!$C:$C,$D152)</f>
        <v>0</v>
      </c>
      <c r="G152" s="93">
        <f>SUMIFS(Calcs!AB:AB,Calcs!$U:$U,$C152,Calcs!$C:$C,$D152)</f>
        <v>0</v>
      </c>
      <c r="H152" s="93">
        <f>SUMIFS(Calcs!AC:AC,Calcs!$U:$U,$C152,Calcs!$C:$C,$D152)</f>
        <v>0</v>
      </c>
      <c r="I152" s="93">
        <f>SUMIFS(Calcs!AD:AD,Calcs!$U:$U,$C152,Calcs!$C:$C,$D152)</f>
        <v>0</v>
      </c>
      <c r="J152" s="93">
        <f>SUMIFS(Calcs!AE:AE,Calcs!$U:$U,$C152,Calcs!$C:$C,$D152)</f>
        <v>0</v>
      </c>
      <c r="K152" s="93">
        <f>SUMIFS(Calcs!AF:AF,Calcs!$U:$U,$C152,Calcs!$C:$C,$D152)</f>
        <v>0</v>
      </c>
      <c r="L152" s="93">
        <f>SUMIFS(Calcs!AG:AG,Calcs!$U:$U,$C152,Calcs!$C:$C,$D152)</f>
        <v>0</v>
      </c>
      <c r="M152" s="93">
        <f>SUMIFS(Calcs!AH:AH,Calcs!$U:$U,$C152,Calcs!$C:$C,$D152)</f>
        <v>0</v>
      </c>
      <c r="N152" s="93">
        <f>SUMIFS(Calcs!AI:AI,Calcs!$U:$U,$C152,Calcs!$C:$C,$D152)</f>
        <v>0</v>
      </c>
      <c r="O152" s="93">
        <f>SUMIFS(Calcs!AJ:AJ,Calcs!$U:$U,$C152,Calcs!$C:$C,$D152)</f>
        <v>0</v>
      </c>
      <c r="P152" s="93">
        <f>SUMIFS(Calcs!AK:AK,Calcs!$U:$U,$C152,Calcs!$C:$C,$D152)</f>
        <v>0</v>
      </c>
    </row>
    <row r="153" spans="3:16" x14ac:dyDescent="0.25">
      <c r="C153" t="s">
        <v>3520</v>
      </c>
      <c r="D153" t="s">
        <v>3451</v>
      </c>
      <c r="E153" s="93">
        <f>SUMIFS(Calcs!Z:Z,Calcs!$U:$U,$C153,Calcs!$C:$C,$D153)</f>
        <v>0</v>
      </c>
      <c r="F153" s="93">
        <f>SUMIFS(Calcs!AA:AA,Calcs!$U:$U,$C153,Calcs!$C:$C,$D153)</f>
        <v>0</v>
      </c>
      <c r="G153" s="93">
        <f>SUMIFS(Calcs!AB:AB,Calcs!$U:$U,$C153,Calcs!$C:$C,$D153)</f>
        <v>0</v>
      </c>
      <c r="H153" s="93">
        <f>SUMIFS(Calcs!AC:AC,Calcs!$U:$U,$C153,Calcs!$C:$C,$D153)</f>
        <v>0</v>
      </c>
      <c r="I153" s="93">
        <f>SUMIFS(Calcs!AD:AD,Calcs!$U:$U,$C153,Calcs!$C:$C,$D153)</f>
        <v>0</v>
      </c>
      <c r="J153" s="93">
        <f>SUMIFS(Calcs!AE:AE,Calcs!$U:$U,$C153,Calcs!$C:$C,$D153)</f>
        <v>0</v>
      </c>
      <c r="K153" s="93">
        <f>SUMIFS(Calcs!AF:AF,Calcs!$U:$U,$C153,Calcs!$C:$C,$D153)</f>
        <v>0</v>
      </c>
      <c r="L153" s="93">
        <f>SUMIFS(Calcs!AG:AG,Calcs!$U:$U,$C153,Calcs!$C:$C,$D153)</f>
        <v>0</v>
      </c>
      <c r="M153" s="93">
        <f>SUMIFS(Calcs!AH:AH,Calcs!$U:$U,$C153,Calcs!$C:$C,$D153)</f>
        <v>0</v>
      </c>
      <c r="N153" s="93">
        <f>SUMIFS(Calcs!AI:AI,Calcs!$U:$U,$C153,Calcs!$C:$C,$D153)</f>
        <v>0</v>
      </c>
      <c r="O153" s="93">
        <f>SUMIFS(Calcs!AJ:AJ,Calcs!$U:$U,$C153,Calcs!$C:$C,$D153)</f>
        <v>0</v>
      </c>
      <c r="P153" s="93">
        <f>SUMIFS(Calcs!AK:AK,Calcs!$U:$U,$C153,Calcs!$C:$C,$D153)</f>
        <v>0</v>
      </c>
    </row>
    <row r="154" spans="3:16" x14ac:dyDescent="0.25">
      <c r="C154" t="s">
        <v>3526</v>
      </c>
      <c r="D154" t="s">
        <v>3451</v>
      </c>
      <c r="E154" s="93">
        <f>SUMIFS(Calcs!Z:Z,Calcs!$U:$U,$C154,Calcs!$C:$C,$D154)</f>
        <v>0</v>
      </c>
      <c r="F154" s="93">
        <f>SUMIFS(Calcs!AA:AA,Calcs!$U:$U,$C154,Calcs!$C:$C,$D154)</f>
        <v>0</v>
      </c>
      <c r="G154" s="93">
        <f>SUMIFS(Calcs!AB:AB,Calcs!$U:$U,$C154,Calcs!$C:$C,$D154)</f>
        <v>0</v>
      </c>
      <c r="H154" s="93">
        <f>SUMIFS(Calcs!AC:AC,Calcs!$U:$U,$C154,Calcs!$C:$C,$D154)</f>
        <v>0</v>
      </c>
      <c r="I154" s="93">
        <f>SUMIFS(Calcs!AD:AD,Calcs!$U:$U,$C154,Calcs!$C:$C,$D154)</f>
        <v>0</v>
      </c>
      <c r="J154" s="93">
        <f>SUMIFS(Calcs!AE:AE,Calcs!$U:$U,$C154,Calcs!$C:$C,$D154)</f>
        <v>0</v>
      </c>
      <c r="K154" s="93">
        <f>SUMIFS(Calcs!AF:AF,Calcs!$U:$U,$C154,Calcs!$C:$C,$D154)</f>
        <v>0</v>
      </c>
      <c r="L154" s="93">
        <f>SUMIFS(Calcs!AG:AG,Calcs!$U:$U,$C154,Calcs!$C:$C,$D154)</f>
        <v>0</v>
      </c>
      <c r="M154" s="93">
        <f>SUMIFS(Calcs!AH:AH,Calcs!$U:$U,$C154,Calcs!$C:$C,$D154)</f>
        <v>0</v>
      </c>
      <c r="N154" s="93">
        <f>SUMIFS(Calcs!AI:AI,Calcs!$U:$U,$C154,Calcs!$C:$C,$D154)</f>
        <v>0</v>
      </c>
      <c r="O154" s="93">
        <f>SUMIFS(Calcs!AJ:AJ,Calcs!$U:$U,$C154,Calcs!$C:$C,$D154)</f>
        <v>0</v>
      </c>
      <c r="P154" s="93">
        <f>SUMIFS(Calcs!AK:AK,Calcs!$U:$U,$C154,Calcs!$C:$C,$D154)</f>
        <v>0</v>
      </c>
    </row>
    <row r="155" spans="3:16" x14ac:dyDescent="0.25">
      <c r="C155" t="s">
        <v>3532</v>
      </c>
      <c r="D155" t="s">
        <v>3451</v>
      </c>
      <c r="E155" s="93">
        <f>SUMIFS(Calcs!Z:Z,Calcs!$U:$U,$C155,Calcs!$C:$C,$D155)</f>
        <v>0</v>
      </c>
      <c r="F155" s="93">
        <f>SUMIFS(Calcs!AA:AA,Calcs!$U:$U,$C155,Calcs!$C:$C,$D155)</f>
        <v>0</v>
      </c>
      <c r="G155" s="93">
        <f>SUMIFS(Calcs!AB:AB,Calcs!$U:$U,$C155,Calcs!$C:$C,$D155)</f>
        <v>0</v>
      </c>
      <c r="H155" s="93">
        <f>SUMIFS(Calcs!AC:AC,Calcs!$U:$U,$C155,Calcs!$C:$C,$D155)</f>
        <v>0</v>
      </c>
      <c r="I155" s="93">
        <f>SUMIFS(Calcs!AD:AD,Calcs!$U:$U,$C155,Calcs!$C:$C,$D155)</f>
        <v>0</v>
      </c>
      <c r="J155" s="93">
        <f>SUMIFS(Calcs!AE:AE,Calcs!$U:$U,$C155,Calcs!$C:$C,$D155)</f>
        <v>0</v>
      </c>
      <c r="K155" s="93">
        <f>SUMIFS(Calcs!AF:AF,Calcs!$U:$U,$C155,Calcs!$C:$C,$D155)</f>
        <v>0</v>
      </c>
      <c r="L155" s="93">
        <f>SUMIFS(Calcs!AG:AG,Calcs!$U:$U,$C155,Calcs!$C:$C,$D155)</f>
        <v>0</v>
      </c>
      <c r="M155" s="93">
        <f>SUMIFS(Calcs!AH:AH,Calcs!$U:$U,$C155,Calcs!$C:$C,$D155)</f>
        <v>0</v>
      </c>
      <c r="N155" s="93">
        <f>SUMIFS(Calcs!AI:AI,Calcs!$U:$U,$C155,Calcs!$C:$C,$D155)</f>
        <v>0</v>
      </c>
      <c r="O155" s="93">
        <f>SUMIFS(Calcs!AJ:AJ,Calcs!$U:$U,$C155,Calcs!$C:$C,$D155)</f>
        <v>0</v>
      </c>
      <c r="P155" s="93">
        <f>SUMIFS(Calcs!AK:AK,Calcs!$U:$U,$C155,Calcs!$C:$C,$D155)</f>
        <v>0</v>
      </c>
    </row>
    <row r="156" spans="3:16" x14ac:dyDescent="0.25">
      <c r="C156" t="s">
        <v>3539</v>
      </c>
      <c r="D156" t="s">
        <v>3451</v>
      </c>
      <c r="E156" s="93">
        <f>SUMIFS(Calcs!Z:Z,Calcs!$U:$U,$C156,Calcs!$C:$C,$D156)</f>
        <v>0</v>
      </c>
      <c r="F156" s="93">
        <f>SUMIFS(Calcs!AA:AA,Calcs!$U:$U,$C156,Calcs!$C:$C,$D156)</f>
        <v>0</v>
      </c>
      <c r="G156" s="93">
        <f>SUMIFS(Calcs!AB:AB,Calcs!$U:$U,$C156,Calcs!$C:$C,$D156)</f>
        <v>0</v>
      </c>
      <c r="H156" s="93">
        <f>SUMIFS(Calcs!AC:AC,Calcs!$U:$U,$C156,Calcs!$C:$C,$D156)</f>
        <v>0</v>
      </c>
      <c r="I156" s="93">
        <f>SUMIFS(Calcs!AD:AD,Calcs!$U:$U,$C156,Calcs!$C:$C,$D156)</f>
        <v>0</v>
      </c>
      <c r="J156" s="93">
        <f>SUMIFS(Calcs!AE:AE,Calcs!$U:$U,$C156,Calcs!$C:$C,$D156)</f>
        <v>0</v>
      </c>
      <c r="K156" s="93">
        <f>SUMIFS(Calcs!AF:AF,Calcs!$U:$U,$C156,Calcs!$C:$C,$D156)</f>
        <v>0</v>
      </c>
      <c r="L156" s="93">
        <f>SUMIFS(Calcs!AG:AG,Calcs!$U:$U,$C156,Calcs!$C:$C,$D156)</f>
        <v>0</v>
      </c>
      <c r="M156" s="93">
        <f>SUMIFS(Calcs!AH:AH,Calcs!$U:$U,$C156,Calcs!$C:$C,$D156)</f>
        <v>0</v>
      </c>
      <c r="N156" s="93">
        <f>SUMIFS(Calcs!AI:AI,Calcs!$U:$U,$C156,Calcs!$C:$C,$D156)</f>
        <v>0</v>
      </c>
      <c r="O156" s="93">
        <f>SUMIFS(Calcs!AJ:AJ,Calcs!$U:$U,$C156,Calcs!$C:$C,$D156)</f>
        <v>0</v>
      </c>
      <c r="P156" s="93">
        <f>SUMIFS(Calcs!AK:AK,Calcs!$U:$U,$C156,Calcs!$C:$C,$D156)</f>
        <v>0</v>
      </c>
    </row>
    <row r="157" spans="3:16" x14ac:dyDescent="0.25">
      <c r="C157" t="s">
        <v>3149</v>
      </c>
      <c r="D157" t="s">
        <v>3451</v>
      </c>
      <c r="E157" s="93">
        <f>SUMIFS(Calcs!Z:Z,Calcs!$U:$U,$C157,Calcs!$C:$C,$D157)</f>
        <v>0</v>
      </c>
      <c r="F157" s="93">
        <f>SUMIFS(Calcs!AA:AA,Calcs!$U:$U,$C157,Calcs!$C:$C,$D157)</f>
        <v>0</v>
      </c>
      <c r="G157" s="93">
        <f>SUMIFS(Calcs!AB:AB,Calcs!$U:$U,$C157,Calcs!$C:$C,$D157)</f>
        <v>0</v>
      </c>
      <c r="H157" s="93">
        <f>SUMIFS(Calcs!AC:AC,Calcs!$U:$U,$C157,Calcs!$C:$C,$D157)</f>
        <v>0</v>
      </c>
      <c r="I157" s="93">
        <f>SUMIFS(Calcs!AD:AD,Calcs!$U:$U,$C157,Calcs!$C:$C,$D157)</f>
        <v>0</v>
      </c>
      <c r="J157" s="93">
        <f>SUMIFS(Calcs!AE:AE,Calcs!$U:$U,$C157,Calcs!$C:$C,$D157)</f>
        <v>0</v>
      </c>
      <c r="K157" s="93">
        <f>SUMIFS(Calcs!AF:AF,Calcs!$U:$U,$C157,Calcs!$C:$C,$D157)</f>
        <v>0</v>
      </c>
      <c r="L157" s="93">
        <f>SUMIFS(Calcs!AG:AG,Calcs!$U:$U,$C157,Calcs!$C:$C,$D157)</f>
        <v>0</v>
      </c>
      <c r="M157" s="93">
        <f>SUMIFS(Calcs!AH:AH,Calcs!$U:$U,$C157,Calcs!$C:$C,$D157)</f>
        <v>0</v>
      </c>
      <c r="N157" s="93">
        <f>SUMIFS(Calcs!AI:AI,Calcs!$U:$U,$C157,Calcs!$C:$C,$D157)</f>
        <v>0</v>
      </c>
      <c r="O157" s="93">
        <f>SUMIFS(Calcs!AJ:AJ,Calcs!$U:$U,$C157,Calcs!$C:$C,$D157)</f>
        <v>0</v>
      </c>
      <c r="P157" s="93">
        <f>SUMIFS(Calcs!AK:AK,Calcs!$U:$U,$C157,Calcs!$C:$C,$D157)</f>
        <v>0</v>
      </c>
    </row>
    <row r="158" spans="3:16" x14ac:dyDescent="0.25">
      <c r="C158" t="s">
        <v>1961</v>
      </c>
      <c r="D158" t="s">
        <v>3451</v>
      </c>
      <c r="E158" s="93">
        <f>SUMIFS(Calcs!Z:Z,Calcs!$U:$U,$C158,Calcs!$C:$C,$D158)</f>
        <v>0</v>
      </c>
      <c r="F158" s="93">
        <f>SUMIFS(Calcs!AA:AA,Calcs!$U:$U,$C158,Calcs!$C:$C,$D158)</f>
        <v>0</v>
      </c>
      <c r="G158" s="93">
        <f>SUMIFS(Calcs!AB:AB,Calcs!$U:$U,$C158,Calcs!$C:$C,$D158)</f>
        <v>0</v>
      </c>
      <c r="H158" s="93">
        <f>SUMIFS(Calcs!AC:AC,Calcs!$U:$U,$C158,Calcs!$C:$C,$D158)</f>
        <v>0</v>
      </c>
      <c r="I158" s="93">
        <f>SUMIFS(Calcs!AD:AD,Calcs!$U:$U,$C158,Calcs!$C:$C,$D158)</f>
        <v>0</v>
      </c>
      <c r="J158" s="93">
        <f>SUMIFS(Calcs!AE:AE,Calcs!$U:$U,$C158,Calcs!$C:$C,$D158)</f>
        <v>0</v>
      </c>
      <c r="K158" s="93">
        <f>SUMIFS(Calcs!AF:AF,Calcs!$U:$U,$C158,Calcs!$C:$C,$D158)</f>
        <v>0</v>
      </c>
      <c r="L158" s="93">
        <f>SUMIFS(Calcs!AG:AG,Calcs!$U:$U,$C158,Calcs!$C:$C,$D158)</f>
        <v>0</v>
      </c>
      <c r="M158" s="93">
        <f>SUMIFS(Calcs!AH:AH,Calcs!$U:$U,$C158,Calcs!$C:$C,$D158)</f>
        <v>0</v>
      </c>
      <c r="N158" s="93">
        <f>SUMIFS(Calcs!AI:AI,Calcs!$U:$U,$C158,Calcs!$C:$C,$D158)</f>
        <v>0</v>
      </c>
      <c r="O158" s="93">
        <f>SUMIFS(Calcs!AJ:AJ,Calcs!$U:$U,$C158,Calcs!$C:$C,$D158)</f>
        <v>0</v>
      </c>
      <c r="P158" s="93">
        <f>SUMIFS(Calcs!AK:AK,Calcs!$U:$U,$C158,Calcs!$C:$C,$D158)</f>
        <v>0</v>
      </c>
    </row>
    <row r="159" spans="3:16" x14ac:dyDescent="0.25">
      <c r="C159" t="s">
        <v>132</v>
      </c>
      <c r="D159" t="s">
        <v>3451</v>
      </c>
      <c r="E159" s="93">
        <f>SUMIFS(Calcs!Z:Z,Calcs!$U:$U,$C159,Calcs!$C:$C,$D159)</f>
        <v>0</v>
      </c>
      <c r="F159" s="93">
        <f>SUMIFS(Calcs!AA:AA,Calcs!$U:$U,$C159,Calcs!$C:$C,$D159)</f>
        <v>0</v>
      </c>
      <c r="G159" s="93">
        <f>SUMIFS(Calcs!AB:AB,Calcs!$U:$U,$C159,Calcs!$C:$C,$D159)</f>
        <v>0</v>
      </c>
      <c r="H159" s="93">
        <f>SUMIFS(Calcs!AC:AC,Calcs!$U:$U,$C159,Calcs!$C:$C,$D159)</f>
        <v>0</v>
      </c>
      <c r="I159" s="93">
        <f>SUMIFS(Calcs!AD:AD,Calcs!$U:$U,$C159,Calcs!$C:$C,$D159)</f>
        <v>0</v>
      </c>
      <c r="J159" s="93">
        <f>SUMIFS(Calcs!AE:AE,Calcs!$U:$U,$C159,Calcs!$C:$C,$D159)</f>
        <v>0</v>
      </c>
      <c r="K159" s="93">
        <f>SUMIFS(Calcs!AF:AF,Calcs!$U:$U,$C159,Calcs!$C:$C,$D159)</f>
        <v>0</v>
      </c>
      <c r="L159" s="93">
        <f>SUMIFS(Calcs!AG:AG,Calcs!$U:$U,$C159,Calcs!$C:$C,$D159)</f>
        <v>0</v>
      </c>
      <c r="M159" s="93">
        <f>SUMIFS(Calcs!AH:AH,Calcs!$U:$U,$C159,Calcs!$C:$C,$D159)</f>
        <v>0</v>
      </c>
      <c r="N159" s="93">
        <f>SUMIFS(Calcs!AI:AI,Calcs!$U:$U,$C159,Calcs!$C:$C,$D159)</f>
        <v>0</v>
      </c>
      <c r="O159" s="93">
        <f>SUMIFS(Calcs!AJ:AJ,Calcs!$U:$U,$C159,Calcs!$C:$C,$D159)</f>
        <v>0</v>
      </c>
      <c r="P159" s="93">
        <f>SUMIFS(Calcs!AK:AK,Calcs!$U:$U,$C159,Calcs!$C:$C,$D159)</f>
        <v>0</v>
      </c>
    </row>
    <row r="160" spans="3:16" x14ac:dyDescent="0.25">
      <c r="C160" t="s">
        <v>169</v>
      </c>
      <c r="D160" t="s">
        <v>3451</v>
      </c>
      <c r="E160" s="93">
        <f>SUMIFS(Calcs!Z:Z,Calcs!$U:$U,$C160,Calcs!$C:$C,$D160)</f>
        <v>0</v>
      </c>
      <c r="F160" s="93">
        <f>SUMIFS(Calcs!AA:AA,Calcs!$U:$U,$C160,Calcs!$C:$C,$D160)</f>
        <v>0</v>
      </c>
      <c r="G160" s="93">
        <f>SUMIFS(Calcs!AB:AB,Calcs!$U:$U,$C160,Calcs!$C:$C,$D160)</f>
        <v>0</v>
      </c>
      <c r="H160" s="93">
        <f>SUMIFS(Calcs!AC:AC,Calcs!$U:$U,$C160,Calcs!$C:$C,$D160)</f>
        <v>0</v>
      </c>
      <c r="I160" s="93">
        <f>SUMIFS(Calcs!AD:AD,Calcs!$U:$U,$C160,Calcs!$C:$C,$D160)</f>
        <v>0</v>
      </c>
      <c r="J160" s="93">
        <f>SUMIFS(Calcs!AE:AE,Calcs!$U:$U,$C160,Calcs!$C:$C,$D160)</f>
        <v>0</v>
      </c>
      <c r="K160" s="93">
        <f>SUMIFS(Calcs!AF:AF,Calcs!$U:$U,$C160,Calcs!$C:$C,$D160)</f>
        <v>0</v>
      </c>
      <c r="L160" s="93">
        <f>SUMIFS(Calcs!AG:AG,Calcs!$U:$U,$C160,Calcs!$C:$C,$D160)</f>
        <v>0</v>
      </c>
      <c r="M160" s="93">
        <f>SUMIFS(Calcs!AH:AH,Calcs!$U:$U,$C160,Calcs!$C:$C,$D160)</f>
        <v>0</v>
      </c>
      <c r="N160" s="93">
        <f>SUMIFS(Calcs!AI:AI,Calcs!$U:$U,$C160,Calcs!$C:$C,$D160)</f>
        <v>0</v>
      </c>
      <c r="O160" s="93">
        <f>SUMIFS(Calcs!AJ:AJ,Calcs!$U:$U,$C160,Calcs!$C:$C,$D160)</f>
        <v>0</v>
      </c>
      <c r="P160" s="93">
        <f>SUMIFS(Calcs!AK:AK,Calcs!$U:$U,$C160,Calcs!$C:$C,$D160)</f>
        <v>0</v>
      </c>
    </row>
    <row r="161" spans="3:16" x14ac:dyDescent="0.25">
      <c r="C161" t="s">
        <v>122</v>
      </c>
      <c r="D161" t="s">
        <v>3451</v>
      </c>
      <c r="E161" s="93">
        <f>SUMIFS(Calcs!Z:Z,Calcs!$U:$U,$C161,Calcs!$C:$C,$D161)</f>
        <v>0</v>
      </c>
      <c r="F161" s="93">
        <f>SUMIFS(Calcs!AA:AA,Calcs!$U:$U,$C161,Calcs!$C:$C,$D161)</f>
        <v>0</v>
      </c>
      <c r="G161" s="93">
        <f>SUMIFS(Calcs!AB:AB,Calcs!$U:$U,$C161,Calcs!$C:$C,$D161)</f>
        <v>0</v>
      </c>
      <c r="H161" s="93">
        <f>SUMIFS(Calcs!AC:AC,Calcs!$U:$U,$C161,Calcs!$C:$C,$D161)</f>
        <v>0</v>
      </c>
      <c r="I161" s="93">
        <f>SUMIFS(Calcs!AD:AD,Calcs!$U:$U,$C161,Calcs!$C:$C,$D161)</f>
        <v>0</v>
      </c>
      <c r="J161" s="93">
        <f>SUMIFS(Calcs!AE:AE,Calcs!$U:$U,$C161,Calcs!$C:$C,$D161)</f>
        <v>0</v>
      </c>
      <c r="K161" s="93">
        <f>SUMIFS(Calcs!AF:AF,Calcs!$U:$U,$C161,Calcs!$C:$C,$D161)</f>
        <v>0</v>
      </c>
      <c r="L161" s="93">
        <f>SUMIFS(Calcs!AG:AG,Calcs!$U:$U,$C161,Calcs!$C:$C,$D161)</f>
        <v>0</v>
      </c>
      <c r="M161" s="93">
        <f>SUMIFS(Calcs!AH:AH,Calcs!$U:$U,$C161,Calcs!$C:$C,$D161)</f>
        <v>0</v>
      </c>
      <c r="N161" s="93">
        <f>SUMIFS(Calcs!AI:AI,Calcs!$U:$U,$C161,Calcs!$C:$C,$D161)</f>
        <v>0</v>
      </c>
      <c r="O161" s="93">
        <f>SUMIFS(Calcs!AJ:AJ,Calcs!$U:$U,$C161,Calcs!$C:$C,$D161)</f>
        <v>0</v>
      </c>
      <c r="P161" s="93">
        <f>SUMIFS(Calcs!AK:AK,Calcs!$U:$U,$C161,Calcs!$C:$C,$D161)</f>
        <v>0</v>
      </c>
    </row>
    <row r="162" spans="3:16" x14ac:dyDescent="0.25">
      <c r="C162" t="s">
        <v>371</v>
      </c>
      <c r="D162" t="s">
        <v>3451</v>
      </c>
      <c r="E162" s="93">
        <f>SUMIFS(Calcs!Z:Z,Calcs!$U:$U,$C162,Calcs!$C:$C,$D162)</f>
        <v>0</v>
      </c>
      <c r="F162" s="93">
        <f>SUMIFS(Calcs!AA:AA,Calcs!$U:$U,$C162,Calcs!$C:$C,$D162)</f>
        <v>0</v>
      </c>
      <c r="G162" s="93">
        <f>SUMIFS(Calcs!AB:AB,Calcs!$U:$U,$C162,Calcs!$C:$C,$D162)</f>
        <v>0</v>
      </c>
      <c r="H162" s="93">
        <f>SUMIFS(Calcs!AC:AC,Calcs!$U:$U,$C162,Calcs!$C:$C,$D162)</f>
        <v>0</v>
      </c>
      <c r="I162" s="93">
        <f>SUMIFS(Calcs!AD:AD,Calcs!$U:$U,$C162,Calcs!$C:$C,$D162)</f>
        <v>0</v>
      </c>
      <c r="J162" s="93">
        <f>SUMIFS(Calcs!AE:AE,Calcs!$U:$U,$C162,Calcs!$C:$C,$D162)</f>
        <v>0</v>
      </c>
      <c r="K162" s="93">
        <f>SUMIFS(Calcs!AF:AF,Calcs!$U:$U,$C162,Calcs!$C:$C,$D162)</f>
        <v>0</v>
      </c>
      <c r="L162" s="93">
        <f>SUMIFS(Calcs!AG:AG,Calcs!$U:$U,$C162,Calcs!$C:$C,$D162)</f>
        <v>0</v>
      </c>
      <c r="M162" s="93">
        <f>SUMIFS(Calcs!AH:AH,Calcs!$U:$U,$C162,Calcs!$C:$C,$D162)</f>
        <v>0</v>
      </c>
      <c r="N162" s="93">
        <f>SUMIFS(Calcs!AI:AI,Calcs!$U:$U,$C162,Calcs!$C:$C,$D162)</f>
        <v>0</v>
      </c>
      <c r="O162" s="93">
        <f>SUMIFS(Calcs!AJ:AJ,Calcs!$U:$U,$C162,Calcs!$C:$C,$D162)</f>
        <v>0</v>
      </c>
      <c r="P162" s="93">
        <f>SUMIFS(Calcs!AK:AK,Calcs!$U:$U,$C162,Calcs!$C:$C,$D162)</f>
        <v>0</v>
      </c>
    </row>
    <row r="163" spans="3:16" x14ac:dyDescent="0.25">
      <c r="C163" t="s">
        <v>770</v>
      </c>
      <c r="D163" t="s">
        <v>3451</v>
      </c>
      <c r="E163" s="93">
        <f>SUMIFS(Calcs!Z:Z,Calcs!$U:$U,$C163,Calcs!$C:$C,$D163)</f>
        <v>0</v>
      </c>
      <c r="F163" s="93">
        <f>SUMIFS(Calcs!AA:AA,Calcs!$U:$U,$C163,Calcs!$C:$C,$D163)</f>
        <v>0</v>
      </c>
      <c r="G163" s="93">
        <f>SUMIFS(Calcs!AB:AB,Calcs!$U:$U,$C163,Calcs!$C:$C,$D163)</f>
        <v>0</v>
      </c>
      <c r="H163" s="93">
        <f>SUMIFS(Calcs!AC:AC,Calcs!$U:$U,$C163,Calcs!$C:$C,$D163)</f>
        <v>0</v>
      </c>
      <c r="I163" s="93">
        <f>SUMIFS(Calcs!AD:AD,Calcs!$U:$U,$C163,Calcs!$C:$C,$D163)</f>
        <v>0</v>
      </c>
      <c r="J163" s="93">
        <f>SUMIFS(Calcs!AE:AE,Calcs!$U:$U,$C163,Calcs!$C:$C,$D163)</f>
        <v>0</v>
      </c>
      <c r="K163" s="93">
        <f>SUMIFS(Calcs!AF:AF,Calcs!$U:$U,$C163,Calcs!$C:$C,$D163)</f>
        <v>0</v>
      </c>
      <c r="L163" s="93">
        <f>SUMIFS(Calcs!AG:AG,Calcs!$U:$U,$C163,Calcs!$C:$C,$D163)</f>
        <v>0</v>
      </c>
      <c r="M163" s="93">
        <f>SUMIFS(Calcs!AH:AH,Calcs!$U:$U,$C163,Calcs!$C:$C,$D163)</f>
        <v>0</v>
      </c>
      <c r="N163" s="93">
        <f>SUMIFS(Calcs!AI:AI,Calcs!$U:$U,$C163,Calcs!$C:$C,$D163)</f>
        <v>0</v>
      </c>
      <c r="O163" s="93">
        <f>SUMIFS(Calcs!AJ:AJ,Calcs!$U:$U,$C163,Calcs!$C:$C,$D163)</f>
        <v>0</v>
      </c>
      <c r="P163" s="93">
        <f>SUMIFS(Calcs!AK:AK,Calcs!$U:$U,$C163,Calcs!$C:$C,$D163)</f>
        <v>0</v>
      </c>
    </row>
    <row r="164" spans="3:16" x14ac:dyDescent="0.25">
      <c r="C164" t="s">
        <v>837</v>
      </c>
      <c r="D164" t="s">
        <v>3451</v>
      </c>
      <c r="E164" s="93">
        <f>SUMIFS(Calcs!Z:Z,Calcs!$U:$U,$C164,Calcs!$C:$C,$D164)</f>
        <v>0</v>
      </c>
      <c r="F164" s="93">
        <f>SUMIFS(Calcs!AA:AA,Calcs!$U:$U,$C164,Calcs!$C:$C,$D164)</f>
        <v>0</v>
      </c>
      <c r="G164" s="93">
        <f>SUMIFS(Calcs!AB:AB,Calcs!$U:$U,$C164,Calcs!$C:$C,$D164)</f>
        <v>0</v>
      </c>
      <c r="H164" s="93">
        <f>SUMIFS(Calcs!AC:AC,Calcs!$U:$U,$C164,Calcs!$C:$C,$D164)</f>
        <v>0</v>
      </c>
      <c r="I164" s="93">
        <f>SUMIFS(Calcs!AD:AD,Calcs!$U:$U,$C164,Calcs!$C:$C,$D164)</f>
        <v>0</v>
      </c>
      <c r="J164" s="93">
        <f>SUMIFS(Calcs!AE:AE,Calcs!$U:$U,$C164,Calcs!$C:$C,$D164)</f>
        <v>0</v>
      </c>
      <c r="K164" s="93">
        <f>SUMIFS(Calcs!AF:AF,Calcs!$U:$U,$C164,Calcs!$C:$C,$D164)</f>
        <v>0</v>
      </c>
      <c r="L164" s="93">
        <f>SUMIFS(Calcs!AG:AG,Calcs!$U:$U,$C164,Calcs!$C:$C,$D164)</f>
        <v>0</v>
      </c>
      <c r="M164" s="93">
        <f>SUMIFS(Calcs!AH:AH,Calcs!$U:$U,$C164,Calcs!$C:$C,$D164)</f>
        <v>0</v>
      </c>
      <c r="N164" s="93">
        <f>SUMIFS(Calcs!AI:AI,Calcs!$U:$U,$C164,Calcs!$C:$C,$D164)</f>
        <v>0</v>
      </c>
      <c r="O164" s="93">
        <f>SUMIFS(Calcs!AJ:AJ,Calcs!$U:$U,$C164,Calcs!$C:$C,$D164)</f>
        <v>0</v>
      </c>
      <c r="P164" s="93">
        <f>SUMIFS(Calcs!AK:AK,Calcs!$U:$U,$C164,Calcs!$C:$C,$D164)</f>
        <v>0</v>
      </c>
    </row>
    <row r="165" spans="3:16" x14ac:dyDescent="0.25">
      <c r="C165" t="s">
        <v>140</v>
      </c>
      <c r="D165" t="s">
        <v>3451</v>
      </c>
      <c r="E165" s="93">
        <f>SUMIFS(Calcs!Z:Z,Calcs!$U:$U,$C165,Calcs!$C:$C,$D165)</f>
        <v>27.988870131708925</v>
      </c>
      <c r="F165" s="93">
        <f>SUMIFS(Calcs!AA:AA,Calcs!$U:$U,$C165,Calcs!$C:$C,$D165)</f>
        <v>36.547305533671519</v>
      </c>
      <c r="G165" s="93">
        <f>SUMIFS(Calcs!AB:AB,Calcs!$U:$U,$C165,Calcs!$C:$C,$D165)</f>
        <v>36.839466738920272</v>
      </c>
      <c r="H165" s="93">
        <f>SUMIFS(Calcs!AC:AC,Calcs!$U:$U,$C165,Calcs!$C:$C,$D165)</f>
        <v>49.877607328154497</v>
      </c>
      <c r="I165" s="93">
        <f>SUMIFS(Calcs!AD:AD,Calcs!$U:$U,$C165,Calcs!$C:$C,$D165)</f>
        <v>60.742040185187065</v>
      </c>
      <c r="J165" s="93">
        <f>SUMIFS(Calcs!AE:AE,Calcs!$U:$U,$C165,Calcs!$C:$C,$D165)</f>
        <v>65.352037303529116</v>
      </c>
      <c r="K165" s="93">
        <f>SUMIFS(Calcs!AF:AF,Calcs!$U:$U,$C165,Calcs!$C:$C,$D165)</f>
        <v>22.716002786316029</v>
      </c>
      <c r="L165" s="93">
        <f>SUMIFS(Calcs!AG:AG,Calcs!$U:$U,$C165,Calcs!$C:$C,$D165)</f>
        <v>38.11437205501862</v>
      </c>
      <c r="M165" s="93">
        <f>SUMIFS(Calcs!AH:AH,Calcs!$U:$U,$C165,Calcs!$C:$C,$D165)</f>
        <v>52.263209807795896</v>
      </c>
      <c r="N165" s="93">
        <f>SUMIFS(Calcs!AI:AI,Calcs!$U:$U,$C165,Calcs!$C:$C,$D165)</f>
        <v>62.982291598885546</v>
      </c>
      <c r="O165" s="93">
        <f>SUMIFS(Calcs!AJ:AJ,Calcs!$U:$U,$C165,Calcs!$C:$C,$D165)</f>
        <v>84.227624179320088</v>
      </c>
      <c r="P165" s="93">
        <f>SUMIFS(Calcs!AK:AK,Calcs!$U:$U,$C165,Calcs!$C:$C,$D165)</f>
        <v>72.668793038916107</v>
      </c>
    </row>
    <row r="166" spans="3:16" x14ac:dyDescent="0.25">
      <c r="C166" t="s">
        <v>136</v>
      </c>
      <c r="D166" t="s">
        <v>3451</v>
      </c>
      <c r="E166" s="93">
        <f>SUMIFS(Calcs!Z:Z,Calcs!$U:$U,$C166,Calcs!$C:$C,$D166)</f>
        <v>0</v>
      </c>
      <c r="F166" s="93">
        <f>SUMIFS(Calcs!AA:AA,Calcs!$U:$U,$C166,Calcs!$C:$C,$D166)</f>
        <v>0</v>
      </c>
      <c r="G166" s="93">
        <f>SUMIFS(Calcs!AB:AB,Calcs!$U:$U,$C166,Calcs!$C:$C,$D166)</f>
        <v>0</v>
      </c>
      <c r="H166" s="93">
        <f>SUMIFS(Calcs!AC:AC,Calcs!$U:$U,$C166,Calcs!$C:$C,$D166)</f>
        <v>0</v>
      </c>
      <c r="I166" s="93">
        <f>SUMIFS(Calcs!AD:AD,Calcs!$U:$U,$C166,Calcs!$C:$C,$D166)</f>
        <v>0</v>
      </c>
      <c r="J166" s="93">
        <f>SUMIFS(Calcs!AE:AE,Calcs!$U:$U,$C166,Calcs!$C:$C,$D166)</f>
        <v>0</v>
      </c>
      <c r="K166" s="93">
        <f>SUMIFS(Calcs!AF:AF,Calcs!$U:$U,$C166,Calcs!$C:$C,$D166)</f>
        <v>0</v>
      </c>
      <c r="L166" s="93">
        <f>SUMIFS(Calcs!AG:AG,Calcs!$U:$U,$C166,Calcs!$C:$C,$D166)</f>
        <v>0</v>
      </c>
      <c r="M166" s="93">
        <f>SUMIFS(Calcs!AH:AH,Calcs!$U:$U,$C166,Calcs!$C:$C,$D166)</f>
        <v>0</v>
      </c>
      <c r="N166" s="93">
        <f>SUMIFS(Calcs!AI:AI,Calcs!$U:$U,$C166,Calcs!$C:$C,$D166)</f>
        <v>0</v>
      </c>
      <c r="O166" s="93">
        <f>SUMIFS(Calcs!AJ:AJ,Calcs!$U:$U,$C166,Calcs!$C:$C,$D166)</f>
        <v>0</v>
      </c>
      <c r="P166" s="93">
        <f>SUMIFS(Calcs!AK:AK,Calcs!$U:$U,$C166,Calcs!$C:$C,$D166)</f>
        <v>0</v>
      </c>
    </row>
    <row r="167" spans="3:16" x14ac:dyDescent="0.25">
      <c r="C167" t="s">
        <v>247</v>
      </c>
      <c r="D167" t="s">
        <v>3451</v>
      </c>
      <c r="E167" s="93">
        <f>SUMIFS(Calcs!Z:Z,Calcs!$U:$U,$C167,Calcs!$C:$C,$D167)</f>
        <v>0</v>
      </c>
      <c r="F167" s="93">
        <f>SUMIFS(Calcs!AA:AA,Calcs!$U:$U,$C167,Calcs!$C:$C,$D167)</f>
        <v>0</v>
      </c>
      <c r="G167" s="93">
        <f>SUMIFS(Calcs!AB:AB,Calcs!$U:$U,$C167,Calcs!$C:$C,$D167)</f>
        <v>0</v>
      </c>
      <c r="H167" s="93">
        <f>SUMIFS(Calcs!AC:AC,Calcs!$U:$U,$C167,Calcs!$C:$C,$D167)</f>
        <v>0</v>
      </c>
      <c r="I167" s="93">
        <f>SUMIFS(Calcs!AD:AD,Calcs!$U:$U,$C167,Calcs!$C:$C,$D167)</f>
        <v>0</v>
      </c>
      <c r="J167" s="93">
        <f>SUMIFS(Calcs!AE:AE,Calcs!$U:$U,$C167,Calcs!$C:$C,$D167)</f>
        <v>0</v>
      </c>
      <c r="K167" s="93">
        <f>SUMIFS(Calcs!AF:AF,Calcs!$U:$U,$C167,Calcs!$C:$C,$D167)</f>
        <v>0</v>
      </c>
      <c r="L167" s="93">
        <f>SUMIFS(Calcs!AG:AG,Calcs!$U:$U,$C167,Calcs!$C:$C,$D167)</f>
        <v>0</v>
      </c>
      <c r="M167" s="93">
        <f>SUMIFS(Calcs!AH:AH,Calcs!$U:$U,$C167,Calcs!$C:$C,$D167)</f>
        <v>0</v>
      </c>
      <c r="N167" s="93">
        <f>SUMIFS(Calcs!AI:AI,Calcs!$U:$U,$C167,Calcs!$C:$C,$D167)</f>
        <v>0</v>
      </c>
      <c r="O167" s="93">
        <f>SUMIFS(Calcs!AJ:AJ,Calcs!$U:$U,$C167,Calcs!$C:$C,$D167)</f>
        <v>0</v>
      </c>
      <c r="P167" s="93">
        <f>SUMIFS(Calcs!AK:AK,Calcs!$U:$U,$C167,Calcs!$C:$C,$D167)</f>
        <v>0</v>
      </c>
    </row>
    <row r="168" spans="3:16" x14ac:dyDescent="0.25">
      <c r="C168" t="s">
        <v>596</v>
      </c>
      <c r="D168" t="s">
        <v>3451</v>
      </c>
      <c r="E168" s="93">
        <f>SUMIFS(Calcs!Z:Z,Calcs!$U:$U,$C168,Calcs!$C:$C,$D168)</f>
        <v>0</v>
      </c>
      <c r="F168" s="93">
        <f>SUMIFS(Calcs!AA:AA,Calcs!$U:$U,$C168,Calcs!$C:$C,$D168)</f>
        <v>0</v>
      </c>
      <c r="G168" s="93">
        <f>SUMIFS(Calcs!AB:AB,Calcs!$U:$U,$C168,Calcs!$C:$C,$D168)</f>
        <v>0</v>
      </c>
      <c r="H168" s="93">
        <f>SUMIFS(Calcs!AC:AC,Calcs!$U:$U,$C168,Calcs!$C:$C,$D168)</f>
        <v>0</v>
      </c>
      <c r="I168" s="93">
        <f>SUMIFS(Calcs!AD:AD,Calcs!$U:$U,$C168,Calcs!$C:$C,$D168)</f>
        <v>0</v>
      </c>
      <c r="J168" s="93">
        <f>SUMIFS(Calcs!AE:AE,Calcs!$U:$U,$C168,Calcs!$C:$C,$D168)</f>
        <v>0</v>
      </c>
      <c r="K168" s="93">
        <f>SUMIFS(Calcs!AF:AF,Calcs!$U:$U,$C168,Calcs!$C:$C,$D168)</f>
        <v>0</v>
      </c>
      <c r="L168" s="93">
        <f>SUMIFS(Calcs!AG:AG,Calcs!$U:$U,$C168,Calcs!$C:$C,$D168)</f>
        <v>0</v>
      </c>
      <c r="M168" s="93">
        <f>SUMIFS(Calcs!AH:AH,Calcs!$U:$U,$C168,Calcs!$C:$C,$D168)</f>
        <v>0</v>
      </c>
      <c r="N168" s="93">
        <f>SUMIFS(Calcs!AI:AI,Calcs!$U:$U,$C168,Calcs!$C:$C,$D168)</f>
        <v>0</v>
      </c>
      <c r="O168" s="93">
        <f>SUMIFS(Calcs!AJ:AJ,Calcs!$U:$U,$C168,Calcs!$C:$C,$D168)</f>
        <v>0</v>
      </c>
      <c r="P168" s="93">
        <f>SUMIFS(Calcs!AK:AK,Calcs!$U:$U,$C168,Calcs!$C:$C,$D168)</f>
        <v>0</v>
      </c>
    </row>
    <row r="169" spans="3:16" x14ac:dyDescent="0.25">
      <c r="C169" t="s">
        <v>1363</v>
      </c>
      <c r="D169" t="s">
        <v>3451</v>
      </c>
      <c r="E169" s="93">
        <f>SUMIFS(Calcs!Z:Z,Calcs!$U:$U,$C169,Calcs!$C:$C,$D169)</f>
        <v>0</v>
      </c>
      <c r="F169" s="93">
        <f>SUMIFS(Calcs!AA:AA,Calcs!$U:$U,$C169,Calcs!$C:$C,$D169)</f>
        <v>0</v>
      </c>
      <c r="G169" s="93">
        <f>SUMIFS(Calcs!AB:AB,Calcs!$U:$U,$C169,Calcs!$C:$C,$D169)</f>
        <v>0</v>
      </c>
      <c r="H169" s="93">
        <f>SUMIFS(Calcs!AC:AC,Calcs!$U:$U,$C169,Calcs!$C:$C,$D169)</f>
        <v>0</v>
      </c>
      <c r="I169" s="93">
        <f>SUMIFS(Calcs!AD:AD,Calcs!$U:$U,$C169,Calcs!$C:$C,$D169)</f>
        <v>0</v>
      </c>
      <c r="J169" s="93">
        <f>SUMIFS(Calcs!AE:AE,Calcs!$U:$U,$C169,Calcs!$C:$C,$D169)</f>
        <v>0</v>
      </c>
      <c r="K169" s="93">
        <f>SUMIFS(Calcs!AF:AF,Calcs!$U:$U,$C169,Calcs!$C:$C,$D169)</f>
        <v>0</v>
      </c>
      <c r="L169" s="93">
        <f>SUMIFS(Calcs!AG:AG,Calcs!$U:$U,$C169,Calcs!$C:$C,$D169)</f>
        <v>0</v>
      </c>
      <c r="M169" s="93">
        <f>SUMIFS(Calcs!AH:AH,Calcs!$U:$U,$C169,Calcs!$C:$C,$D169)</f>
        <v>0</v>
      </c>
      <c r="N169" s="93">
        <f>SUMIFS(Calcs!AI:AI,Calcs!$U:$U,$C169,Calcs!$C:$C,$D169)</f>
        <v>0</v>
      </c>
      <c r="O169" s="93">
        <f>SUMIFS(Calcs!AJ:AJ,Calcs!$U:$U,$C169,Calcs!$C:$C,$D169)</f>
        <v>0</v>
      </c>
      <c r="P169" s="93">
        <f>SUMIFS(Calcs!AK:AK,Calcs!$U:$U,$C169,Calcs!$C:$C,$D169)</f>
        <v>0</v>
      </c>
    </row>
    <row r="170" spans="3:16" x14ac:dyDescent="0.25">
      <c r="C170" t="s">
        <v>155</v>
      </c>
      <c r="D170" t="s">
        <v>3451</v>
      </c>
      <c r="E170" s="93">
        <f>SUMIFS(Calcs!Z:Z,Calcs!$U:$U,$C170,Calcs!$C:$C,$D170)</f>
        <v>0</v>
      </c>
      <c r="F170" s="93">
        <f>SUMIFS(Calcs!AA:AA,Calcs!$U:$U,$C170,Calcs!$C:$C,$D170)</f>
        <v>0</v>
      </c>
      <c r="G170" s="93">
        <f>SUMIFS(Calcs!AB:AB,Calcs!$U:$U,$C170,Calcs!$C:$C,$D170)</f>
        <v>0</v>
      </c>
      <c r="H170" s="93">
        <f>SUMIFS(Calcs!AC:AC,Calcs!$U:$U,$C170,Calcs!$C:$C,$D170)</f>
        <v>0</v>
      </c>
      <c r="I170" s="93">
        <f>SUMIFS(Calcs!AD:AD,Calcs!$U:$U,$C170,Calcs!$C:$C,$D170)</f>
        <v>0</v>
      </c>
      <c r="J170" s="93">
        <f>SUMIFS(Calcs!AE:AE,Calcs!$U:$U,$C170,Calcs!$C:$C,$D170)</f>
        <v>0</v>
      </c>
      <c r="K170" s="93">
        <f>SUMIFS(Calcs!AF:AF,Calcs!$U:$U,$C170,Calcs!$C:$C,$D170)</f>
        <v>0</v>
      </c>
      <c r="L170" s="93">
        <f>SUMIFS(Calcs!AG:AG,Calcs!$U:$U,$C170,Calcs!$C:$C,$D170)</f>
        <v>0</v>
      </c>
      <c r="M170" s="93">
        <f>SUMIFS(Calcs!AH:AH,Calcs!$U:$U,$C170,Calcs!$C:$C,$D170)</f>
        <v>0</v>
      </c>
      <c r="N170" s="93">
        <f>SUMIFS(Calcs!AI:AI,Calcs!$U:$U,$C170,Calcs!$C:$C,$D170)</f>
        <v>0</v>
      </c>
      <c r="O170" s="93">
        <f>SUMIFS(Calcs!AJ:AJ,Calcs!$U:$U,$C170,Calcs!$C:$C,$D170)</f>
        <v>0</v>
      </c>
      <c r="P170" s="93">
        <f>SUMIFS(Calcs!AK:AK,Calcs!$U:$U,$C170,Calcs!$C:$C,$D170)</f>
        <v>0</v>
      </c>
    </row>
    <row r="171" spans="3:16" x14ac:dyDescent="0.25">
      <c r="C171" t="s">
        <v>3612</v>
      </c>
      <c r="D171" t="s">
        <v>3451</v>
      </c>
      <c r="E171" s="93">
        <f>SUMIFS(Calcs!Z:Z,Calcs!$U:$U,$C171,Calcs!$C:$C,$D171)</f>
        <v>0</v>
      </c>
      <c r="F171" s="93">
        <f>SUMIFS(Calcs!AA:AA,Calcs!$U:$U,$C171,Calcs!$C:$C,$D171)</f>
        <v>0</v>
      </c>
      <c r="G171" s="93">
        <f>SUMIFS(Calcs!AB:AB,Calcs!$U:$U,$C171,Calcs!$C:$C,$D171)</f>
        <v>0</v>
      </c>
      <c r="H171" s="93">
        <f>SUMIFS(Calcs!AC:AC,Calcs!$U:$U,$C171,Calcs!$C:$C,$D171)</f>
        <v>0</v>
      </c>
      <c r="I171" s="93">
        <f>SUMIFS(Calcs!AD:AD,Calcs!$U:$U,$C171,Calcs!$C:$C,$D171)</f>
        <v>0</v>
      </c>
      <c r="J171" s="93">
        <f>SUMIFS(Calcs!AE:AE,Calcs!$U:$U,$C171,Calcs!$C:$C,$D171)</f>
        <v>0</v>
      </c>
      <c r="K171" s="93">
        <f>SUMIFS(Calcs!AF:AF,Calcs!$U:$U,$C171,Calcs!$C:$C,$D171)</f>
        <v>0</v>
      </c>
      <c r="L171" s="93">
        <f>SUMIFS(Calcs!AG:AG,Calcs!$U:$U,$C171,Calcs!$C:$C,$D171)</f>
        <v>0</v>
      </c>
      <c r="M171" s="93">
        <f>SUMIFS(Calcs!AH:AH,Calcs!$U:$U,$C171,Calcs!$C:$C,$D171)</f>
        <v>0</v>
      </c>
      <c r="N171" s="93">
        <f>SUMIFS(Calcs!AI:AI,Calcs!$U:$U,$C171,Calcs!$C:$C,$D171)</f>
        <v>0</v>
      </c>
      <c r="O171" s="93">
        <f>SUMIFS(Calcs!AJ:AJ,Calcs!$U:$U,$C171,Calcs!$C:$C,$D171)</f>
        <v>0</v>
      </c>
      <c r="P171" s="93">
        <f>SUMIFS(Calcs!AK:AK,Calcs!$U:$U,$C171,Calcs!$C:$C,$D171)</f>
        <v>0</v>
      </c>
    </row>
    <row r="172" spans="3:16" x14ac:dyDescent="0.25">
      <c r="C172" t="s">
        <v>3717</v>
      </c>
      <c r="D172" t="s">
        <v>3473</v>
      </c>
      <c r="E172" s="93">
        <f>SUMIFS(Calcs!Z:Z,Calcs!$U:$U,$C172,Calcs!$C:$C,$D172)</f>
        <v>0</v>
      </c>
      <c r="F172" s="93">
        <f>SUMIFS(Calcs!AA:AA,Calcs!$U:$U,$C172,Calcs!$C:$C,$D172)</f>
        <v>0</v>
      </c>
      <c r="G172" s="93">
        <f>SUMIFS(Calcs!AB:AB,Calcs!$U:$U,$C172,Calcs!$C:$C,$D172)</f>
        <v>0</v>
      </c>
      <c r="H172" s="93">
        <f>SUMIFS(Calcs!AC:AC,Calcs!$U:$U,$C172,Calcs!$C:$C,$D172)</f>
        <v>0</v>
      </c>
      <c r="I172" s="93">
        <f>SUMIFS(Calcs!AD:AD,Calcs!$U:$U,$C172,Calcs!$C:$C,$D172)</f>
        <v>0</v>
      </c>
      <c r="J172" s="93">
        <f>SUMIFS(Calcs!AE:AE,Calcs!$U:$U,$C172,Calcs!$C:$C,$D172)</f>
        <v>0</v>
      </c>
      <c r="K172" s="93">
        <f>SUMIFS(Calcs!AF:AF,Calcs!$U:$U,$C172,Calcs!$C:$C,$D172)</f>
        <v>0</v>
      </c>
      <c r="L172" s="93">
        <f>SUMIFS(Calcs!AG:AG,Calcs!$U:$U,$C172,Calcs!$C:$C,$D172)</f>
        <v>0</v>
      </c>
      <c r="M172" s="93">
        <f>SUMIFS(Calcs!AH:AH,Calcs!$U:$U,$C172,Calcs!$C:$C,$D172)</f>
        <v>0</v>
      </c>
      <c r="N172" s="93">
        <f>SUMIFS(Calcs!AI:AI,Calcs!$U:$U,$C172,Calcs!$C:$C,$D172)</f>
        <v>0</v>
      </c>
      <c r="O172" s="93">
        <f>SUMIFS(Calcs!AJ:AJ,Calcs!$U:$U,$C172,Calcs!$C:$C,$D172)</f>
        <v>0</v>
      </c>
      <c r="P172" s="93">
        <f>SUMIFS(Calcs!AK:AK,Calcs!$U:$U,$C172,Calcs!$C:$C,$D172)</f>
        <v>0</v>
      </c>
    </row>
    <row r="173" spans="3:16" x14ac:dyDescent="0.25">
      <c r="C173" t="s">
        <v>192</v>
      </c>
      <c r="D173" t="s">
        <v>3473</v>
      </c>
      <c r="E173" s="93">
        <f>SUMIFS(Calcs!Z:Z,Calcs!$U:$U,$C173,Calcs!$C:$C,$D173)</f>
        <v>0</v>
      </c>
      <c r="F173" s="93">
        <f>SUMIFS(Calcs!AA:AA,Calcs!$U:$U,$C173,Calcs!$C:$C,$D173)</f>
        <v>0</v>
      </c>
      <c r="G173" s="93">
        <f>SUMIFS(Calcs!AB:AB,Calcs!$U:$U,$C173,Calcs!$C:$C,$D173)</f>
        <v>0</v>
      </c>
      <c r="H173" s="93">
        <f>SUMIFS(Calcs!AC:AC,Calcs!$U:$U,$C173,Calcs!$C:$C,$D173)</f>
        <v>0</v>
      </c>
      <c r="I173" s="93">
        <f>SUMIFS(Calcs!AD:AD,Calcs!$U:$U,$C173,Calcs!$C:$C,$D173)</f>
        <v>0</v>
      </c>
      <c r="J173" s="93">
        <f>SUMIFS(Calcs!AE:AE,Calcs!$U:$U,$C173,Calcs!$C:$C,$D173)</f>
        <v>0</v>
      </c>
      <c r="K173" s="93">
        <f>SUMIFS(Calcs!AF:AF,Calcs!$U:$U,$C173,Calcs!$C:$C,$D173)</f>
        <v>0</v>
      </c>
      <c r="L173" s="93">
        <f>SUMIFS(Calcs!AG:AG,Calcs!$U:$U,$C173,Calcs!$C:$C,$D173)</f>
        <v>0</v>
      </c>
      <c r="M173" s="93">
        <f>SUMIFS(Calcs!AH:AH,Calcs!$U:$U,$C173,Calcs!$C:$C,$D173)</f>
        <v>0</v>
      </c>
      <c r="N173" s="93">
        <f>SUMIFS(Calcs!AI:AI,Calcs!$U:$U,$C173,Calcs!$C:$C,$D173)</f>
        <v>0</v>
      </c>
      <c r="O173" s="93">
        <f>SUMIFS(Calcs!AJ:AJ,Calcs!$U:$U,$C173,Calcs!$C:$C,$D173)</f>
        <v>0</v>
      </c>
      <c r="P173" s="93">
        <f>SUMIFS(Calcs!AK:AK,Calcs!$U:$U,$C173,Calcs!$C:$C,$D173)</f>
        <v>0</v>
      </c>
    </row>
    <row r="174" spans="3:16" x14ac:dyDescent="0.25">
      <c r="C174" t="s">
        <v>422</v>
      </c>
      <c r="D174" t="s">
        <v>3473</v>
      </c>
      <c r="E174" s="93">
        <f>SUMIFS(Calcs!Z:Z,Calcs!$U:$U,$C174,Calcs!$C:$C,$D174)</f>
        <v>0</v>
      </c>
      <c r="F174" s="93">
        <f>SUMIFS(Calcs!AA:AA,Calcs!$U:$U,$C174,Calcs!$C:$C,$D174)</f>
        <v>0</v>
      </c>
      <c r="G174" s="93">
        <f>SUMIFS(Calcs!AB:AB,Calcs!$U:$U,$C174,Calcs!$C:$C,$D174)</f>
        <v>6.1019009608361729</v>
      </c>
      <c r="H174" s="93">
        <f>SUMIFS(Calcs!AC:AC,Calcs!$U:$U,$C174,Calcs!$C:$C,$D174)</f>
        <v>4.7393304486206347</v>
      </c>
      <c r="I174" s="93">
        <f>SUMIFS(Calcs!AD:AD,Calcs!$U:$U,$C174,Calcs!$C:$C,$D174)</f>
        <v>3.3767599364050964</v>
      </c>
      <c r="J174" s="93">
        <f>SUMIFS(Calcs!AE:AE,Calcs!$U:$U,$C174,Calcs!$C:$C,$D174)</f>
        <v>3.3366753087596135</v>
      </c>
      <c r="K174" s="93">
        <f>SUMIFS(Calcs!AF:AF,Calcs!$U:$U,$C174,Calcs!$C:$C,$D174)</f>
        <v>6.4283518281725556</v>
      </c>
      <c r="L174" s="93">
        <f>SUMIFS(Calcs!AG:AG,Calcs!$U:$U,$C174,Calcs!$C:$C,$D174)</f>
        <v>5.836715907703578</v>
      </c>
      <c r="M174" s="93">
        <f>SUMIFS(Calcs!AH:AH,Calcs!$U:$U,$C174,Calcs!$C:$C,$D174)</f>
        <v>5.2450799872345986</v>
      </c>
      <c r="N174" s="93">
        <f>SUMIFS(Calcs!AI:AI,Calcs!$U:$U,$C174,Calcs!$C:$C,$D174)</f>
        <v>4.6534440667656209</v>
      </c>
      <c r="O174" s="93">
        <f>SUMIFS(Calcs!AJ:AJ,Calcs!$U:$U,$C174,Calcs!$C:$C,$D174)</f>
        <v>4.0618081462966416</v>
      </c>
      <c r="P174" s="93">
        <f>SUMIFS(Calcs!AK:AK,Calcs!$U:$U,$C174,Calcs!$C:$C,$D174)</f>
        <v>3.4701722258276622</v>
      </c>
    </row>
    <row r="175" spans="3:16" x14ac:dyDescent="0.25">
      <c r="C175" t="s">
        <v>1660</v>
      </c>
      <c r="D175" t="s">
        <v>3473</v>
      </c>
      <c r="E175" s="93">
        <f>SUMIFS(Calcs!Z:Z,Calcs!$U:$U,$C175,Calcs!$C:$C,$D175)</f>
        <v>0</v>
      </c>
      <c r="F175" s="93">
        <f>SUMIFS(Calcs!AA:AA,Calcs!$U:$U,$C175,Calcs!$C:$C,$D175)</f>
        <v>0</v>
      </c>
      <c r="G175" s="93">
        <f>SUMIFS(Calcs!AB:AB,Calcs!$U:$U,$C175,Calcs!$C:$C,$D175)</f>
        <v>0</v>
      </c>
      <c r="H175" s="93">
        <f>SUMIFS(Calcs!AC:AC,Calcs!$U:$U,$C175,Calcs!$C:$C,$D175)</f>
        <v>0</v>
      </c>
      <c r="I175" s="93">
        <f>SUMIFS(Calcs!AD:AD,Calcs!$U:$U,$C175,Calcs!$C:$C,$D175)</f>
        <v>0</v>
      </c>
      <c r="J175" s="93">
        <f>SUMIFS(Calcs!AE:AE,Calcs!$U:$U,$C175,Calcs!$C:$C,$D175)</f>
        <v>0</v>
      </c>
      <c r="K175" s="93">
        <f>SUMIFS(Calcs!AF:AF,Calcs!$U:$U,$C175,Calcs!$C:$C,$D175)</f>
        <v>0</v>
      </c>
      <c r="L175" s="93">
        <f>SUMIFS(Calcs!AG:AG,Calcs!$U:$U,$C175,Calcs!$C:$C,$D175)</f>
        <v>0</v>
      </c>
      <c r="M175" s="93">
        <f>SUMIFS(Calcs!AH:AH,Calcs!$U:$U,$C175,Calcs!$C:$C,$D175)</f>
        <v>0</v>
      </c>
      <c r="N175" s="93">
        <f>SUMIFS(Calcs!AI:AI,Calcs!$U:$U,$C175,Calcs!$C:$C,$D175)</f>
        <v>0</v>
      </c>
      <c r="O175" s="93">
        <f>SUMIFS(Calcs!AJ:AJ,Calcs!$U:$U,$C175,Calcs!$C:$C,$D175)</f>
        <v>0</v>
      </c>
      <c r="P175" s="93">
        <f>SUMIFS(Calcs!AK:AK,Calcs!$U:$U,$C175,Calcs!$C:$C,$D175)</f>
        <v>0</v>
      </c>
    </row>
    <row r="176" spans="3:16" x14ac:dyDescent="0.25">
      <c r="C176" t="s">
        <v>1606</v>
      </c>
      <c r="D176" t="s">
        <v>3473</v>
      </c>
      <c r="E176" s="93">
        <f>SUMIFS(Calcs!Z:Z,Calcs!$U:$U,$C176,Calcs!$C:$C,$D176)</f>
        <v>0</v>
      </c>
      <c r="F176" s="93">
        <f>SUMIFS(Calcs!AA:AA,Calcs!$U:$U,$C176,Calcs!$C:$C,$D176)</f>
        <v>0</v>
      </c>
      <c r="G176" s="93">
        <f>SUMIFS(Calcs!AB:AB,Calcs!$U:$U,$C176,Calcs!$C:$C,$D176)</f>
        <v>0</v>
      </c>
      <c r="H176" s="93">
        <f>SUMIFS(Calcs!AC:AC,Calcs!$U:$U,$C176,Calcs!$C:$C,$D176)</f>
        <v>0</v>
      </c>
      <c r="I176" s="93">
        <f>SUMIFS(Calcs!AD:AD,Calcs!$U:$U,$C176,Calcs!$C:$C,$D176)</f>
        <v>0</v>
      </c>
      <c r="J176" s="93">
        <f>SUMIFS(Calcs!AE:AE,Calcs!$U:$U,$C176,Calcs!$C:$C,$D176)</f>
        <v>0</v>
      </c>
      <c r="K176" s="93">
        <f>SUMIFS(Calcs!AF:AF,Calcs!$U:$U,$C176,Calcs!$C:$C,$D176)</f>
        <v>0</v>
      </c>
      <c r="L176" s="93">
        <f>SUMIFS(Calcs!AG:AG,Calcs!$U:$U,$C176,Calcs!$C:$C,$D176)</f>
        <v>0</v>
      </c>
      <c r="M176" s="93">
        <f>SUMIFS(Calcs!AH:AH,Calcs!$U:$U,$C176,Calcs!$C:$C,$D176)</f>
        <v>0</v>
      </c>
      <c r="N176" s="93">
        <f>SUMIFS(Calcs!AI:AI,Calcs!$U:$U,$C176,Calcs!$C:$C,$D176)</f>
        <v>0</v>
      </c>
      <c r="O176" s="93">
        <f>SUMIFS(Calcs!AJ:AJ,Calcs!$U:$U,$C176,Calcs!$C:$C,$D176)</f>
        <v>0</v>
      </c>
      <c r="P176" s="93">
        <f>SUMIFS(Calcs!AK:AK,Calcs!$U:$U,$C176,Calcs!$C:$C,$D176)</f>
        <v>0</v>
      </c>
    </row>
    <row r="177" spans="3:16" ht="14.25" customHeight="1" x14ac:dyDescent="0.25">
      <c r="C177" t="s">
        <v>320</v>
      </c>
      <c r="D177" t="s">
        <v>3473</v>
      </c>
      <c r="E177" s="93">
        <f>SUMIFS(Calcs!Z:Z,Calcs!$U:$U,$C177,Calcs!$C:$C,$D177)</f>
        <v>0</v>
      </c>
      <c r="F177" s="93">
        <f>SUMIFS(Calcs!AA:AA,Calcs!$U:$U,$C177,Calcs!$C:$C,$D177)</f>
        <v>0</v>
      </c>
      <c r="G177" s="93">
        <f>SUMIFS(Calcs!AB:AB,Calcs!$U:$U,$C177,Calcs!$C:$C,$D177)</f>
        <v>0</v>
      </c>
      <c r="H177" s="93">
        <f>SUMIFS(Calcs!AC:AC,Calcs!$U:$U,$C177,Calcs!$C:$C,$D177)</f>
        <v>0</v>
      </c>
      <c r="I177" s="93">
        <f>SUMIFS(Calcs!AD:AD,Calcs!$U:$U,$C177,Calcs!$C:$C,$D177)</f>
        <v>0</v>
      </c>
      <c r="J177" s="93">
        <f>SUMIFS(Calcs!AE:AE,Calcs!$U:$U,$C177,Calcs!$C:$C,$D177)</f>
        <v>0</v>
      </c>
      <c r="K177" s="93">
        <f>SUMIFS(Calcs!AF:AF,Calcs!$U:$U,$C177,Calcs!$C:$C,$D177)</f>
        <v>0</v>
      </c>
      <c r="L177" s="93">
        <f>SUMIFS(Calcs!AG:AG,Calcs!$U:$U,$C177,Calcs!$C:$C,$D177)</f>
        <v>0</v>
      </c>
      <c r="M177" s="93">
        <f>SUMIFS(Calcs!AH:AH,Calcs!$U:$U,$C177,Calcs!$C:$C,$D177)</f>
        <v>0</v>
      </c>
      <c r="N177" s="93">
        <f>SUMIFS(Calcs!AI:AI,Calcs!$U:$U,$C177,Calcs!$C:$C,$D177)</f>
        <v>0</v>
      </c>
      <c r="O177" s="93">
        <f>SUMIFS(Calcs!AJ:AJ,Calcs!$U:$U,$C177,Calcs!$C:$C,$D177)</f>
        <v>0</v>
      </c>
      <c r="P177" s="93">
        <f>SUMIFS(Calcs!AK:AK,Calcs!$U:$U,$C177,Calcs!$C:$C,$D177)</f>
        <v>0</v>
      </c>
    </row>
    <row r="178" spans="3:16" x14ac:dyDescent="0.25">
      <c r="C178" t="s">
        <v>2991</v>
      </c>
      <c r="D178" t="s">
        <v>3473</v>
      </c>
      <c r="E178" s="93">
        <f>SUMIFS(Calcs!Z:Z,Calcs!$U:$U,$C178,Calcs!$C:$C,$D178)</f>
        <v>0</v>
      </c>
      <c r="F178" s="93">
        <f>SUMIFS(Calcs!AA:AA,Calcs!$U:$U,$C178,Calcs!$C:$C,$D178)</f>
        <v>0</v>
      </c>
      <c r="G178" s="93">
        <f>SUMIFS(Calcs!AB:AB,Calcs!$U:$U,$C178,Calcs!$C:$C,$D178)</f>
        <v>0</v>
      </c>
      <c r="H178" s="93">
        <f>SUMIFS(Calcs!AC:AC,Calcs!$U:$U,$C178,Calcs!$C:$C,$D178)</f>
        <v>0</v>
      </c>
      <c r="I178" s="93">
        <f>SUMIFS(Calcs!AD:AD,Calcs!$U:$U,$C178,Calcs!$C:$C,$D178)</f>
        <v>0</v>
      </c>
      <c r="J178" s="93">
        <f>SUMIFS(Calcs!AE:AE,Calcs!$U:$U,$C178,Calcs!$C:$C,$D178)</f>
        <v>0</v>
      </c>
      <c r="K178" s="93">
        <f>SUMIFS(Calcs!AF:AF,Calcs!$U:$U,$C178,Calcs!$C:$C,$D178)</f>
        <v>3.621</v>
      </c>
      <c r="L178" s="93">
        <f>SUMIFS(Calcs!AG:AG,Calcs!$U:$U,$C178,Calcs!$C:$C,$D178)</f>
        <v>3.4407999999999999</v>
      </c>
      <c r="M178" s="93">
        <f>SUMIFS(Calcs!AH:AH,Calcs!$U:$U,$C178,Calcs!$C:$C,$D178)</f>
        <v>3.2606000000000002</v>
      </c>
      <c r="N178" s="93">
        <f>SUMIFS(Calcs!AI:AI,Calcs!$U:$U,$C178,Calcs!$C:$C,$D178)</f>
        <v>3.0804</v>
      </c>
      <c r="O178" s="93">
        <f>SUMIFS(Calcs!AJ:AJ,Calcs!$U:$U,$C178,Calcs!$C:$C,$D178)</f>
        <v>2.9001999999999999</v>
      </c>
      <c r="P178" s="93">
        <f>SUMIFS(Calcs!AK:AK,Calcs!$U:$U,$C178,Calcs!$C:$C,$D178)</f>
        <v>11.200000000000001</v>
      </c>
    </row>
    <row r="179" spans="3:16" x14ac:dyDescent="0.25">
      <c r="C179" t="s">
        <v>110</v>
      </c>
      <c r="D179" t="s">
        <v>3473</v>
      </c>
      <c r="E179" s="93">
        <f>SUMIFS(Calcs!Z:Z,Calcs!$U:$U,$C179,Calcs!$C:$C,$D179)</f>
        <v>0</v>
      </c>
      <c r="F179" s="93">
        <f>SUMIFS(Calcs!AA:AA,Calcs!$U:$U,$C179,Calcs!$C:$C,$D179)</f>
        <v>0</v>
      </c>
      <c r="G179" s="93">
        <f>SUMIFS(Calcs!AB:AB,Calcs!$U:$U,$C179,Calcs!$C:$C,$D179)</f>
        <v>0</v>
      </c>
      <c r="H179" s="93">
        <f>SUMIFS(Calcs!AC:AC,Calcs!$U:$U,$C179,Calcs!$C:$C,$D179)</f>
        <v>0</v>
      </c>
      <c r="I179" s="93">
        <f>SUMIFS(Calcs!AD:AD,Calcs!$U:$U,$C179,Calcs!$C:$C,$D179)</f>
        <v>0</v>
      </c>
      <c r="J179" s="93">
        <f>SUMIFS(Calcs!AE:AE,Calcs!$U:$U,$C179,Calcs!$C:$C,$D179)</f>
        <v>0</v>
      </c>
      <c r="K179" s="93">
        <f>SUMIFS(Calcs!AF:AF,Calcs!$U:$U,$C179,Calcs!$C:$C,$D179)</f>
        <v>0</v>
      </c>
      <c r="L179" s="93">
        <f>SUMIFS(Calcs!AG:AG,Calcs!$U:$U,$C179,Calcs!$C:$C,$D179)</f>
        <v>0</v>
      </c>
      <c r="M179" s="93">
        <f>SUMIFS(Calcs!AH:AH,Calcs!$U:$U,$C179,Calcs!$C:$C,$D179)</f>
        <v>0</v>
      </c>
      <c r="N179" s="93">
        <f>SUMIFS(Calcs!AI:AI,Calcs!$U:$U,$C179,Calcs!$C:$C,$D179)</f>
        <v>0</v>
      </c>
      <c r="O179" s="93">
        <f>SUMIFS(Calcs!AJ:AJ,Calcs!$U:$U,$C179,Calcs!$C:$C,$D179)</f>
        <v>0</v>
      </c>
      <c r="P179" s="93">
        <f>SUMIFS(Calcs!AK:AK,Calcs!$U:$U,$C179,Calcs!$C:$C,$D179)</f>
        <v>0</v>
      </c>
    </row>
    <row r="180" spans="3:16" x14ac:dyDescent="0.25">
      <c r="C180" t="s">
        <v>3164</v>
      </c>
      <c r="D180" t="s">
        <v>3473</v>
      </c>
      <c r="E180" s="93">
        <f>SUMIFS(Calcs!Z:Z,Calcs!$U:$U,$C180,Calcs!$C:$C,$D180)</f>
        <v>0</v>
      </c>
      <c r="F180" s="93">
        <f>SUMIFS(Calcs!AA:AA,Calcs!$U:$U,$C180,Calcs!$C:$C,$D180)</f>
        <v>0</v>
      </c>
      <c r="G180" s="93">
        <f>SUMIFS(Calcs!AB:AB,Calcs!$U:$U,$C180,Calcs!$C:$C,$D180)</f>
        <v>0</v>
      </c>
      <c r="H180" s="93">
        <f>SUMIFS(Calcs!AC:AC,Calcs!$U:$U,$C180,Calcs!$C:$C,$D180)</f>
        <v>0</v>
      </c>
      <c r="I180" s="93">
        <f>SUMIFS(Calcs!AD:AD,Calcs!$U:$U,$C180,Calcs!$C:$C,$D180)</f>
        <v>0</v>
      </c>
      <c r="J180" s="93">
        <f>SUMIFS(Calcs!AE:AE,Calcs!$U:$U,$C180,Calcs!$C:$C,$D180)</f>
        <v>0</v>
      </c>
      <c r="K180" s="93">
        <f>SUMIFS(Calcs!AF:AF,Calcs!$U:$U,$C180,Calcs!$C:$C,$D180)</f>
        <v>0</v>
      </c>
      <c r="L180" s="93">
        <f>SUMIFS(Calcs!AG:AG,Calcs!$U:$U,$C180,Calcs!$C:$C,$D180)</f>
        <v>0</v>
      </c>
      <c r="M180" s="93">
        <f>SUMIFS(Calcs!AH:AH,Calcs!$U:$U,$C180,Calcs!$C:$C,$D180)</f>
        <v>0</v>
      </c>
      <c r="N180" s="93">
        <f>SUMIFS(Calcs!AI:AI,Calcs!$U:$U,$C180,Calcs!$C:$C,$D180)</f>
        <v>0</v>
      </c>
      <c r="O180" s="93">
        <f>SUMIFS(Calcs!AJ:AJ,Calcs!$U:$U,$C180,Calcs!$C:$C,$D180)</f>
        <v>0</v>
      </c>
      <c r="P180" s="93">
        <f>SUMIFS(Calcs!AK:AK,Calcs!$U:$U,$C180,Calcs!$C:$C,$D180)</f>
        <v>0</v>
      </c>
    </row>
    <row r="181" spans="3:16" x14ac:dyDescent="0.25">
      <c r="C181" t="s">
        <v>3513</v>
      </c>
      <c r="D181" t="s">
        <v>3473</v>
      </c>
      <c r="E181" s="93">
        <f>SUMIFS(Calcs!Z:Z,Calcs!$U:$U,$C181,Calcs!$C:$C,$D181)</f>
        <v>17.7</v>
      </c>
      <c r="F181" s="93">
        <f>SUMIFS(Calcs!AA:AA,Calcs!$U:$U,$C181,Calcs!$C:$C,$D181)</f>
        <v>18.03</v>
      </c>
      <c r="G181" s="93">
        <f>SUMIFS(Calcs!AB:AB,Calcs!$U:$U,$C181,Calcs!$C:$C,$D181)</f>
        <v>18.36</v>
      </c>
      <c r="H181" s="93">
        <f>SUMIFS(Calcs!AC:AC,Calcs!$U:$U,$C181,Calcs!$C:$C,$D181)</f>
        <v>16.91</v>
      </c>
      <c r="I181" s="93">
        <f>SUMIFS(Calcs!AD:AD,Calcs!$U:$U,$C181,Calcs!$C:$C,$D181)</f>
        <v>15.46</v>
      </c>
      <c r="J181" s="93">
        <f>SUMIFS(Calcs!AE:AE,Calcs!$U:$U,$C181,Calcs!$C:$C,$D181)</f>
        <v>15.18</v>
      </c>
      <c r="K181" s="93">
        <f>SUMIFS(Calcs!AF:AF,Calcs!$U:$U,$C181,Calcs!$C:$C,$D181)</f>
        <v>14.899999999999999</v>
      </c>
      <c r="L181" s="93">
        <f>SUMIFS(Calcs!AG:AG,Calcs!$U:$U,$C181,Calcs!$C:$C,$D181)</f>
        <v>13.524000000000001</v>
      </c>
      <c r="M181" s="93">
        <f>SUMIFS(Calcs!AH:AH,Calcs!$U:$U,$C181,Calcs!$C:$C,$D181)</f>
        <v>12.148000000000001</v>
      </c>
      <c r="N181" s="93">
        <f>SUMIFS(Calcs!AI:AI,Calcs!$U:$U,$C181,Calcs!$C:$C,$D181)</f>
        <v>10.772000000000002</v>
      </c>
      <c r="O181" s="93">
        <f>SUMIFS(Calcs!AJ:AJ,Calcs!$U:$U,$C181,Calcs!$C:$C,$D181)</f>
        <v>0</v>
      </c>
      <c r="P181" s="93">
        <f>SUMIFS(Calcs!AK:AK,Calcs!$U:$U,$C181,Calcs!$C:$C,$D181)</f>
        <v>0</v>
      </c>
    </row>
    <row r="182" spans="3:16" x14ac:dyDescent="0.25">
      <c r="C182" t="s">
        <v>3520</v>
      </c>
      <c r="D182" t="s">
        <v>3473</v>
      </c>
      <c r="E182" s="93">
        <f>SUMIFS(Calcs!Z:Z,Calcs!$U:$U,$C182,Calcs!$C:$C,$D182)</f>
        <v>0</v>
      </c>
      <c r="F182" s="93">
        <f>SUMIFS(Calcs!AA:AA,Calcs!$U:$U,$C182,Calcs!$C:$C,$D182)</f>
        <v>0</v>
      </c>
      <c r="G182" s="93">
        <f>SUMIFS(Calcs!AB:AB,Calcs!$U:$U,$C182,Calcs!$C:$C,$D182)</f>
        <v>0</v>
      </c>
      <c r="H182" s="93">
        <f>SUMIFS(Calcs!AC:AC,Calcs!$U:$U,$C182,Calcs!$C:$C,$D182)</f>
        <v>0</v>
      </c>
      <c r="I182" s="93">
        <f>SUMIFS(Calcs!AD:AD,Calcs!$U:$U,$C182,Calcs!$C:$C,$D182)</f>
        <v>0</v>
      </c>
      <c r="J182" s="93">
        <f>SUMIFS(Calcs!AE:AE,Calcs!$U:$U,$C182,Calcs!$C:$C,$D182)</f>
        <v>0</v>
      </c>
      <c r="K182" s="93">
        <f>SUMIFS(Calcs!AF:AF,Calcs!$U:$U,$C182,Calcs!$C:$C,$D182)</f>
        <v>0</v>
      </c>
      <c r="L182" s="93">
        <f>SUMIFS(Calcs!AG:AG,Calcs!$U:$U,$C182,Calcs!$C:$C,$D182)</f>
        <v>0</v>
      </c>
      <c r="M182" s="93">
        <f>SUMIFS(Calcs!AH:AH,Calcs!$U:$U,$C182,Calcs!$C:$C,$D182)</f>
        <v>0</v>
      </c>
      <c r="N182" s="93">
        <f>SUMIFS(Calcs!AI:AI,Calcs!$U:$U,$C182,Calcs!$C:$C,$D182)</f>
        <v>0</v>
      </c>
      <c r="O182" s="93">
        <f>SUMIFS(Calcs!AJ:AJ,Calcs!$U:$U,$C182,Calcs!$C:$C,$D182)</f>
        <v>0</v>
      </c>
      <c r="P182" s="93">
        <f>SUMIFS(Calcs!AK:AK,Calcs!$U:$U,$C182,Calcs!$C:$C,$D182)</f>
        <v>0</v>
      </c>
    </row>
    <row r="183" spans="3:16" x14ac:dyDescent="0.25">
      <c r="C183" t="s">
        <v>3526</v>
      </c>
      <c r="D183" t="s">
        <v>3473</v>
      </c>
      <c r="E183" s="93">
        <f>SUMIFS(Calcs!Z:Z,Calcs!$U:$U,$C183,Calcs!$C:$C,$D183)</f>
        <v>0</v>
      </c>
      <c r="F183" s="93">
        <f>SUMIFS(Calcs!AA:AA,Calcs!$U:$U,$C183,Calcs!$C:$C,$D183)</f>
        <v>0</v>
      </c>
      <c r="G183" s="93">
        <f>SUMIFS(Calcs!AB:AB,Calcs!$U:$U,$C183,Calcs!$C:$C,$D183)</f>
        <v>0</v>
      </c>
      <c r="H183" s="93">
        <f>SUMIFS(Calcs!AC:AC,Calcs!$U:$U,$C183,Calcs!$C:$C,$D183)</f>
        <v>0</v>
      </c>
      <c r="I183" s="93">
        <f>SUMIFS(Calcs!AD:AD,Calcs!$U:$U,$C183,Calcs!$C:$C,$D183)</f>
        <v>0</v>
      </c>
      <c r="J183" s="93">
        <f>SUMIFS(Calcs!AE:AE,Calcs!$U:$U,$C183,Calcs!$C:$C,$D183)</f>
        <v>0</v>
      </c>
      <c r="K183" s="93">
        <f>SUMIFS(Calcs!AF:AF,Calcs!$U:$U,$C183,Calcs!$C:$C,$D183)</f>
        <v>42.187999999999995</v>
      </c>
      <c r="L183" s="93">
        <f>SUMIFS(Calcs!AG:AG,Calcs!$U:$U,$C183,Calcs!$C:$C,$D183)</f>
        <v>39.564500000000002</v>
      </c>
      <c r="M183" s="93">
        <f>SUMIFS(Calcs!AH:AH,Calcs!$U:$U,$C183,Calcs!$C:$C,$D183)</f>
        <v>36.940999999999995</v>
      </c>
      <c r="N183" s="93">
        <f>SUMIFS(Calcs!AI:AI,Calcs!$U:$U,$C183,Calcs!$C:$C,$D183)</f>
        <v>34.317500000000003</v>
      </c>
      <c r="O183" s="93">
        <f>SUMIFS(Calcs!AJ:AJ,Calcs!$U:$U,$C183,Calcs!$C:$C,$D183)</f>
        <v>31.693999999999999</v>
      </c>
      <c r="P183" s="93">
        <f>SUMIFS(Calcs!AK:AK,Calcs!$U:$U,$C183,Calcs!$C:$C,$D183)</f>
        <v>29.070499999999999</v>
      </c>
    </row>
    <row r="184" spans="3:16" x14ac:dyDescent="0.25">
      <c r="C184" t="s">
        <v>3532</v>
      </c>
      <c r="D184" t="s">
        <v>3473</v>
      </c>
      <c r="E184" s="93">
        <f>SUMIFS(Calcs!Z:Z,Calcs!$U:$U,$C184,Calcs!$C:$C,$D184)</f>
        <v>0</v>
      </c>
      <c r="F184" s="93">
        <f>SUMIFS(Calcs!AA:AA,Calcs!$U:$U,$C184,Calcs!$C:$C,$D184)</f>
        <v>0</v>
      </c>
      <c r="G184" s="93">
        <f>SUMIFS(Calcs!AB:AB,Calcs!$U:$U,$C184,Calcs!$C:$C,$D184)</f>
        <v>0</v>
      </c>
      <c r="H184" s="93">
        <f>SUMIFS(Calcs!AC:AC,Calcs!$U:$U,$C184,Calcs!$C:$C,$D184)</f>
        <v>0</v>
      </c>
      <c r="I184" s="93">
        <f>SUMIFS(Calcs!AD:AD,Calcs!$U:$U,$C184,Calcs!$C:$C,$D184)</f>
        <v>0</v>
      </c>
      <c r="J184" s="93">
        <f>SUMIFS(Calcs!AE:AE,Calcs!$U:$U,$C184,Calcs!$C:$C,$D184)</f>
        <v>0</v>
      </c>
      <c r="K184" s="93">
        <f>SUMIFS(Calcs!AF:AF,Calcs!$U:$U,$C184,Calcs!$C:$C,$D184)</f>
        <v>0</v>
      </c>
      <c r="L184" s="93">
        <f>SUMIFS(Calcs!AG:AG,Calcs!$U:$U,$C184,Calcs!$C:$C,$D184)</f>
        <v>0</v>
      </c>
      <c r="M184" s="93">
        <f>SUMIFS(Calcs!AH:AH,Calcs!$U:$U,$C184,Calcs!$C:$C,$D184)</f>
        <v>0</v>
      </c>
      <c r="N184" s="93">
        <f>SUMIFS(Calcs!AI:AI,Calcs!$U:$U,$C184,Calcs!$C:$C,$D184)</f>
        <v>0</v>
      </c>
      <c r="O184" s="93">
        <f>SUMIFS(Calcs!AJ:AJ,Calcs!$U:$U,$C184,Calcs!$C:$C,$D184)</f>
        <v>0</v>
      </c>
      <c r="P184" s="93">
        <f>SUMIFS(Calcs!AK:AK,Calcs!$U:$U,$C184,Calcs!$C:$C,$D184)</f>
        <v>0</v>
      </c>
    </row>
    <row r="185" spans="3:16" x14ac:dyDescent="0.25">
      <c r="C185" t="s">
        <v>3539</v>
      </c>
      <c r="D185" t="s">
        <v>3473</v>
      </c>
      <c r="E185" s="93">
        <f>SUMIFS(Calcs!Z:Z,Calcs!$U:$U,$C185,Calcs!$C:$C,$D185)</f>
        <v>0</v>
      </c>
      <c r="F185" s="93">
        <f>SUMIFS(Calcs!AA:AA,Calcs!$U:$U,$C185,Calcs!$C:$C,$D185)</f>
        <v>0</v>
      </c>
      <c r="G185" s="93">
        <f>SUMIFS(Calcs!AB:AB,Calcs!$U:$U,$C185,Calcs!$C:$C,$D185)</f>
        <v>0</v>
      </c>
      <c r="H185" s="93">
        <f>SUMIFS(Calcs!AC:AC,Calcs!$U:$U,$C185,Calcs!$C:$C,$D185)</f>
        <v>0</v>
      </c>
      <c r="I185" s="93">
        <f>SUMIFS(Calcs!AD:AD,Calcs!$U:$U,$C185,Calcs!$C:$C,$D185)</f>
        <v>0</v>
      </c>
      <c r="J185" s="93">
        <f>SUMIFS(Calcs!AE:AE,Calcs!$U:$U,$C185,Calcs!$C:$C,$D185)</f>
        <v>0</v>
      </c>
      <c r="K185" s="93">
        <f>SUMIFS(Calcs!AF:AF,Calcs!$U:$U,$C185,Calcs!$C:$C,$D185)</f>
        <v>0</v>
      </c>
      <c r="L185" s="93">
        <f>SUMIFS(Calcs!AG:AG,Calcs!$U:$U,$C185,Calcs!$C:$C,$D185)</f>
        <v>0</v>
      </c>
      <c r="M185" s="93">
        <f>SUMIFS(Calcs!AH:AH,Calcs!$U:$U,$C185,Calcs!$C:$C,$D185)</f>
        <v>0</v>
      </c>
      <c r="N185" s="93">
        <f>SUMIFS(Calcs!AI:AI,Calcs!$U:$U,$C185,Calcs!$C:$C,$D185)</f>
        <v>0</v>
      </c>
      <c r="O185" s="93">
        <f>SUMIFS(Calcs!AJ:AJ,Calcs!$U:$U,$C185,Calcs!$C:$C,$D185)</f>
        <v>0</v>
      </c>
      <c r="P185" s="93">
        <f>SUMIFS(Calcs!AK:AK,Calcs!$U:$U,$C185,Calcs!$C:$C,$D185)</f>
        <v>11.831999999999999</v>
      </c>
    </row>
    <row r="186" spans="3:16" x14ac:dyDescent="0.25">
      <c r="C186" t="s">
        <v>3149</v>
      </c>
      <c r="D186" t="s">
        <v>3473</v>
      </c>
      <c r="E186" s="93">
        <f>SUMIFS(Calcs!Z:Z,Calcs!$U:$U,$C186,Calcs!$C:$C,$D186)</f>
        <v>0</v>
      </c>
      <c r="F186" s="93">
        <f>SUMIFS(Calcs!AA:AA,Calcs!$U:$U,$C186,Calcs!$C:$C,$D186)</f>
        <v>0</v>
      </c>
      <c r="G186" s="93">
        <f>SUMIFS(Calcs!AB:AB,Calcs!$U:$U,$C186,Calcs!$C:$C,$D186)</f>
        <v>0</v>
      </c>
      <c r="H186" s="93">
        <f>SUMIFS(Calcs!AC:AC,Calcs!$U:$U,$C186,Calcs!$C:$C,$D186)</f>
        <v>0</v>
      </c>
      <c r="I186" s="93">
        <f>SUMIFS(Calcs!AD:AD,Calcs!$U:$U,$C186,Calcs!$C:$C,$D186)</f>
        <v>0</v>
      </c>
      <c r="J186" s="93">
        <f>SUMIFS(Calcs!AE:AE,Calcs!$U:$U,$C186,Calcs!$C:$C,$D186)</f>
        <v>0</v>
      </c>
      <c r="K186" s="93">
        <f>SUMIFS(Calcs!AF:AF,Calcs!$U:$U,$C186,Calcs!$C:$C,$D186)</f>
        <v>0</v>
      </c>
      <c r="L186" s="93">
        <f>SUMIFS(Calcs!AG:AG,Calcs!$U:$U,$C186,Calcs!$C:$C,$D186)</f>
        <v>0</v>
      </c>
      <c r="M186" s="93">
        <f>SUMIFS(Calcs!AH:AH,Calcs!$U:$U,$C186,Calcs!$C:$C,$D186)</f>
        <v>0</v>
      </c>
      <c r="N186" s="93">
        <f>SUMIFS(Calcs!AI:AI,Calcs!$U:$U,$C186,Calcs!$C:$C,$D186)</f>
        <v>0</v>
      </c>
      <c r="O186" s="93">
        <f>SUMIFS(Calcs!AJ:AJ,Calcs!$U:$U,$C186,Calcs!$C:$C,$D186)</f>
        <v>0</v>
      </c>
      <c r="P186" s="93">
        <f>SUMIFS(Calcs!AK:AK,Calcs!$U:$U,$C186,Calcs!$C:$C,$D186)</f>
        <v>0</v>
      </c>
    </row>
    <row r="187" spans="3:16" x14ac:dyDescent="0.25">
      <c r="C187" t="s">
        <v>1961</v>
      </c>
      <c r="D187" t="s">
        <v>3473</v>
      </c>
      <c r="E187" s="93">
        <f>SUMIFS(Calcs!Z:Z,Calcs!$U:$U,$C187,Calcs!$C:$C,$D187)</f>
        <v>0</v>
      </c>
      <c r="F187" s="93">
        <f>SUMIFS(Calcs!AA:AA,Calcs!$U:$U,$C187,Calcs!$C:$C,$D187)</f>
        <v>0</v>
      </c>
      <c r="G187" s="93">
        <f>SUMIFS(Calcs!AB:AB,Calcs!$U:$U,$C187,Calcs!$C:$C,$D187)</f>
        <v>0</v>
      </c>
      <c r="H187" s="93">
        <f>SUMIFS(Calcs!AC:AC,Calcs!$U:$U,$C187,Calcs!$C:$C,$D187)</f>
        <v>0</v>
      </c>
      <c r="I187" s="93">
        <f>SUMIFS(Calcs!AD:AD,Calcs!$U:$U,$C187,Calcs!$C:$C,$D187)</f>
        <v>0</v>
      </c>
      <c r="J187" s="93">
        <f>SUMIFS(Calcs!AE:AE,Calcs!$U:$U,$C187,Calcs!$C:$C,$D187)</f>
        <v>0</v>
      </c>
      <c r="K187" s="93">
        <f>SUMIFS(Calcs!AF:AF,Calcs!$U:$U,$C187,Calcs!$C:$C,$D187)</f>
        <v>0</v>
      </c>
      <c r="L187" s="93">
        <f>SUMIFS(Calcs!AG:AG,Calcs!$U:$U,$C187,Calcs!$C:$C,$D187)</f>
        <v>0</v>
      </c>
      <c r="M187" s="93">
        <f>SUMIFS(Calcs!AH:AH,Calcs!$U:$U,$C187,Calcs!$C:$C,$D187)</f>
        <v>0</v>
      </c>
      <c r="N187" s="93">
        <f>SUMIFS(Calcs!AI:AI,Calcs!$U:$U,$C187,Calcs!$C:$C,$D187)</f>
        <v>0</v>
      </c>
      <c r="O187" s="93">
        <f>SUMIFS(Calcs!AJ:AJ,Calcs!$U:$U,$C187,Calcs!$C:$C,$D187)</f>
        <v>0</v>
      </c>
      <c r="P187" s="93">
        <f>SUMIFS(Calcs!AK:AK,Calcs!$U:$U,$C187,Calcs!$C:$C,$D187)</f>
        <v>0</v>
      </c>
    </row>
    <row r="188" spans="3:16" x14ac:dyDescent="0.25">
      <c r="C188" t="s">
        <v>132</v>
      </c>
      <c r="D188" t="s">
        <v>3473</v>
      </c>
      <c r="E188" s="93">
        <f>SUMIFS(Calcs!Z:Z,Calcs!$U:$U,$C188,Calcs!$C:$C,$D188)</f>
        <v>0</v>
      </c>
      <c r="F188" s="93">
        <f>SUMIFS(Calcs!AA:AA,Calcs!$U:$U,$C188,Calcs!$C:$C,$D188)</f>
        <v>0</v>
      </c>
      <c r="G188" s="93">
        <f>SUMIFS(Calcs!AB:AB,Calcs!$U:$U,$C188,Calcs!$C:$C,$D188)</f>
        <v>0</v>
      </c>
      <c r="H188" s="93">
        <f>SUMIFS(Calcs!AC:AC,Calcs!$U:$U,$C188,Calcs!$C:$C,$D188)</f>
        <v>0</v>
      </c>
      <c r="I188" s="93">
        <f>SUMIFS(Calcs!AD:AD,Calcs!$U:$U,$C188,Calcs!$C:$C,$D188)</f>
        <v>0</v>
      </c>
      <c r="J188" s="93">
        <f>SUMIFS(Calcs!AE:AE,Calcs!$U:$U,$C188,Calcs!$C:$C,$D188)</f>
        <v>0</v>
      </c>
      <c r="K188" s="93">
        <f>SUMIFS(Calcs!AF:AF,Calcs!$U:$U,$C188,Calcs!$C:$C,$D188)</f>
        <v>0</v>
      </c>
      <c r="L188" s="93">
        <f>SUMIFS(Calcs!AG:AG,Calcs!$U:$U,$C188,Calcs!$C:$C,$D188)</f>
        <v>0</v>
      </c>
      <c r="M188" s="93">
        <f>SUMIFS(Calcs!AH:AH,Calcs!$U:$U,$C188,Calcs!$C:$C,$D188)</f>
        <v>0</v>
      </c>
      <c r="N188" s="93">
        <f>SUMIFS(Calcs!AI:AI,Calcs!$U:$U,$C188,Calcs!$C:$C,$D188)</f>
        <v>0</v>
      </c>
      <c r="O188" s="93">
        <f>SUMIFS(Calcs!AJ:AJ,Calcs!$U:$U,$C188,Calcs!$C:$C,$D188)</f>
        <v>0</v>
      </c>
      <c r="P188" s="93">
        <f>SUMIFS(Calcs!AK:AK,Calcs!$U:$U,$C188,Calcs!$C:$C,$D188)</f>
        <v>0</v>
      </c>
    </row>
    <row r="189" spans="3:16" x14ac:dyDescent="0.25">
      <c r="C189" t="s">
        <v>169</v>
      </c>
      <c r="D189" t="s">
        <v>3473</v>
      </c>
      <c r="E189" s="93">
        <f>SUMIFS(Calcs!Z:Z,Calcs!$U:$U,$C189,Calcs!$C:$C,$D189)</f>
        <v>0</v>
      </c>
      <c r="F189" s="93">
        <f>SUMIFS(Calcs!AA:AA,Calcs!$U:$U,$C189,Calcs!$C:$C,$D189)</f>
        <v>0</v>
      </c>
      <c r="G189" s="93">
        <f>SUMIFS(Calcs!AB:AB,Calcs!$U:$U,$C189,Calcs!$C:$C,$D189)</f>
        <v>0</v>
      </c>
      <c r="H189" s="93">
        <f>SUMIFS(Calcs!AC:AC,Calcs!$U:$U,$C189,Calcs!$C:$C,$D189)</f>
        <v>0</v>
      </c>
      <c r="I189" s="93">
        <f>SUMIFS(Calcs!AD:AD,Calcs!$U:$U,$C189,Calcs!$C:$C,$D189)</f>
        <v>0</v>
      </c>
      <c r="J189" s="93">
        <f>SUMIFS(Calcs!AE:AE,Calcs!$U:$U,$C189,Calcs!$C:$C,$D189)</f>
        <v>0</v>
      </c>
      <c r="K189" s="93">
        <f>SUMIFS(Calcs!AF:AF,Calcs!$U:$U,$C189,Calcs!$C:$C,$D189)</f>
        <v>0</v>
      </c>
      <c r="L189" s="93">
        <f>SUMIFS(Calcs!AG:AG,Calcs!$U:$U,$C189,Calcs!$C:$C,$D189)</f>
        <v>0</v>
      </c>
      <c r="M189" s="93">
        <f>SUMIFS(Calcs!AH:AH,Calcs!$U:$U,$C189,Calcs!$C:$C,$D189)</f>
        <v>0</v>
      </c>
      <c r="N189" s="93">
        <f>SUMIFS(Calcs!AI:AI,Calcs!$U:$U,$C189,Calcs!$C:$C,$D189)</f>
        <v>0</v>
      </c>
      <c r="O189" s="93">
        <f>SUMIFS(Calcs!AJ:AJ,Calcs!$U:$U,$C189,Calcs!$C:$C,$D189)</f>
        <v>0</v>
      </c>
      <c r="P189" s="93">
        <f>SUMIFS(Calcs!AK:AK,Calcs!$U:$U,$C189,Calcs!$C:$C,$D189)</f>
        <v>0</v>
      </c>
    </row>
    <row r="190" spans="3:16" x14ac:dyDescent="0.25">
      <c r="C190" t="s">
        <v>122</v>
      </c>
      <c r="D190" t="s">
        <v>3473</v>
      </c>
      <c r="E190" s="93">
        <f>SUMIFS(Calcs!Z:Z,Calcs!$U:$U,$C190,Calcs!$C:$C,$D190)</f>
        <v>0</v>
      </c>
      <c r="F190" s="93">
        <f>SUMIFS(Calcs!AA:AA,Calcs!$U:$U,$C190,Calcs!$C:$C,$D190)</f>
        <v>0</v>
      </c>
      <c r="G190" s="93">
        <f>SUMIFS(Calcs!AB:AB,Calcs!$U:$U,$C190,Calcs!$C:$C,$D190)</f>
        <v>0</v>
      </c>
      <c r="H190" s="93">
        <f>SUMIFS(Calcs!AC:AC,Calcs!$U:$U,$C190,Calcs!$C:$C,$D190)</f>
        <v>0</v>
      </c>
      <c r="I190" s="93">
        <f>SUMIFS(Calcs!AD:AD,Calcs!$U:$U,$C190,Calcs!$C:$C,$D190)</f>
        <v>0</v>
      </c>
      <c r="J190" s="93">
        <f>SUMIFS(Calcs!AE:AE,Calcs!$U:$U,$C190,Calcs!$C:$C,$D190)</f>
        <v>0</v>
      </c>
      <c r="K190" s="93">
        <f>SUMIFS(Calcs!AF:AF,Calcs!$U:$U,$C190,Calcs!$C:$C,$D190)</f>
        <v>0</v>
      </c>
      <c r="L190" s="93">
        <f>SUMIFS(Calcs!AG:AG,Calcs!$U:$U,$C190,Calcs!$C:$C,$D190)</f>
        <v>0</v>
      </c>
      <c r="M190" s="93">
        <f>SUMIFS(Calcs!AH:AH,Calcs!$U:$U,$C190,Calcs!$C:$C,$D190)</f>
        <v>0</v>
      </c>
      <c r="N190" s="93">
        <f>SUMIFS(Calcs!AI:AI,Calcs!$U:$U,$C190,Calcs!$C:$C,$D190)</f>
        <v>0</v>
      </c>
      <c r="O190" s="93">
        <f>SUMIFS(Calcs!AJ:AJ,Calcs!$U:$U,$C190,Calcs!$C:$C,$D190)</f>
        <v>0</v>
      </c>
      <c r="P190" s="93">
        <f>SUMIFS(Calcs!AK:AK,Calcs!$U:$U,$C190,Calcs!$C:$C,$D190)</f>
        <v>0</v>
      </c>
    </row>
    <row r="191" spans="3:16" x14ac:dyDescent="0.25">
      <c r="C191" t="s">
        <v>371</v>
      </c>
      <c r="D191" t="s">
        <v>3473</v>
      </c>
      <c r="E191" s="93">
        <f>SUMIFS(Calcs!Z:Z,Calcs!$U:$U,$C191,Calcs!$C:$C,$D191)</f>
        <v>0</v>
      </c>
      <c r="F191" s="93">
        <f>SUMIFS(Calcs!AA:AA,Calcs!$U:$U,$C191,Calcs!$C:$C,$D191)</f>
        <v>0</v>
      </c>
      <c r="G191" s="93">
        <f>SUMIFS(Calcs!AB:AB,Calcs!$U:$U,$C191,Calcs!$C:$C,$D191)</f>
        <v>0</v>
      </c>
      <c r="H191" s="93">
        <f>SUMIFS(Calcs!AC:AC,Calcs!$U:$U,$C191,Calcs!$C:$C,$D191)</f>
        <v>0</v>
      </c>
      <c r="I191" s="93">
        <f>SUMIFS(Calcs!AD:AD,Calcs!$U:$U,$C191,Calcs!$C:$C,$D191)</f>
        <v>0</v>
      </c>
      <c r="J191" s="93">
        <f>SUMIFS(Calcs!AE:AE,Calcs!$U:$U,$C191,Calcs!$C:$C,$D191)</f>
        <v>0</v>
      </c>
      <c r="K191" s="93">
        <f>SUMIFS(Calcs!AF:AF,Calcs!$U:$U,$C191,Calcs!$C:$C,$D191)</f>
        <v>0</v>
      </c>
      <c r="L191" s="93">
        <f>SUMIFS(Calcs!AG:AG,Calcs!$U:$U,$C191,Calcs!$C:$C,$D191)</f>
        <v>0</v>
      </c>
      <c r="M191" s="93">
        <f>SUMIFS(Calcs!AH:AH,Calcs!$U:$U,$C191,Calcs!$C:$C,$D191)</f>
        <v>0</v>
      </c>
      <c r="N191" s="93">
        <f>SUMIFS(Calcs!AI:AI,Calcs!$U:$U,$C191,Calcs!$C:$C,$D191)</f>
        <v>0</v>
      </c>
      <c r="O191" s="93">
        <f>SUMIFS(Calcs!AJ:AJ,Calcs!$U:$U,$C191,Calcs!$C:$C,$D191)</f>
        <v>0</v>
      </c>
      <c r="P191" s="93">
        <f>SUMIFS(Calcs!AK:AK,Calcs!$U:$U,$C191,Calcs!$C:$C,$D191)</f>
        <v>0</v>
      </c>
    </row>
    <row r="192" spans="3:16" x14ac:dyDescent="0.25">
      <c r="C192" t="s">
        <v>770</v>
      </c>
      <c r="D192" t="s">
        <v>3473</v>
      </c>
      <c r="E192" s="93">
        <f>SUMIFS(Calcs!Z:Z,Calcs!$U:$U,$C192,Calcs!$C:$C,$D192)</f>
        <v>0</v>
      </c>
      <c r="F192" s="93">
        <f>SUMIFS(Calcs!AA:AA,Calcs!$U:$U,$C192,Calcs!$C:$C,$D192)</f>
        <v>0</v>
      </c>
      <c r="G192" s="93">
        <f>SUMIFS(Calcs!AB:AB,Calcs!$U:$U,$C192,Calcs!$C:$C,$D192)</f>
        <v>0</v>
      </c>
      <c r="H192" s="93">
        <f>SUMIFS(Calcs!AC:AC,Calcs!$U:$U,$C192,Calcs!$C:$C,$D192)</f>
        <v>0</v>
      </c>
      <c r="I192" s="93">
        <f>SUMIFS(Calcs!AD:AD,Calcs!$U:$U,$C192,Calcs!$C:$C,$D192)</f>
        <v>0</v>
      </c>
      <c r="J192" s="93">
        <f>SUMIFS(Calcs!AE:AE,Calcs!$U:$U,$C192,Calcs!$C:$C,$D192)</f>
        <v>0</v>
      </c>
      <c r="K192" s="93">
        <f>SUMIFS(Calcs!AF:AF,Calcs!$U:$U,$C192,Calcs!$C:$C,$D192)</f>
        <v>0</v>
      </c>
      <c r="L192" s="93">
        <f>SUMIFS(Calcs!AG:AG,Calcs!$U:$U,$C192,Calcs!$C:$C,$D192)</f>
        <v>0</v>
      </c>
      <c r="M192" s="93">
        <f>SUMIFS(Calcs!AH:AH,Calcs!$U:$U,$C192,Calcs!$C:$C,$D192)</f>
        <v>0</v>
      </c>
      <c r="N192" s="93">
        <f>SUMIFS(Calcs!AI:AI,Calcs!$U:$U,$C192,Calcs!$C:$C,$D192)</f>
        <v>0</v>
      </c>
      <c r="O192" s="93">
        <f>SUMIFS(Calcs!AJ:AJ,Calcs!$U:$U,$C192,Calcs!$C:$C,$D192)</f>
        <v>0</v>
      </c>
      <c r="P192" s="93">
        <f>SUMIFS(Calcs!AK:AK,Calcs!$U:$U,$C192,Calcs!$C:$C,$D192)</f>
        <v>0</v>
      </c>
    </row>
    <row r="193" spans="3:16" x14ac:dyDescent="0.25">
      <c r="C193" t="s">
        <v>837</v>
      </c>
      <c r="D193" t="s">
        <v>3473</v>
      </c>
      <c r="E193" s="93">
        <f>SUMIFS(Calcs!Z:Z,Calcs!$U:$U,$C193,Calcs!$C:$C,$D193)</f>
        <v>0</v>
      </c>
      <c r="F193" s="93">
        <f>SUMIFS(Calcs!AA:AA,Calcs!$U:$U,$C193,Calcs!$C:$C,$D193)</f>
        <v>0</v>
      </c>
      <c r="G193" s="93">
        <f>SUMIFS(Calcs!AB:AB,Calcs!$U:$U,$C193,Calcs!$C:$C,$D193)</f>
        <v>0</v>
      </c>
      <c r="H193" s="93">
        <f>SUMIFS(Calcs!AC:AC,Calcs!$U:$U,$C193,Calcs!$C:$C,$D193)</f>
        <v>0</v>
      </c>
      <c r="I193" s="93">
        <f>SUMIFS(Calcs!AD:AD,Calcs!$U:$U,$C193,Calcs!$C:$C,$D193)</f>
        <v>0</v>
      </c>
      <c r="J193" s="93">
        <f>SUMIFS(Calcs!AE:AE,Calcs!$U:$U,$C193,Calcs!$C:$C,$D193)</f>
        <v>0</v>
      </c>
      <c r="K193" s="93">
        <f>SUMIFS(Calcs!AF:AF,Calcs!$U:$U,$C193,Calcs!$C:$C,$D193)</f>
        <v>0</v>
      </c>
      <c r="L193" s="93">
        <f>SUMIFS(Calcs!AG:AG,Calcs!$U:$U,$C193,Calcs!$C:$C,$D193)</f>
        <v>0</v>
      </c>
      <c r="M193" s="93">
        <f>SUMIFS(Calcs!AH:AH,Calcs!$U:$U,$C193,Calcs!$C:$C,$D193)</f>
        <v>0</v>
      </c>
      <c r="N193" s="93">
        <f>SUMIFS(Calcs!AI:AI,Calcs!$U:$U,$C193,Calcs!$C:$C,$D193)</f>
        <v>0</v>
      </c>
      <c r="O193" s="93">
        <f>SUMIFS(Calcs!AJ:AJ,Calcs!$U:$U,$C193,Calcs!$C:$C,$D193)</f>
        <v>0</v>
      </c>
      <c r="P193" s="93">
        <f>SUMIFS(Calcs!AK:AK,Calcs!$U:$U,$C193,Calcs!$C:$C,$D193)</f>
        <v>0</v>
      </c>
    </row>
    <row r="194" spans="3:16" x14ac:dyDescent="0.25">
      <c r="C194" t="s">
        <v>140</v>
      </c>
      <c r="D194" t="s">
        <v>3473</v>
      </c>
      <c r="E194" s="93">
        <f>SUMIFS(Calcs!Z:Z,Calcs!$U:$U,$C194,Calcs!$C:$C,$D194)</f>
        <v>0</v>
      </c>
      <c r="F194" s="93">
        <f>SUMIFS(Calcs!AA:AA,Calcs!$U:$U,$C194,Calcs!$C:$C,$D194)</f>
        <v>0</v>
      </c>
      <c r="G194" s="93">
        <f>SUMIFS(Calcs!AB:AB,Calcs!$U:$U,$C194,Calcs!$C:$C,$D194)</f>
        <v>0</v>
      </c>
      <c r="H194" s="93">
        <f>SUMIFS(Calcs!AC:AC,Calcs!$U:$U,$C194,Calcs!$C:$C,$D194)</f>
        <v>0</v>
      </c>
      <c r="I194" s="93">
        <f>SUMIFS(Calcs!AD:AD,Calcs!$U:$U,$C194,Calcs!$C:$C,$D194)</f>
        <v>0</v>
      </c>
      <c r="J194" s="93">
        <f>SUMIFS(Calcs!AE:AE,Calcs!$U:$U,$C194,Calcs!$C:$C,$D194)</f>
        <v>0</v>
      </c>
      <c r="K194" s="93">
        <f>SUMIFS(Calcs!AF:AF,Calcs!$U:$U,$C194,Calcs!$C:$C,$D194)</f>
        <v>0</v>
      </c>
      <c r="L194" s="93">
        <f>SUMIFS(Calcs!AG:AG,Calcs!$U:$U,$C194,Calcs!$C:$C,$D194)</f>
        <v>0</v>
      </c>
      <c r="M194" s="93">
        <f>SUMIFS(Calcs!AH:AH,Calcs!$U:$U,$C194,Calcs!$C:$C,$D194)</f>
        <v>0</v>
      </c>
      <c r="N194" s="93">
        <f>SUMIFS(Calcs!AI:AI,Calcs!$U:$U,$C194,Calcs!$C:$C,$D194)</f>
        <v>0</v>
      </c>
      <c r="O194" s="93">
        <f>SUMIFS(Calcs!AJ:AJ,Calcs!$U:$U,$C194,Calcs!$C:$C,$D194)</f>
        <v>0</v>
      </c>
      <c r="P194" s="93">
        <f>SUMIFS(Calcs!AK:AK,Calcs!$U:$U,$C194,Calcs!$C:$C,$D194)</f>
        <v>0</v>
      </c>
    </row>
    <row r="195" spans="3:16" x14ac:dyDescent="0.25">
      <c r="C195" t="s">
        <v>136</v>
      </c>
      <c r="D195" t="s">
        <v>3473</v>
      </c>
      <c r="E195" s="93">
        <f>SUMIFS(Calcs!Z:Z,Calcs!$U:$U,$C195,Calcs!$C:$C,$D195)</f>
        <v>0</v>
      </c>
      <c r="F195" s="93">
        <f>SUMIFS(Calcs!AA:AA,Calcs!$U:$U,$C195,Calcs!$C:$C,$D195)</f>
        <v>0</v>
      </c>
      <c r="G195" s="93">
        <f>SUMIFS(Calcs!AB:AB,Calcs!$U:$U,$C195,Calcs!$C:$C,$D195)</f>
        <v>0</v>
      </c>
      <c r="H195" s="93">
        <f>SUMIFS(Calcs!AC:AC,Calcs!$U:$U,$C195,Calcs!$C:$C,$D195)</f>
        <v>0</v>
      </c>
      <c r="I195" s="93">
        <f>SUMIFS(Calcs!AD:AD,Calcs!$U:$U,$C195,Calcs!$C:$C,$D195)</f>
        <v>0</v>
      </c>
      <c r="J195" s="93">
        <f>SUMIFS(Calcs!AE:AE,Calcs!$U:$U,$C195,Calcs!$C:$C,$D195)</f>
        <v>0</v>
      </c>
      <c r="K195" s="93">
        <f>SUMIFS(Calcs!AF:AF,Calcs!$U:$U,$C195,Calcs!$C:$C,$D195)</f>
        <v>0</v>
      </c>
      <c r="L195" s="93">
        <f>SUMIFS(Calcs!AG:AG,Calcs!$U:$U,$C195,Calcs!$C:$C,$D195)</f>
        <v>0</v>
      </c>
      <c r="M195" s="93">
        <f>SUMIFS(Calcs!AH:AH,Calcs!$U:$U,$C195,Calcs!$C:$C,$D195)</f>
        <v>0</v>
      </c>
      <c r="N195" s="93">
        <f>SUMIFS(Calcs!AI:AI,Calcs!$U:$U,$C195,Calcs!$C:$C,$D195)</f>
        <v>0</v>
      </c>
      <c r="O195" s="93">
        <f>SUMIFS(Calcs!AJ:AJ,Calcs!$U:$U,$C195,Calcs!$C:$C,$D195)</f>
        <v>0</v>
      </c>
      <c r="P195" s="93">
        <f>SUMIFS(Calcs!AK:AK,Calcs!$U:$U,$C195,Calcs!$C:$C,$D195)</f>
        <v>0</v>
      </c>
    </row>
    <row r="196" spans="3:16" x14ac:dyDescent="0.25">
      <c r="C196" t="s">
        <v>247</v>
      </c>
      <c r="D196" t="s">
        <v>3473</v>
      </c>
      <c r="E196" s="93">
        <f>SUMIFS(Calcs!Z:Z,Calcs!$U:$U,$C196,Calcs!$C:$C,$D196)</f>
        <v>0</v>
      </c>
      <c r="F196" s="93">
        <f>SUMIFS(Calcs!AA:AA,Calcs!$U:$U,$C196,Calcs!$C:$C,$D196)</f>
        <v>0</v>
      </c>
      <c r="G196" s="93">
        <f>SUMIFS(Calcs!AB:AB,Calcs!$U:$U,$C196,Calcs!$C:$C,$D196)</f>
        <v>0</v>
      </c>
      <c r="H196" s="93">
        <f>SUMIFS(Calcs!AC:AC,Calcs!$U:$U,$C196,Calcs!$C:$C,$D196)</f>
        <v>0</v>
      </c>
      <c r="I196" s="93">
        <f>SUMIFS(Calcs!AD:AD,Calcs!$U:$U,$C196,Calcs!$C:$C,$D196)</f>
        <v>0</v>
      </c>
      <c r="J196" s="93">
        <f>SUMIFS(Calcs!AE:AE,Calcs!$U:$U,$C196,Calcs!$C:$C,$D196)</f>
        <v>0</v>
      </c>
      <c r="K196" s="93">
        <f>SUMIFS(Calcs!AF:AF,Calcs!$U:$U,$C196,Calcs!$C:$C,$D196)</f>
        <v>0</v>
      </c>
      <c r="L196" s="93">
        <f>SUMIFS(Calcs!AG:AG,Calcs!$U:$U,$C196,Calcs!$C:$C,$D196)</f>
        <v>0</v>
      </c>
      <c r="M196" s="93">
        <f>SUMIFS(Calcs!AH:AH,Calcs!$U:$U,$C196,Calcs!$C:$C,$D196)</f>
        <v>0</v>
      </c>
      <c r="N196" s="93">
        <f>SUMIFS(Calcs!AI:AI,Calcs!$U:$U,$C196,Calcs!$C:$C,$D196)</f>
        <v>0</v>
      </c>
      <c r="O196" s="93">
        <f>SUMIFS(Calcs!AJ:AJ,Calcs!$U:$U,$C196,Calcs!$C:$C,$D196)</f>
        <v>0</v>
      </c>
      <c r="P196" s="93">
        <f>SUMIFS(Calcs!AK:AK,Calcs!$U:$U,$C196,Calcs!$C:$C,$D196)</f>
        <v>0</v>
      </c>
    </row>
    <row r="197" spans="3:16" x14ac:dyDescent="0.25">
      <c r="C197" t="s">
        <v>596</v>
      </c>
      <c r="D197" t="s">
        <v>3473</v>
      </c>
      <c r="E197" s="93">
        <f>SUMIFS(Calcs!Z:Z,Calcs!$U:$U,$C197,Calcs!$C:$C,$D197)</f>
        <v>0</v>
      </c>
      <c r="F197" s="93">
        <f>SUMIFS(Calcs!AA:AA,Calcs!$U:$U,$C197,Calcs!$C:$C,$D197)</f>
        <v>0</v>
      </c>
      <c r="G197" s="93">
        <f>SUMIFS(Calcs!AB:AB,Calcs!$U:$U,$C197,Calcs!$C:$C,$D197)</f>
        <v>0</v>
      </c>
      <c r="H197" s="93">
        <f>SUMIFS(Calcs!AC:AC,Calcs!$U:$U,$C197,Calcs!$C:$C,$D197)</f>
        <v>0</v>
      </c>
      <c r="I197" s="93">
        <f>SUMIFS(Calcs!AD:AD,Calcs!$U:$U,$C197,Calcs!$C:$C,$D197)</f>
        <v>0</v>
      </c>
      <c r="J197" s="93">
        <f>SUMIFS(Calcs!AE:AE,Calcs!$U:$U,$C197,Calcs!$C:$C,$D197)</f>
        <v>0</v>
      </c>
      <c r="K197" s="93">
        <f>SUMIFS(Calcs!AF:AF,Calcs!$U:$U,$C197,Calcs!$C:$C,$D197)</f>
        <v>0</v>
      </c>
      <c r="L197" s="93">
        <f>SUMIFS(Calcs!AG:AG,Calcs!$U:$U,$C197,Calcs!$C:$C,$D197)</f>
        <v>0</v>
      </c>
      <c r="M197" s="93">
        <f>SUMIFS(Calcs!AH:AH,Calcs!$U:$U,$C197,Calcs!$C:$C,$D197)</f>
        <v>0</v>
      </c>
      <c r="N197" s="93">
        <f>SUMIFS(Calcs!AI:AI,Calcs!$U:$U,$C197,Calcs!$C:$C,$D197)</f>
        <v>0</v>
      </c>
      <c r="O197" s="93">
        <f>SUMIFS(Calcs!AJ:AJ,Calcs!$U:$U,$C197,Calcs!$C:$C,$D197)</f>
        <v>0</v>
      </c>
      <c r="P197" s="93">
        <f>SUMIFS(Calcs!AK:AK,Calcs!$U:$U,$C197,Calcs!$C:$C,$D197)</f>
        <v>0</v>
      </c>
    </row>
    <row r="198" spans="3:16" x14ac:dyDescent="0.25">
      <c r="C198" t="s">
        <v>1363</v>
      </c>
      <c r="D198" t="s">
        <v>3473</v>
      </c>
      <c r="E198" s="93">
        <f>SUMIFS(Calcs!Z:Z,Calcs!$U:$U,$C198,Calcs!$C:$C,$D198)</f>
        <v>0</v>
      </c>
      <c r="F198" s="93">
        <f>SUMIFS(Calcs!AA:AA,Calcs!$U:$U,$C198,Calcs!$C:$C,$D198)</f>
        <v>0</v>
      </c>
      <c r="G198" s="93">
        <f>SUMIFS(Calcs!AB:AB,Calcs!$U:$U,$C198,Calcs!$C:$C,$D198)</f>
        <v>0</v>
      </c>
      <c r="H198" s="93">
        <f>SUMIFS(Calcs!AC:AC,Calcs!$U:$U,$C198,Calcs!$C:$C,$D198)</f>
        <v>0</v>
      </c>
      <c r="I198" s="93">
        <f>SUMIFS(Calcs!AD:AD,Calcs!$U:$U,$C198,Calcs!$C:$C,$D198)</f>
        <v>0</v>
      </c>
      <c r="J198" s="93">
        <f>SUMIFS(Calcs!AE:AE,Calcs!$U:$U,$C198,Calcs!$C:$C,$D198)</f>
        <v>0</v>
      </c>
      <c r="K198" s="93">
        <f>SUMIFS(Calcs!AF:AF,Calcs!$U:$U,$C198,Calcs!$C:$C,$D198)</f>
        <v>0</v>
      </c>
      <c r="L198" s="93">
        <f>SUMIFS(Calcs!AG:AG,Calcs!$U:$U,$C198,Calcs!$C:$C,$D198)</f>
        <v>0</v>
      </c>
      <c r="M198" s="93">
        <f>SUMIFS(Calcs!AH:AH,Calcs!$U:$U,$C198,Calcs!$C:$C,$D198)</f>
        <v>0</v>
      </c>
      <c r="N198" s="93">
        <f>SUMIFS(Calcs!AI:AI,Calcs!$U:$U,$C198,Calcs!$C:$C,$D198)</f>
        <v>0</v>
      </c>
      <c r="O198" s="93">
        <f>SUMIFS(Calcs!AJ:AJ,Calcs!$U:$U,$C198,Calcs!$C:$C,$D198)</f>
        <v>0</v>
      </c>
      <c r="P198" s="93">
        <f>SUMIFS(Calcs!AK:AK,Calcs!$U:$U,$C198,Calcs!$C:$C,$D198)</f>
        <v>0</v>
      </c>
    </row>
    <row r="199" spans="3:16" x14ac:dyDescent="0.25">
      <c r="C199" t="s">
        <v>155</v>
      </c>
      <c r="D199" t="s">
        <v>3473</v>
      </c>
      <c r="E199" s="93">
        <f>SUMIFS(Calcs!Z:Z,Calcs!$U:$U,$C199,Calcs!$C:$C,$D199)</f>
        <v>0</v>
      </c>
      <c r="F199" s="93">
        <f>SUMIFS(Calcs!AA:AA,Calcs!$U:$U,$C199,Calcs!$C:$C,$D199)</f>
        <v>0</v>
      </c>
      <c r="G199" s="93">
        <f>SUMIFS(Calcs!AB:AB,Calcs!$U:$U,$C199,Calcs!$C:$C,$D199)</f>
        <v>0</v>
      </c>
      <c r="H199" s="93">
        <f>SUMIFS(Calcs!AC:AC,Calcs!$U:$U,$C199,Calcs!$C:$C,$D199)</f>
        <v>0</v>
      </c>
      <c r="I199" s="93">
        <f>SUMIFS(Calcs!AD:AD,Calcs!$U:$U,$C199,Calcs!$C:$C,$D199)</f>
        <v>0</v>
      </c>
      <c r="J199" s="93">
        <f>SUMIFS(Calcs!AE:AE,Calcs!$U:$U,$C199,Calcs!$C:$C,$D199)</f>
        <v>0</v>
      </c>
      <c r="K199" s="93">
        <f>SUMIFS(Calcs!AF:AF,Calcs!$U:$U,$C199,Calcs!$C:$C,$D199)</f>
        <v>0</v>
      </c>
      <c r="L199" s="93">
        <f>SUMIFS(Calcs!AG:AG,Calcs!$U:$U,$C199,Calcs!$C:$C,$D199)</f>
        <v>0</v>
      </c>
      <c r="M199" s="93">
        <f>SUMIFS(Calcs!AH:AH,Calcs!$U:$U,$C199,Calcs!$C:$C,$D199)</f>
        <v>0</v>
      </c>
      <c r="N199" s="93">
        <f>SUMIFS(Calcs!AI:AI,Calcs!$U:$U,$C199,Calcs!$C:$C,$D199)</f>
        <v>0</v>
      </c>
      <c r="O199" s="93">
        <f>SUMIFS(Calcs!AJ:AJ,Calcs!$U:$U,$C199,Calcs!$C:$C,$D199)</f>
        <v>0</v>
      </c>
      <c r="P199" s="93">
        <f>SUMIFS(Calcs!AK:AK,Calcs!$U:$U,$C199,Calcs!$C:$C,$D199)</f>
        <v>0</v>
      </c>
    </row>
    <row r="200" spans="3:16" x14ac:dyDescent="0.25">
      <c r="C200" t="s">
        <v>3612</v>
      </c>
      <c r="D200" t="s">
        <v>3473</v>
      </c>
      <c r="E200" s="93">
        <f>SUMIFS(Calcs!Z:Z,Calcs!$U:$U,$C200,Calcs!$C:$C,$D200)</f>
        <v>0</v>
      </c>
      <c r="F200" s="93">
        <f>SUMIFS(Calcs!AA:AA,Calcs!$U:$U,$C200,Calcs!$C:$C,$D200)</f>
        <v>0</v>
      </c>
      <c r="G200" s="93">
        <f>SUMIFS(Calcs!AB:AB,Calcs!$U:$U,$C200,Calcs!$C:$C,$D200)</f>
        <v>0</v>
      </c>
      <c r="H200" s="93">
        <f>SUMIFS(Calcs!AC:AC,Calcs!$U:$U,$C200,Calcs!$C:$C,$D200)</f>
        <v>0</v>
      </c>
      <c r="I200" s="93">
        <f>SUMIFS(Calcs!AD:AD,Calcs!$U:$U,$C200,Calcs!$C:$C,$D200)</f>
        <v>0</v>
      </c>
      <c r="J200" s="93">
        <f>SUMIFS(Calcs!AE:AE,Calcs!$U:$U,$C200,Calcs!$C:$C,$D200)</f>
        <v>0</v>
      </c>
      <c r="K200" s="93">
        <f>SUMIFS(Calcs!AF:AF,Calcs!$U:$U,$C200,Calcs!$C:$C,$D200)</f>
        <v>0</v>
      </c>
      <c r="L200" s="93">
        <f>SUMIFS(Calcs!AG:AG,Calcs!$U:$U,$C200,Calcs!$C:$C,$D200)</f>
        <v>0</v>
      </c>
      <c r="M200" s="93">
        <f>SUMIFS(Calcs!AH:AH,Calcs!$U:$U,$C200,Calcs!$C:$C,$D200)</f>
        <v>0</v>
      </c>
      <c r="N200" s="93">
        <f>SUMIFS(Calcs!AI:AI,Calcs!$U:$U,$C200,Calcs!$C:$C,$D200)</f>
        <v>0</v>
      </c>
      <c r="O200" s="93">
        <f>SUMIFS(Calcs!AJ:AJ,Calcs!$U:$U,$C200,Calcs!$C:$C,$D200)</f>
        <v>0</v>
      </c>
      <c r="P200" s="93">
        <f>SUMIFS(Calcs!AK:AK,Calcs!$U:$U,$C200,Calcs!$C:$C,$D200)</f>
        <v>0</v>
      </c>
    </row>
    <row r="201" spans="3:16" x14ac:dyDescent="0.25">
      <c r="C201" s="95" t="s">
        <v>3718</v>
      </c>
      <c r="D201" s="95"/>
      <c r="E201" s="135">
        <f>SUM(E56:E200)</f>
        <v>207.40219490417087</v>
      </c>
      <c r="F201" s="135">
        <f>SUM(F56:F200)</f>
        <v>215.97080603058694</v>
      </c>
      <c r="G201" s="135">
        <f t="shared" ref="G201:O201" si="3">SUM(G56:G200)</f>
        <v>225.79740281461619</v>
      </c>
      <c r="H201" s="135">
        <f t="shared" si="3"/>
        <v>219.07188332981966</v>
      </c>
      <c r="I201" s="135">
        <f t="shared" si="3"/>
        <v>214.87550097428513</v>
      </c>
      <c r="J201" s="135">
        <f t="shared" si="3"/>
        <v>213.06454317246525</v>
      </c>
      <c r="K201" s="135">
        <f t="shared" si="3"/>
        <v>212.94831488214871</v>
      </c>
      <c r="L201" s="135">
        <f t="shared" si="3"/>
        <v>210.57574055582953</v>
      </c>
      <c r="M201" s="135">
        <f t="shared" si="3"/>
        <v>209.57213471358503</v>
      </c>
      <c r="N201" s="135">
        <f t="shared" si="3"/>
        <v>206.82927290965287</v>
      </c>
      <c r="O201" s="135">
        <f t="shared" si="3"/>
        <v>205.21666189506567</v>
      </c>
      <c r="P201" s="135">
        <f>SUM(P56:P200)</f>
        <v>201.88388715963993</v>
      </c>
    </row>
    <row r="203" spans="3:16" x14ac:dyDescent="0.25">
      <c r="F203" s="136"/>
    </row>
    <row r="205" spans="3:16" x14ac:dyDescent="0.25">
      <c r="C205" s="92" t="s">
        <v>3719</v>
      </c>
      <c r="D205" s="92"/>
      <c r="E205" s="92"/>
      <c r="F205" s="92"/>
      <c r="G205" s="92"/>
      <c r="H205" s="92"/>
      <c r="I205" s="92"/>
      <c r="J205" s="92"/>
      <c r="K205" s="92"/>
      <c r="L205" s="92"/>
      <c r="M205" s="92"/>
      <c r="N205" s="92"/>
      <c r="O205" s="92"/>
      <c r="P205" s="92"/>
    </row>
    <row r="206" spans="3:16" x14ac:dyDescent="0.25">
      <c r="E206" s="19">
        <v>2024</v>
      </c>
      <c r="F206" s="19">
        <v>2025</v>
      </c>
      <c r="G206" s="19">
        <v>2026</v>
      </c>
      <c r="H206" s="19">
        <v>2027</v>
      </c>
      <c r="I206" s="19">
        <v>2028</v>
      </c>
      <c r="J206" s="19">
        <v>2029</v>
      </c>
      <c r="K206" s="19">
        <v>2030</v>
      </c>
      <c r="L206" s="19">
        <v>2031</v>
      </c>
      <c r="M206" s="19">
        <v>2032</v>
      </c>
      <c r="N206" s="19">
        <v>2033</v>
      </c>
      <c r="O206" s="19">
        <v>2034</v>
      </c>
      <c r="P206" s="19">
        <v>2035</v>
      </c>
    </row>
    <row r="207" spans="3:16" x14ac:dyDescent="0.25">
      <c r="C207" s="96" t="s">
        <v>3720</v>
      </c>
      <c r="D207" s="96"/>
      <c r="E207" s="99">
        <f t="shared" ref="E207:P207" si="4">E13</f>
        <v>213.08165728322049</v>
      </c>
      <c r="F207" s="99">
        <f t="shared" si="4"/>
        <v>222.27471703859126</v>
      </c>
      <c r="G207" s="99">
        <f t="shared" si="4"/>
        <v>232.15637733732589</v>
      </c>
      <c r="H207" s="99">
        <f t="shared" si="4"/>
        <v>225.47441247224381</v>
      </c>
      <c r="I207" s="99">
        <f t="shared" si="4"/>
        <v>220.22808847452697</v>
      </c>
      <c r="J207" s="99">
        <f t="shared" si="4"/>
        <v>217.56812689255491</v>
      </c>
      <c r="K207" s="99">
        <f t="shared" si="4"/>
        <v>215.90131966892167</v>
      </c>
      <c r="L207" s="99">
        <f t="shared" si="4"/>
        <v>214.36359202146858</v>
      </c>
      <c r="M207" s="99">
        <f t="shared" si="4"/>
        <v>214.12719035979063</v>
      </c>
      <c r="N207" s="99">
        <f t="shared" si="4"/>
        <v>212.1238448724618</v>
      </c>
      <c r="O207" s="99">
        <f t="shared" si="4"/>
        <v>211.3505106099677</v>
      </c>
      <c r="P207" s="99">
        <f t="shared" si="4"/>
        <v>208.7724348464007</v>
      </c>
    </row>
    <row r="208" spans="3:16" x14ac:dyDescent="0.25">
      <c r="C208" s="8" t="s">
        <v>3721</v>
      </c>
      <c r="D208" s="8"/>
    </row>
    <row r="209" spans="3:16" x14ac:dyDescent="0.25">
      <c r="C209" s="97" t="s">
        <v>3717</v>
      </c>
      <c r="E209" s="93">
        <f>SUMIFS(E$56:E$200,$C$56:$C$200,$C209)+IF($C209="btm_pv",E$18*E$30,0)</f>
        <v>124.4025</v>
      </c>
      <c r="F209" s="93">
        <f t="shared" ref="F209:P224" si="5">SUMIFS(F$56:F$200,$C$56:$C$200,$C209)+IF($C209="btm_pv",F$18*F$30,0)</f>
        <v>127.52676712171348</v>
      </c>
      <c r="G209" s="93">
        <f t="shared" si="5"/>
        <v>130.59403424342699</v>
      </c>
      <c r="H209" s="93">
        <f t="shared" si="5"/>
        <v>120.69360957796152</v>
      </c>
      <c r="I209" s="93">
        <f t="shared" si="5"/>
        <v>110.71398105134065</v>
      </c>
      <c r="J209" s="93">
        <f t="shared" si="5"/>
        <v>105.79324052567033</v>
      </c>
      <c r="K209" s="93">
        <f t="shared" si="5"/>
        <v>100.8725</v>
      </c>
      <c r="L209" s="93">
        <f t="shared" si="5"/>
        <v>92.730100000000007</v>
      </c>
      <c r="M209" s="93">
        <f t="shared" si="5"/>
        <v>84.587700000000012</v>
      </c>
      <c r="N209" s="93">
        <f t="shared" si="5"/>
        <v>76.445300000000003</v>
      </c>
      <c r="O209" s="93">
        <f t="shared" si="5"/>
        <v>68.302900000000022</v>
      </c>
      <c r="P209" s="93">
        <f t="shared" si="5"/>
        <v>60.160499999999999</v>
      </c>
    </row>
    <row r="210" spans="3:16" x14ac:dyDescent="0.25">
      <c r="C210" s="97" t="s">
        <v>192</v>
      </c>
      <c r="E210" s="93">
        <f t="shared" ref="E210:P237" si="6">SUMIFS(E$56:E$200,$C$56:$C$200,$C210)+IF($C210="btm_pv",E$18*E$30,0)</f>
        <v>0</v>
      </c>
      <c r="F210" s="93">
        <f t="shared" si="6"/>
        <v>0</v>
      </c>
      <c r="G210" s="93">
        <f t="shared" si="6"/>
        <v>0</v>
      </c>
      <c r="H210" s="93">
        <f t="shared" si="5"/>
        <v>0</v>
      </c>
      <c r="I210" s="93">
        <f t="shared" si="5"/>
        <v>0</v>
      </c>
      <c r="J210" s="93">
        <f t="shared" si="5"/>
        <v>0</v>
      </c>
      <c r="K210" s="93">
        <f t="shared" si="5"/>
        <v>0</v>
      </c>
      <c r="L210" s="93">
        <f t="shared" si="5"/>
        <v>0</v>
      </c>
      <c r="M210" s="93">
        <f t="shared" si="5"/>
        <v>0</v>
      </c>
      <c r="N210" s="93">
        <f t="shared" si="5"/>
        <v>0</v>
      </c>
      <c r="O210" s="93">
        <f t="shared" si="5"/>
        <v>0</v>
      </c>
      <c r="P210" s="93">
        <f t="shared" si="5"/>
        <v>0</v>
      </c>
    </row>
    <row r="211" spans="3:16" x14ac:dyDescent="0.25">
      <c r="C211" s="97" t="s">
        <v>422</v>
      </c>
      <c r="E211" s="93">
        <f t="shared" si="6"/>
        <v>0</v>
      </c>
      <c r="F211" s="93">
        <f t="shared" si="6"/>
        <v>0</v>
      </c>
      <c r="G211" s="93">
        <f>SUMIFS(G$56:G$200,$C$56:$C$200,$C211)+IF($C211="btm_pv",G$18*G$30,0)</f>
        <v>6.1019009608361729</v>
      </c>
      <c r="H211" s="93">
        <f t="shared" si="5"/>
        <v>4.7393304486206347</v>
      </c>
      <c r="I211" s="93">
        <f t="shared" si="5"/>
        <v>3.3767599364050964</v>
      </c>
      <c r="J211" s="93">
        <f t="shared" si="5"/>
        <v>3.3366753087596135</v>
      </c>
      <c r="K211" s="93">
        <f t="shared" si="5"/>
        <v>6.4283518281725556</v>
      </c>
      <c r="L211" s="93">
        <f t="shared" si="5"/>
        <v>5.836715907703578</v>
      </c>
      <c r="M211" s="93">
        <f t="shared" si="5"/>
        <v>5.2450799872345986</v>
      </c>
      <c r="N211" s="93">
        <f t="shared" si="5"/>
        <v>4.6534440667656209</v>
      </c>
      <c r="O211" s="93">
        <f t="shared" si="5"/>
        <v>4.0618081462966416</v>
      </c>
      <c r="P211" s="93">
        <f t="shared" si="5"/>
        <v>3.4701722258276622</v>
      </c>
    </row>
    <row r="212" spans="3:16" x14ac:dyDescent="0.25">
      <c r="C212" s="97" t="s">
        <v>1660</v>
      </c>
      <c r="E212" s="93">
        <f t="shared" si="6"/>
        <v>0</v>
      </c>
      <c r="F212" s="93">
        <f t="shared" si="5"/>
        <v>0</v>
      </c>
      <c r="G212" s="93">
        <f t="shared" si="5"/>
        <v>0</v>
      </c>
      <c r="H212" s="93">
        <f t="shared" si="5"/>
        <v>0</v>
      </c>
      <c r="I212" s="93">
        <f t="shared" si="5"/>
        <v>0</v>
      </c>
      <c r="J212" s="93">
        <f t="shared" si="5"/>
        <v>0</v>
      </c>
      <c r="K212" s="93">
        <f t="shared" si="5"/>
        <v>0</v>
      </c>
      <c r="L212" s="93">
        <f t="shared" si="5"/>
        <v>0</v>
      </c>
      <c r="M212" s="93">
        <f t="shared" si="5"/>
        <v>0</v>
      </c>
      <c r="N212" s="93">
        <f t="shared" si="5"/>
        <v>0</v>
      </c>
      <c r="O212" s="93">
        <f t="shared" si="5"/>
        <v>0</v>
      </c>
      <c r="P212" s="93">
        <f t="shared" si="5"/>
        <v>0</v>
      </c>
    </row>
    <row r="213" spans="3:16" x14ac:dyDescent="0.25">
      <c r="C213" s="97" t="s">
        <v>1606</v>
      </c>
      <c r="E213" s="93">
        <f t="shared" si="6"/>
        <v>0</v>
      </c>
      <c r="F213" s="93">
        <f t="shared" si="5"/>
        <v>0</v>
      </c>
      <c r="G213" s="93">
        <f t="shared" si="5"/>
        <v>0</v>
      </c>
      <c r="H213" s="93">
        <f t="shared" si="5"/>
        <v>0</v>
      </c>
      <c r="I213" s="93">
        <f t="shared" si="5"/>
        <v>0</v>
      </c>
      <c r="J213" s="93">
        <f t="shared" si="5"/>
        <v>0</v>
      </c>
      <c r="K213" s="93">
        <f t="shared" si="5"/>
        <v>0</v>
      </c>
      <c r="L213" s="93">
        <f t="shared" si="5"/>
        <v>0</v>
      </c>
      <c r="M213" s="93">
        <f t="shared" si="5"/>
        <v>0</v>
      </c>
      <c r="N213" s="93">
        <f t="shared" si="5"/>
        <v>0</v>
      </c>
      <c r="O213" s="93">
        <f t="shared" si="5"/>
        <v>0</v>
      </c>
      <c r="P213" s="93">
        <f t="shared" si="5"/>
        <v>0</v>
      </c>
    </row>
    <row r="214" spans="3:16" x14ac:dyDescent="0.25">
      <c r="C214" s="97" t="s">
        <v>320</v>
      </c>
      <c r="E214" s="93">
        <f t="shared" si="6"/>
        <v>0</v>
      </c>
      <c r="F214" s="93">
        <f t="shared" si="5"/>
        <v>0</v>
      </c>
      <c r="G214" s="93">
        <f t="shared" si="5"/>
        <v>0</v>
      </c>
      <c r="H214" s="93">
        <f t="shared" si="5"/>
        <v>0</v>
      </c>
      <c r="I214" s="93">
        <f t="shared" si="5"/>
        <v>0</v>
      </c>
      <c r="J214" s="93">
        <f t="shared" si="5"/>
        <v>0</v>
      </c>
      <c r="K214" s="93">
        <f t="shared" si="5"/>
        <v>0</v>
      </c>
      <c r="L214" s="93">
        <f t="shared" si="5"/>
        <v>0</v>
      </c>
      <c r="M214" s="93">
        <f t="shared" si="5"/>
        <v>0</v>
      </c>
      <c r="N214" s="93">
        <f t="shared" si="5"/>
        <v>0</v>
      </c>
      <c r="O214" s="93">
        <f t="shared" si="5"/>
        <v>0</v>
      </c>
      <c r="P214" s="93">
        <f t="shared" si="5"/>
        <v>0</v>
      </c>
    </row>
    <row r="215" spans="3:16" x14ac:dyDescent="0.25">
      <c r="C215" s="97" t="s">
        <v>2991</v>
      </c>
      <c r="E215" s="93">
        <f t="shared" si="6"/>
        <v>0</v>
      </c>
      <c r="F215" s="93">
        <f t="shared" si="5"/>
        <v>0</v>
      </c>
      <c r="G215" s="93">
        <f t="shared" si="5"/>
        <v>0</v>
      </c>
      <c r="H215" s="93">
        <f t="shared" si="5"/>
        <v>0</v>
      </c>
      <c r="I215" s="93">
        <f t="shared" si="5"/>
        <v>0</v>
      </c>
      <c r="J215" s="93">
        <f t="shared" si="5"/>
        <v>0</v>
      </c>
      <c r="K215" s="93">
        <f t="shared" si="5"/>
        <v>3.621</v>
      </c>
      <c r="L215" s="93">
        <f t="shared" si="5"/>
        <v>3.4407999999999999</v>
      </c>
      <c r="M215" s="93">
        <f t="shared" si="5"/>
        <v>3.2606000000000002</v>
      </c>
      <c r="N215" s="93">
        <f t="shared" si="5"/>
        <v>3.0804</v>
      </c>
      <c r="O215" s="93">
        <f t="shared" si="5"/>
        <v>2.9001999999999999</v>
      </c>
      <c r="P215" s="93">
        <f t="shared" si="5"/>
        <v>11.200000000000001</v>
      </c>
    </row>
    <row r="216" spans="3:16" x14ac:dyDescent="0.25">
      <c r="C216" s="97" t="s">
        <v>110</v>
      </c>
      <c r="E216" s="93">
        <f t="shared" si="6"/>
        <v>4.8</v>
      </c>
      <c r="F216" s="93">
        <f t="shared" si="5"/>
        <v>5.1100321762949141</v>
      </c>
      <c r="G216" s="93">
        <f t="shared" si="5"/>
        <v>5.4200643525898284</v>
      </c>
      <c r="H216" s="93">
        <f t="shared" si="5"/>
        <v>5.08401610215176</v>
      </c>
      <c r="I216" s="93">
        <f t="shared" si="5"/>
        <v>4.7479678517136916</v>
      </c>
      <c r="J216" s="93">
        <f t="shared" si="5"/>
        <v>3.8739839258568458</v>
      </c>
      <c r="K216" s="93">
        <f t="shared" si="5"/>
        <v>3</v>
      </c>
      <c r="L216" s="93">
        <f t="shared" si="5"/>
        <v>3.04</v>
      </c>
      <c r="M216" s="93">
        <f t="shared" si="5"/>
        <v>3.08</v>
      </c>
      <c r="N216" s="93">
        <f t="shared" si="5"/>
        <v>3.12</v>
      </c>
      <c r="O216" s="93">
        <f t="shared" si="5"/>
        <v>3.16</v>
      </c>
      <c r="P216" s="93">
        <f t="shared" si="5"/>
        <v>3.2</v>
      </c>
    </row>
    <row r="217" spans="3:16" x14ac:dyDescent="0.25">
      <c r="C217" s="97" t="s">
        <v>3164</v>
      </c>
      <c r="E217" s="93">
        <f t="shared" si="6"/>
        <v>5.8605192715639776</v>
      </c>
      <c r="F217" s="93">
        <f t="shared" si="5"/>
        <v>6.693901505666811</v>
      </c>
      <c r="G217" s="93">
        <f t="shared" si="5"/>
        <v>7.605046720355519</v>
      </c>
      <c r="H217" s="93">
        <f t="shared" si="5"/>
        <v>6.8963399296606944</v>
      </c>
      <c r="I217" s="93">
        <f t="shared" si="5"/>
        <v>6.0337034632664448</v>
      </c>
      <c r="J217" s="93">
        <f t="shared" si="5"/>
        <v>5.3936864153782471</v>
      </c>
      <c r="K217" s="93">
        <f t="shared" si="5"/>
        <v>4.6310978581903264</v>
      </c>
      <c r="L217" s="93">
        <f t="shared" si="5"/>
        <v>5.1630336750240469</v>
      </c>
      <c r="M217" s="93">
        <f t="shared" si="5"/>
        <v>5.7369794387938491</v>
      </c>
      <c r="N217" s="93">
        <f t="shared" si="5"/>
        <v>6.3022498861719765</v>
      </c>
      <c r="O217" s="93">
        <f t="shared" si="5"/>
        <v>6.898952133648538</v>
      </c>
      <c r="P217" s="93">
        <f t="shared" si="5"/>
        <v>7.5178980825892356</v>
      </c>
    </row>
    <row r="218" spans="3:16" x14ac:dyDescent="0.25">
      <c r="C218" s="97" t="s">
        <v>3513</v>
      </c>
      <c r="E218" s="93">
        <f t="shared" si="6"/>
        <v>22.733517149999997</v>
      </c>
      <c r="F218" s="93">
        <f t="shared" si="5"/>
        <v>23.873378760000001</v>
      </c>
      <c r="G218" s="93">
        <f t="shared" si="5"/>
        <v>24.310329119999999</v>
      </c>
      <c r="H218" s="93">
        <f t="shared" si="5"/>
        <v>22.390395720000001</v>
      </c>
      <c r="I218" s="93">
        <f t="shared" si="5"/>
        <v>20.470462320000003</v>
      </c>
      <c r="J218" s="93">
        <f t="shared" si="5"/>
        <v>20.099716559999997</v>
      </c>
      <c r="K218" s="93">
        <f t="shared" si="5"/>
        <v>19.728970799999999</v>
      </c>
      <c r="L218" s="93">
        <f t="shared" si="5"/>
        <v>17.907020208000002</v>
      </c>
      <c r="M218" s="93">
        <f t="shared" si="5"/>
        <v>14.566569616000002</v>
      </c>
      <c r="N218" s="93">
        <f t="shared" si="5"/>
        <v>12.916619024000003</v>
      </c>
      <c r="O218" s="93">
        <f t="shared" si="5"/>
        <v>1.8706684320000004</v>
      </c>
      <c r="P218" s="93">
        <f t="shared" si="5"/>
        <v>1.5967178400000002</v>
      </c>
    </row>
    <row r="219" spans="3:16" x14ac:dyDescent="0.25">
      <c r="C219" s="97" t="s">
        <v>3520</v>
      </c>
      <c r="E219" s="93">
        <f t="shared" si="6"/>
        <v>0</v>
      </c>
      <c r="F219" s="93">
        <f t="shared" si="5"/>
        <v>0</v>
      </c>
      <c r="G219" s="93">
        <f t="shared" si="5"/>
        <v>0</v>
      </c>
      <c r="H219" s="93">
        <f t="shared" si="5"/>
        <v>0</v>
      </c>
      <c r="I219" s="93">
        <f t="shared" si="5"/>
        <v>0</v>
      </c>
      <c r="J219" s="93">
        <f t="shared" si="5"/>
        <v>0</v>
      </c>
      <c r="K219" s="93">
        <f t="shared" si="5"/>
        <v>0</v>
      </c>
      <c r="L219" s="93">
        <f t="shared" si="5"/>
        <v>0</v>
      </c>
      <c r="M219" s="93">
        <f t="shared" si="5"/>
        <v>0</v>
      </c>
      <c r="N219" s="93">
        <f t="shared" si="5"/>
        <v>0</v>
      </c>
      <c r="O219" s="93">
        <f t="shared" si="5"/>
        <v>0</v>
      </c>
      <c r="P219" s="93">
        <f t="shared" si="5"/>
        <v>0</v>
      </c>
    </row>
    <row r="220" spans="3:16" x14ac:dyDescent="0.25">
      <c r="C220" s="97" t="s">
        <v>3526</v>
      </c>
      <c r="E220" s="93">
        <f t="shared" si="6"/>
        <v>0</v>
      </c>
      <c r="F220" s="93">
        <f t="shared" si="5"/>
        <v>0</v>
      </c>
      <c r="G220" s="93">
        <f t="shared" si="5"/>
        <v>0</v>
      </c>
      <c r="H220" s="93">
        <f t="shared" si="5"/>
        <v>0</v>
      </c>
      <c r="I220" s="93">
        <f t="shared" si="5"/>
        <v>0</v>
      </c>
      <c r="J220" s="93">
        <f t="shared" si="5"/>
        <v>0</v>
      </c>
      <c r="K220" s="93">
        <f t="shared" si="5"/>
        <v>42.187999999999995</v>
      </c>
      <c r="L220" s="93">
        <f t="shared" si="5"/>
        <v>39.564500000000002</v>
      </c>
      <c r="M220" s="93">
        <f t="shared" si="5"/>
        <v>36.940999999999995</v>
      </c>
      <c r="N220" s="93">
        <f t="shared" si="5"/>
        <v>34.317500000000003</v>
      </c>
      <c r="O220" s="93">
        <f t="shared" si="5"/>
        <v>31.693999999999999</v>
      </c>
      <c r="P220" s="93">
        <f t="shared" si="5"/>
        <v>29.070499999999999</v>
      </c>
    </row>
    <row r="221" spans="3:16" x14ac:dyDescent="0.25">
      <c r="C221" s="97" t="s">
        <v>3532</v>
      </c>
      <c r="E221" s="93">
        <f t="shared" si="6"/>
        <v>0</v>
      </c>
      <c r="F221" s="93">
        <f t="shared" si="5"/>
        <v>0</v>
      </c>
      <c r="G221" s="93">
        <f t="shared" si="5"/>
        <v>0</v>
      </c>
      <c r="H221" s="93">
        <f t="shared" si="5"/>
        <v>0</v>
      </c>
      <c r="I221" s="93">
        <f t="shared" si="5"/>
        <v>0</v>
      </c>
      <c r="J221" s="93">
        <f t="shared" si="5"/>
        <v>0</v>
      </c>
      <c r="K221" s="93">
        <f t="shared" si="5"/>
        <v>0</v>
      </c>
      <c r="L221" s="93">
        <f t="shared" si="5"/>
        <v>0</v>
      </c>
      <c r="M221" s="93">
        <f t="shared" si="5"/>
        <v>0</v>
      </c>
      <c r="N221" s="93">
        <f t="shared" si="5"/>
        <v>0</v>
      </c>
      <c r="O221" s="93">
        <f t="shared" si="5"/>
        <v>0</v>
      </c>
      <c r="P221" s="93">
        <f t="shared" si="5"/>
        <v>0</v>
      </c>
    </row>
    <row r="222" spans="3:16" x14ac:dyDescent="0.25">
      <c r="C222" s="97" t="s">
        <v>3539</v>
      </c>
      <c r="E222" s="93">
        <f t="shared" si="6"/>
        <v>0</v>
      </c>
      <c r="F222" s="93">
        <f t="shared" si="5"/>
        <v>2.04975</v>
      </c>
      <c r="G222" s="93">
        <f t="shared" si="5"/>
        <v>4.7523</v>
      </c>
      <c r="H222" s="93">
        <f t="shared" si="5"/>
        <v>4.59389</v>
      </c>
      <c r="I222" s="93">
        <f t="shared" si="5"/>
        <v>4.4354800000000001</v>
      </c>
      <c r="J222" s="93">
        <f t="shared" si="5"/>
        <v>4.3818249999999992</v>
      </c>
      <c r="K222" s="93">
        <f t="shared" si="5"/>
        <v>4.3281700000000001</v>
      </c>
      <c r="L222" s="93">
        <f t="shared" si="5"/>
        <v>4.1738479999999996</v>
      </c>
      <c r="M222" s="93">
        <f t="shared" si="5"/>
        <v>4.0195259999999999</v>
      </c>
      <c r="N222" s="93">
        <f t="shared" si="5"/>
        <v>3.8652039999999994</v>
      </c>
      <c r="O222" s="93">
        <f t="shared" si="5"/>
        <v>3.7108819999999998</v>
      </c>
      <c r="P222" s="93">
        <f t="shared" si="5"/>
        <v>15.388559999999998</v>
      </c>
    </row>
    <row r="223" spans="3:16" x14ac:dyDescent="0.25">
      <c r="C223" s="97" t="s">
        <v>3149</v>
      </c>
      <c r="E223" s="93">
        <f t="shared" si="6"/>
        <v>0</v>
      </c>
      <c r="F223" s="93">
        <f t="shared" si="5"/>
        <v>0</v>
      </c>
      <c r="G223" s="93">
        <f t="shared" si="5"/>
        <v>0</v>
      </c>
      <c r="H223" s="93">
        <f t="shared" si="5"/>
        <v>0</v>
      </c>
      <c r="I223" s="93">
        <f t="shared" si="5"/>
        <v>0</v>
      </c>
      <c r="J223" s="93">
        <f t="shared" si="5"/>
        <v>0</v>
      </c>
      <c r="K223" s="93">
        <f t="shared" si="5"/>
        <v>0</v>
      </c>
      <c r="L223" s="93">
        <f t="shared" si="5"/>
        <v>0</v>
      </c>
      <c r="M223" s="93">
        <f t="shared" si="5"/>
        <v>0</v>
      </c>
      <c r="N223" s="93">
        <f t="shared" si="5"/>
        <v>0</v>
      </c>
      <c r="O223" s="93">
        <f t="shared" si="5"/>
        <v>0</v>
      </c>
      <c r="P223" s="93">
        <f t="shared" si="5"/>
        <v>0</v>
      </c>
    </row>
    <row r="224" spans="3:16" x14ac:dyDescent="0.25">
      <c r="C224" s="97" t="s">
        <v>1961</v>
      </c>
      <c r="E224" s="93">
        <f t="shared" si="6"/>
        <v>8.2156000000000002</v>
      </c>
      <c r="F224" s="93">
        <f t="shared" si="5"/>
        <v>8.3568315997732157</v>
      </c>
      <c r="G224" s="93">
        <f t="shared" si="5"/>
        <v>8.4980631995464329</v>
      </c>
      <c r="H224" s="93">
        <f t="shared" si="5"/>
        <v>7.1056315997732158</v>
      </c>
      <c r="I224" s="93">
        <f t="shared" si="5"/>
        <v>5.7131999999999996</v>
      </c>
      <c r="J224" s="93">
        <f t="shared" si="5"/>
        <v>5.5752000000000006</v>
      </c>
      <c r="K224" s="93">
        <f t="shared" si="5"/>
        <v>5.4371999999999998</v>
      </c>
      <c r="L224" s="93">
        <f t="shared" si="5"/>
        <v>1.1035200000000001</v>
      </c>
      <c r="M224" s="93">
        <f t="shared" si="5"/>
        <v>0.90683999999999998</v>
      </c>
      <c r="N224" s="93">
        <f t="shared" si="5"/>
        <v>0.71016000000000001</v>
      </c>
      <c r="O224" s="93">
        <f t="shared" si="5"/>
        <v>0.51348000000000005</v>
      </c>
      <c r="P224" s="93">
        <f t="shared" si="5"/>
        <v>0.31680000000000003</v>
      </c>
    </row>
    <row r="225" spans="3:16" x14ac:dyDescent="0.25">
      <c r="C225" s="97" t="s">
        <v>132</v>
      </c>
      <c r="E225" s="93">
        <f t="shared" si="6"/>
        <v>0</v>
      </c>
      <c r="F225" s="93">
        <f t="shared" si="6"/>
        <v>0</v>
      </c>
      <c r="G225" s="93">
        <f t="shared" si="6"/>
        <v>0</v>
      </c>
      <c r="H225" s="93">
        <f t="shared" si="6"/>
        <v>0</v>
      </c>
      <c r="I225" s="93">
        <f t="shared" si="6"/>
        <v>0</v>
      </c>
      <c r="J225" s="93">
        <f t="shared" si="6"/>
        <v>0</v>
      </c>
      <c r="K225" s="93">
        <f t="shared" si="6"/>
        <v>0</v>
      </c>
      <c r="L225" s="93">
        <f t="shared" si="6"/>
        <v>0</v>
      </c>
      <c r="M225" s="93">
        <f t="shared" si="6"/>
        <v>0</v>
      </c>
      <c r="N225" s="93">
        <f t="shared" si="6"/>
        <v>0</v>
      </c>
      <c r="O225" s="93">
        <f t="shared" si="6"/>
        <v>0</v>
      </c>
      <c r="P225" s="93">
        <f t="shared" si="6"/>
        <v>0</v>
      </c>
    </row>
    <row r="226" spans="3:16" x14ac:dyDescent="0.25">
      <c r="C226" s="97" t="s">
        <v>169</v>
      </c>
      <c r="E226" s="93">
        <f t="shared" si="6"/>
        <v>1.1784608309871882</v>
      </c>
      <c r="F226" s="93">
        <f t="shared" si="6"/>
        <v>0</v>
      </c>
      <c r="G226" s="93">
        <f t="shared" si="6"/>
        <v>0</v>
      </c>
      <c r="H226" s="93">
        <f t="shared" si="6"/>
        <v>0</v>
      </c>
      <c r="I226" s="93">
        <f t="shared" si="6"/>
        <v>0</v>
      </c>
      <c r="J226" s="93">
        <f t="shared" si="6"/>
        <v>0</v>
      </c>
      <c r="K226" s="93">
        <f t="shared" si="6"/>
        <v>0</v>
      </c>
      <c r="L226" s="93">
        <f t="shared" si="6"/>
        <v>0</v>
      </c>
      <c r="M226" s="93">
        <f t="shared" si="6"/>
        <v>0</v>
      </c>
      <c r="N226" s="93">
        <f t="shared" si="6"/>
        <v>0</v>
      </c>
      <c r="O226" s="93">
        <f t="shared" si="6"/>
        <v>0</v>
      </c>
      <c r="P226" s="93">
        <f t="shared" si="6"/>
        <v>0</v>
      </c>
    </row>
    <row r="227" spans="3:16" x14ac:dyDescent="0.25">
      <c r="C227" s="97" t="s">
        <v>122</v>
      </c>
      <c r="E227" s="93">
        <f t="shared" si="6"/>
        <v>0.35942552079571305</v>
      </c>
      <c r="F227" s="93">
        <f t="shared" si="6"/>
        <v>2.1255405181463245</v>
      </c>
      <c r="G227" s="93">
        <f t="shared" si="6"/>
        <v>3.8112109802273011</v>
      </c>
      <c r="H227" s="93">
        <f t="shared" si="6"/>
        <v>4.5874025531580562</v>
      </c>
      <c r="I227" s="93">
        <f t="shared" si="6"/>
        <v>4.6756096296385845</v>
      </c>
      <c r="J227" s="93">
        <f t="shared" si="6"/>
        <v>4.6518645486493364</v>
      </c>
      <c r="K227" s="93">
        <f t="shared" si="6"/>
        <v>4.6281194676600874</v>
      </c>
      <c r="L227" s="93">
        <f t="shared" si="6"/>
        <v>4.6648643851072986</v>
      </c>
      <c r="M227" s="93">
        <f t="shared" si="6"/>
        <v>4.7016093025545089</v>
      </c>
      <c r="N227" s="93">
        <f t="shared" si="6"/>
        <v>4.738354220001721</v>
      </c>
      <c r="O227" s="93">
        <f t="shared" si="6"/>
        <v>4.7750991374489313</v>
      </c>
      <c r="P227" s="93">
        <f t="shared" si="6"/>
        <v>4.8118440548961425</v>
      </c>
    </row>
    <row r="228" spans="3:16" x14ac:dyDescent="0.25">
      <c r="C228" s="97" t="s">
        <v>371</v>
      </c>
      <c r="E228" s="93">
        <f t="shared" si="6"/>
        <v>0</v>
      </c>
      <c r="F228" s="93">
        <f t="shared" si="6"/>
        <v>0</v>
      </c>
      <c r="G228" s="93">
        <f t="shared" si="6"/>
        <v>0</v>
      </c>
      <c r="H228" s="93">
        <f t="shared" si="6"/>
        <v>0</v>
      </c>
      <c r="I228" s="93">
        <f t="shared" si="6"/>
        <v>0</v>
      </c>
      <c r="J228" s="93">
        <f t="shared" si="6"/>
        <v>0</v>
      </c>
      <c r="K228" s="93">
        <f t="shared" si="6"/>
        <v>0</v>
      </c>
      <c r="L228" s="93">
        <f t="shared" si="6"/>
        <v>0</v>
      </c>
      <c r="M228" s="93">
        <f t="shared" si="6"/>
        <v>0</v>
      </c>
      <c r="N228" s="93">
        <f t="shared" si="6"/>
        <v>0</v>
      </c>
      <c r="O228" s="93">
        <f t="shared" si="6"/>
        <v>0</v>
      </c>
      <c r="P228" s="93">
        <f t="shared" si="6"/>
        <v>0</v>
      </c>
    </row>
    <row r="229" spans="3:16" x14ac:dyDescent="0.25">
      <c r="C229" s="97" t="s">
        <v>770</v>
      </c>
      <c r="E229" s="93">
        <f t="shared" si="6"/>
        <v>0</v>
      </c>
      <c r="F229" s="93">
        <f t="shared" si="6"/>
        <v>0</v>
      </c>
      <c r="G229" s="93">
        <f t="shared" si="6"/>
        <v>0</v>
      </c>
      <c r="H229" s="93">
        <f t="shared" si="6"/>
        <v>0</v>
      </c>
      <c r="I229" s="93">
        <f t="shared" si="6"/>
        <v>0</v>
      </c>
      <c r="J229" s="93">
        <f t="shared" si="6"/>
        <v>0</v>
      </c>
      <c r="K229" s="93">
        <f t="shared" si="6"/>
        <v>0</v>
      </c>
      <c r="L229" s="93">
        <f t="shared" si="6"/>
        <v>0</v>
      </c>
      <c r="M229" s="93">
        <f t="shared" si="6"/>
        <v>0</v>
      </c>
      <c r="N229" s="93">
        <f t="shared" si="6"/>
        <v>0</v>
      </c>
      <c r="O229" s="93">
        <f t="shared" si="6"/>
        <v>0</v>
      </c>
      <c r="P229" s="93">
        <f t="shared" si="6"/>
        <v>0</v>
      </c>
    </row>
    <row r="230" spans="3:16" x14ac:dyDescent="0.25">
      <c r="C230" s="97" t="s">
        <v>837</v>
      </c>
      <c r="E230" s="93">
        <f t="shared" si="6"/>
        <v>0</v>
      </c>
      <c r="F230" s="93">
        <f t="shared" si="6"/>
        <v>0</v>
      </c>
      <c r="G230" s="93">
        <f t="shared" si="6"/>
        <v>0</v>
      </c>
      <c r="H230" s="93">
        <f t="shared" si="6"/>
        <v>0</v>
      </c>
      <c r="I230" s="93">
        <f t="shared" si="6"/>
        <v>0</v>
      </c>
      <c r="J230" s="93">
        <f t="shared" si="6"/>
        <v>0</v>
      </c>
      <c r="K230" s="93">
        <f t="shared" si="6"/>
        <v>0</v>
      </c>
      <c r="L230" s="93">
        <f t="shared" si="6"/>
        <v>0</v>
      </c>
      <c r="M230" s="93">
        <f t="shared" si="6"/>
        <v>0</v>
      </c>
      <c r="N230" s="93">
        <f t="shared" si="6"/>
        <v>0</v>
      </c>
      <c r="O230" s="93">
        <f t="shared" si="6"/>
        <v>0</v>
      </c>
      <c r="P230" s="93">
        <f t="shared" si="6"/>
        <v>0</v>
      </c>
    </row>
    <row r="231" spans="3:16" x14ac:dyDescent="0.25">
      <c r="C231" s="97" t="s">
        <v>140</v>
      </c>
      <c r="E231" s="93">
        <f t="shared" si="6"/>
        <v>44.722117917660675</v>
      </c>
      <c r="F231" s="93">
        <f t="shared" si="6"/>
        <v>46.367802090603107</v>
      </c>
      <c r="G231" s="93">
        <f t="shared" si="6"/>
        <v>42.134087526447523</v>
      </c>
      <c r="H231" s="93">
        <f t="shared" si="6"/>
        <v>49.877607328154497</v>
      </c>
      <c r="I231" s="93">
        <f t="shared" si="6"/>
        <v>60.742040185187065</v>
      </c>
      <c r="J231" s="93">
        <f t="shared" si="6"/>
        <v>65.352037303529116</v>
      </c>
      <c r="K231" s="93">
        <f t="shared" si="6"/>
        <v>22.716002786316029</v>
      </c>
      <c r="L231" s="93">
        <f t="shared" si="6"/>
        <v>38.11437205501862</v>
      </c>
      <c r="M231" s="93">
        <f t="shared" si="6"/>
        <v>52.263209807795896</v>
      </c>
      <c r="N231" s="93">
        <f t="shared" si="6"/>
        <v>62.982291598885546</v>
      </c>
      <c r="O231" s="93">
        <f t="shared" si="6"/>
        <v>84.227624179320088</v>
      </c>
      <c r="P231" s="93">
        <f t="shared" si="6"/>
        <v>72.668793038916107</v>
      </c>
    </row>
    <row r="232" spans="3:16" x14ac:dyDescent="0.25">
      <c r="C232" s="97" t="s">
        <v>136</v>
      </c>
      <c r="E232" s="93">
        <f t="shared" si="6"/>
        <v>0</v>
      </c>
      <c r="F232" s="93">
        <f t="shared" si="6"/>
        <v>0</v>
      </c>
      <c r="G232" s="93">
        <f t="shared" si="6"/>
        <v>0</v>
      </c>
      <c r="H232" s="93">
        <f t="shared" si="6"/>
        <v>0</v>
      </c>
      <c r="I232" s="93">
        <f t="shared" si="6"/>
        <v>0</v>
      </c>
      <c r="J232" s="93">
        <f t="shared" si="6"/>
        <v>0</v>
      </c>
      <c r="K232" s="93">
        <f t="shared" si="6"/>
        <v>0</v>
      </c>
      <c r="L232" s="93">
        <f t="shared" si="6"/>
        <v>0</v>
      </c>
      <c r="M232" s="93">
        <f t="shared" si="6"/>
        <v>0</v>
      </c>
      <c r="N232" s="93">
        <f t="shared" si="6"/>
        <v>0</v>
      </c>
      <c r="O232" s="93">
        <f t="shared" si="6"/>
        <v>0</v>
      </c>
      <c r="P232" s="93">
        <f t="shared" si="6"/>
        <v>0</v>
      </c>
    </row>
    <row r="233" spans="3:16" x14ac:dyDescent="0.25">
      <c r="C233" s="97" t="s">
        <v>247</v>
      </c>
      <c r="E233" s="93">
        <f t="shared" si="6"/>
        <v>0.99057348472730811</v>
      </c>
      <c r="F233" s="93">
        <f t="shared" si="6"/>
        <v>0.5607037640559025</v>
      </c>
      <c r="G233" s="93">
        <f t="shared" si="6"/>
        <v>0.17541243154193631</v>
      </c>
      <c r="H233" s="93">
        <f t="shared" si="6"/>
        <v>0</v>
      </c>
      <c r="I233" s="93">
        <f t="shared" si="6"/>
        <v>0</v>
      </c>
      <c r="J233" s="93">
        <f t="shared" si="6"/>
        <v>0</v>
      </c>
      <c r="K233" s="93">
        <f t="shared" si="6"/>
        <v>0</v>
      </c>
      <c r="L233" s="93">
        <f t="shared" si="6"/>
        <v>0</v>
      </c>
      <c r="M233" s="93">
        <f t="shared" si="6"/>
        <v>0</v>
      </c>
      <c r="N233" s="93">
        <f t="shared" si="6"/>
        <v>0</v>
      </c>
      <c r="O233" s="93">
        <f t="shared" si="6"/>
        <v>0</v>
      </c>
      <c r="P233" s="93">
        <f t="shared" si="6"/>
        <v>0</v>
      </c>
    </row>
    <row r="234" spans="3:16" x14ac:dyDescent="0.25">
      <c r="C234" s="97" t="s">
        <v>596</v>
      </c>
      <c r="E234" s="93">
        <f t="shared" si="6"/>
        <v>0</v>
      </c>
      <c r="F234" s="93">
        <f t="shared" si="6"/>
        <v>0</v>
      </c>
      <c r="G234" s="93">
        <f t="shared" si="6"/>
        <v>0</v>
      </c>
      <c r="H234" s="93">
        <f t="shared" si="6"/>
        <v>0</v>
      </c>
      <c r="I234" s="93">
        <f t="shared" si="6"/>
        <v>0</v>
      </c>
      <c r="J234" s="93">
        <f t="shared" si="6"/>
        <v>0</v>
      </c>
      <c r="K234" s="93">
        <f t="shared" si="6"/>
        <v>0</v>
      </c>
      <c r="L234" s="93">
        <f t="shared" si="6"/>
        <v>0</v>
      </c>
      <c r="M234" s="93">
        <f t="shared" si="6"/>
        <v>0</v>
      </c>
      <c r="N234" s="93">
        <f t="shared" si="6"/>
        <v>0</v>
      </c>
      <c r="O234" s="93">
        <f t="shared" si="6"/>
        <v>0</v>
      </c>
      <c r="P234" s="93">
        <f t="shared" si="6"/>
        <v>0</v>
      </c>
    </row>
    <row r="235" spans="3:16" x14ac:dyDescent="0.25">
      <c r="C235" s="97" t="s">
        <v>1363</v>
      </c>
      <c r="E235" s="93">
        <f t="shared" si="6"/>
        <v>0</v>
      </c>
      <c r="F235" s="93">
        <f t="shared" si="6"/>
        <v>0</v>
      </c>
      <c r="G235" s="93">
        <f t="shared" si="6"/>
        <v>0</v>
      </c>
      <c r="H235" s="93">
        <f t="shared" si="6"/>
        <v>0</v>
      </c>
      <c r="I235" s="93">
        <f t="shared" si="6"/>
        <v>0</v>
      </c>
      <c r="J235" s="93">
        <f t="shared" si="6"/>
        <v>0</v>
      </c>
      <c r="K235" s="93">
        <f t="shared" si="6"/>
        <v>0</v>
      </c>
      <c r="L235" s="93">
        <f t="shared" si="6"/>
        <v>0</v>
      </c>
      <c r="M235" s="93">
        <f t="shared" si="6"/>
        <v>0</v>
      </c>
      <c r="N235" s="93">
        <f t="shared" si="6"/>
        <v>0</v>
      </c>
      <c r="O235" s="93">
        <f t="shared" si="6"/>
        <v>0</v>
      </c>
      <c r="P235" s="93">
        <f t="shared" si="6"/>
        <v>0</v>
      </c>
    </row>
    <row r="236" spans="3:16" x14ac:dyDescent="0.25">
      <c r="C236" s="97" t="s">
        <v>155</v>
      </c>
      <c r="E236" s="93">
        <f t="shared" si="6"/>
        <v>0</v>
      </c>
      <c r="F236" s="93">
        <f t="shared" si="6"/>
        <v>0</v>
      </c>
      <c r="G236" s="93">
        <f t="shared" si="6"/>
        <v>0</v>
      </c>
      <c r="H236" s="93">
        <f t="shared" si="6"/>
        <v>0</v>
      </c>
      <c r="I236" s="93">
        <f t="shared" si="6"/>
        <v>0</v>
      </c>
      <c r="J236" s="93">
        <f t="shared" si="6"/>
        <v>0</v>
      </c>
      <c r="K236" s="93">
        <f t="shared" si="6"/>
        <v>0</v>
      </c>
      <c r="L236" s="93">
        <f t="shared" si="6"/>
        <v>0</v>
      </c>
      <c r="M236" s="93">
        <f t="shared" si="6"/>
        <v>0</v>
      </c>
      <c r="N236" s="93">
        <f t="shared" si="6"/>
        <v>0</v>
      </c>
      <c r="O236" s="93">
        <f t="shared" si="6"/>
        <v>0</v>
      </c>
      <c r="P236" s="93">
        <f t="shared" si="6"/>
        <v>0</v>
      </c>
    </row>
    <row r="237" spans="3:16" x14ac:dyDescent="0.25">
      <c r="C237" s="97" t="s">
        <v>3612</v>
      </c>
      <c r="E237" s="93">
        <f t="shared" si="6"/>
        <v>0</v>
      </c>
      <c r="F237" s="93">
        <f t="shared" si="6"/>
        <v>0</v>
      </c>
      <c r="G237" s="93">
        <f t="shared" si="6"/>
        <v>0</v>
      </c>
      <c r="H237" s="93">
        <f t="shared" si="6"/>
        <v>0</v>
      </c>
      <c r="I237" s="93">
        <f t="shared" si="6"/>
        <v>0</v>
      </c>
      <c r="J237" s="93">
        <f t="shared" si="6"/>
        <v>0</v>
      </c>
      <c r="K237" s="93">
        <f t="shared" si="6"/>
        <v>0</v>
      </c>
      <c r="L237" s="93">
        <f t="shared" si="6"/>
        <v>0</v>
      </c>
      <c r="M237" s="93">
        <f t="shared" si="6"/>
        <v>0</v>
      </c>
      <c r="N237" s="93">
        <f t="shared" si="6"/>
        <v>0</v>
      </c>
      <c r="O237" s="93">
        <f t="shared" si="6"/>
        <v>0</v>
      </c>
      <c r="P237" s="93">
        <f>SUMIFS(P$56:P$200,$C$56:$C$200,$C237)+IF($C237="btm_pv",P$18*P$30,0)</f>
        <v>0</v>
      </c>
    </row>
    <row r="238" spans="3:16" x14ac:dyDescent="0.25">
      <c r="C238" s="96" t="s">
        <v>3718</v>
      </c>
      <c r="D238" s="96"/>
      <c r="E238" s="98">
        <f>SUM(E209:E237)</f>
        <v>213.26271417573489</v>
      </c>
      <c r="F238" s="98">
        <f t="shared" ref="F238:O238" si="7">SUM(F209:F237)</f>
        <v>222.66470753625376</v>
      </c>
      <c r="G238" s="98">
        <f t="shared" si="7"/>
        <v>233.40244953497168</v>
      </c>
      <c r="H238" s="98">
        <f t="shared" si="7"/>
        <v>225.96822325948034</v>
      </c>
      <c r="I238" s="98">
        <f t="shared" si="7"/>
        <v>220.90920443755158</v>
      </c>
      <c r="J238" s="98">
        <f t="shared" si="7"/>
        <v>218.45822958784345</v>
      </c>
      <c r="K238" s="98">
        <f t="shared" si="7"/>
        <v>217.579412740339</v>
      </c>
      <c r="L238" s="98">
        <f t="shared" si="7"/>
        <v>215.73877423085355</v>
      </c>
      <c r="M238" s="98">
        <f t="shared" si="7"/>
        <v>215.3091141523789</v>
      </c>
      <c r="N238" s="98">
        <f t="shared" si="7"/>
        <v>213.13152279582488</v>
      </c>
      <c r="O238" s="98">
        <f t="shared" si="7"/>
        <v>212.11561402871422</v>
      </c>
      <c r="P238" s="98">
        <f>SUM(P209:P237)</f>
        <v>209.40178524222912</v>
      </c>
    </row>
    <row r="239" spans="3:16" x14ac:dyDescent="0.25">
      <c r="C239" s="100" t="s">
        <v>3722</v>
      </c>
      <c r="D239" s="100"/>
      <c r="E239" s="101">
        <f>E238-E207</f>
        <v>0.18105689251439117</v>
      </c>
      <c r="F239" s="101">
        <f t="shared" ref="F239:P239" si="8">F238-F207</f>
        <v>0.38999049766249527</v>
      </c>
      <c r="G239" s="101">
        <f t="shared" si="8"/>
        <v>1.2460721976457876</v>
      </c>
      <c r="H239" s="101">
        <f t="shared" si="8"/>
        <v>0.49381078723652649</v>
      </c>
      <c r="I239" s="101">
        <f t="shared" si="8"/>
        <v>0.68111596302460953</v>
      </c>
      <c r="J239" s="101">
        <f t="shared" si="8"/>
        <v>0.89010269528853314</v>
      </c>
      <c r="K239" s="101">
        <f t="shared" si="8"/>
        <v>1.6780930714173223</v>
      </c>
      <c r="L239" s="101">
        <f t="shared" si="8"/>
        <v>1.3751822093849739</v>
      </c>
      <c r="M239" s="101">
        <f t="shared" si="8"/>
        <v>1.1819237925882646</v>
      </c>
      <c r="N239" s="101">
        <f t="shared" si="8"/>
        <v>1.0076779233630759</v>
      </c>
      <c r="O239" s="101">
        <f t="shared" si="8"/>
        <v>0.76510341874651999</v>
      </c>
      <c r="P239" s="101">
        <f t="shared" si="8"/>
        <v>0.62935039582842478</v>
      </c>
    </row>
    <row r="246" spans="3:16" x14ac:dyDescent="0.25">
      <c r="C246" s="92" t="s">
        <v>3723</v>
      </c>
      <c r="D246" s="92"/>
      <c r="E246" s="92"/>
      <c r="F246" s="92"/>
      <c r="G246" s="92"/>
      <c r="H246" s="92"/>
      <c r="I246" s="92"/>
      <c r="J246" s="92"/>
      <c r="K246" s="92"/>
      <c r="L246" s="92"/>
      <c r="M246" s="92"/>
      <c r="N246" s="92"/>
      <c r="O246" s="92"/>
      <c r="P246" s="92"/>
    </row>
    <row r="247" spans="3:16" x14ac:dyDescent="0.25">
      <c r="E247" s="19">
        <v>2024</v>
      </c>
      <c r="F247" s="19">
        <v>2025</v>
      </c>
      <c r="G247" s="19">
        <v>2026</v>
      </c>
      <c r="H247" s="19">
        <v>2027</v>
      </c>
      <c r="I247" s="19">
        <v>2028</v>
      </c>
      <c r="J247" s="19">
        <v>2029</v>
      </c>
      <c r="K247" s="19">
        <v>2030</v>
      </c>
      <c r="L247" s="19">
        <v>2031</v>
      </c>
      <c r="M247" s="19">
        <v>2032</v>
      </c>
      <c r="N247" s="19">
        <v>2033</v>
      </c>
      <c r="O247" s="19">
        <v>2034</v>
      </c>
      <c r="P247" s="19">
        <v>2035</v>
      </c>
    </row>
    <row r="248" spans="3:16" x14ac:dyDescent="0.25">
      <c r="C248" s="96" t="s">
        <v>3720</v>
      </c>
      <c r="D248" s="96"/>
      <c r="E248" s="99">
        <f t="shared" ref="E248:P248" si="9">E13</f>
        <v>213.08165728322049</v>
      </c>
      <c r="F248" s="99">
        <f t="shared" si="9"/>
        <v>222.27471703859126</v>
      </c>
      <c r="G248" s="99">
        <f t="shared" si="9"/>
        <v>232.15637733732589</v>
      </c>
      <c r="H248" s="99">
        <f t="shared" si="9"/>
        <v>225.47441247224381</v>
      </c>
      <c r="I248" s="99">
        <f t="shared" si="9"/>
        <v>220.22808847452697</v>
      </c>
      <c r="J248" s="99">
        <f t="shared" si="9"/>
        <v>217.56812689255491</v>
      </c>
      <c r="K248" s="99">
        <f t="shared" si="9"/>
        <v>215.90131966892167</v>
      </c>
      <c r="L248" s="99">
        <f t="shared" si="9"/>
        <v>214.36359202146858</v>
      </c>
      <c r="M248" s="99">
        <f t="shared" si="9"/>
        <v>214.12719035979063</v>
      </c>
      <c r="N248" s="99">
        <f t="shared" si="9"/>
        <v>212.1238448724618</v>
      </c>
      <c r="O248" s="99">
        <f t="shared" si="9"/>
        <v>211.3505106099677</v>
      </c>
      <c r="P248" s="99">
        <f t="shared" si="9"/>
        <v>208.7724348464007</v>
      </c>
    </row>
    <row r="249" spans="3:16" x14ac:dyDescent="0.25">
      <c r="C249" s="8" t="s">
        <v>3724</v>
      </c>
      <c r="D249" s="8"/>
    </row>
    <row r="250" spans="3:16" x14ac:dyDescent="0.25">
      <c r="C250" s="97" t="s">
        <v>3425</v>
      </c>
      <c r="E250" s="93">
        <f>IF($C250="BTM PV",E$18*E$30,SUMIFS(E$56:E$200,$D$56:$D$200,$C250))</f>
        <v>36.942027101666241</v>
      </c>
      <c r="F250" s="93">
        <f t="shared" ref="F250:P255" si="10">IF($C250="BTM PV",F$18*F$30,SUMIFS(F$56:F$200,$D$56:$D$200,$C250))</f>
        <v>28.965879597055618</v>
      </c>
      <c r="G250" s="93">
        <f t="shared" si="10"/>
        <v>24.59964677120545</v>
      </c>
      <c r="H250" s="93">
        <f t="shared" si="10"/>
        <v>16.989551201924975</v>
      </c>
      <c r="I250" s="93">
        <f t="shared" si="10"/>
        <v>14.849488851713691</v>
      </c>
      <c r="J250" s="93">
        <f t="shared" si="10"/>
        <v>13.758026925856846</v>
      </c>
      <c r="K250" s="93">
        <f t="shared" si="10"/>
        <v>12.666565</v>
      </c>
      <c r="L250" s="93">
        <f t="shared" si="10"/>
        <v>7.9823073999999998</v>
      </c>
      <c r="M250" s="93">
        <f t="shared" si="10"/>
        <v>5.9165498000000003</v>
      </c>
      <c r="N250" s="93">
        <f t="shared" si="10"/>
        <v>5.5412922000000009</v>
      </c>
      <c r="O250" s="93">
        <f t="shared" si="10"/>
        <v>5.1660346000000006</v>
      </c>
      <c r="P250" s="93">
        <f t="shared" si="10"/>
        <v>4.7907770000000003</v>
      </c>
    </row>
    <row r="251" spans="3:16" x14ac:dyDescent="0.25">
      <c r="C251" s="97" t="s">
        <v>3464</v>
      </c>
      <c r="E251" s="93">
        <f t="shared" ref="E251:E255" si="11">IF($C251="BTM PV",E$18*E$30,SUMIFS(E$56:E$200,$D$56:$D$200,$C251))</f>
        <v>124.77129767079572</v>
      </c>
      <c r="F251" s="93">
        <f t="shared" si="10"/>
        <v>132.42762089985979</v>
      </c>
      <c r="G251" s="93">
        <f t="shared" si="10"/>
        <v>139.89638834365428</v>
      </c>
      <c r="H251" s="93">
        <f t="shared" si="10"/>
        <v>130.55539435111959</v>
      </c>
      <c r="I251" s="93">
        <f t="shared" si="10"/>
        <v>120.44721200097923</v>
      </c>
      <c r="J251" s="93">
        <f t="shared" si="10"/>
        <v>115.43780363431966</v>
      </c>
      <c r="K251" s="93">
        <f t="shared" si="10"/>
        <v>110.42839526766009</v>
      </c>
      <c r="L251" s="93">
        <f t="shared" si="10"/>
        <v>102.11304519310731</v>
      </c>
      <c r="M251" s="93">
        <f t="shared" si="10"/>
        <v>93.797695118554515</v>
      </c>
      <c r="N251" s="93">
        <f t="shared" si="10"/>
        <v>85.482345044001733</v>
      </c>
      <c r="O251" s="93">
        <f t="shared" si="10"/>
        <v>77.16699496944895</v>
      </c>
      <c r="P251" s="93">
        <f t="shared" si="10"/>
        <v>68.85164489489614</v>
      </c>
    </row>
    <row r="252" spans="3:16" x14ac:dyDescent="0.25">
      <c r="C252" s="97" t="s">
        <v>3437</v>
      </c>
      <c r="E252" s="93">
        <f t="shared" si="11"/>
        <v>0</v>
      </c>
      <c r="F252" s="93">
        <f t="shared" si="10"/>
        <v>0</v>
      </c>
      <c r="G252" s="93">
        <f t="shared" si="10"/>
        <v>0</v>
      </c>
      <c r="H252" s="93">
        <f t="shared" si="10"/>
        <v>0</v>
      </c>
      <c r="I252" s="93">
        <f t="shared" si="10"/>
        <v>0</v>
      </c>
      <c r="J252" s="93">
        <f t="shared" si="10"/>
        <v>0</v>
      </c>
      <c r="K252" s="93">
        <f t="shared" si="10"/>
        <v>0</v>
      </c>
      <c r="L252" s="93">
        <f t="shared" si="10"/>
        <v>0</v>
      </c>
      <c r="M252" s="93">
        <f t="shared" si="10"/>
        <v>0</v>
      </c>
      <c r="N252" s="93">
        <f t="shared" si="10"/>
        <v>0</v>
      </c>
      <c r="O252" s="93">
        <f t="shared" si="10"/>
        <v>0</v>
      </c>
      <c r="P252" s="93">
        <f t="shared" si="10"/>
        <v>0</v>
      </c>
    </row>
    <row r="253" spans="3:16" x14ac:dyDescent="0.25">
      <c r="C253" s="97" t="s">
        <v>3451</v>
      </c>
      <c r="E253" s="93">
        <f t="shared" si="11"/>
        <v>27.988870131708925</v>
      </c>
      <c r="F253" s="93">
        <f t="shared" si="10"/>
        <v>36.547305533671519</v>
      </c>
      <c r="G253" s="93">
        <f t="shared" si="10"/>
        <v>36.839466738920272</v>
      </c>
      <c r="H253" s="93">
        <f t="shared" si="10"/>
        <v>49.877607328154497</v>
      </c>
      <c r="I253" s="93">
        <f t="shared" si="10"/>
        <v>60.742040185187065</v>
      </c>
      <c r="J253" s="93">
        <f t="shared" si="10"/>
        <v>65.352037303529116</v>
      </c>
      <c r="K253" s="93">
        <f t="shared" si="10"/>
        <v>22.716002786316029</v>
      </c>
      <c r="L253" s="93">
        <f t="shared" si="10"/>
        <v>38.11437205501862</v>
      </c>
      <c r="M253" s="93">
        <f t="shared" si="10"/>
        <v>52.263209807795896</v>
      </c>
      <c r="N253" s="93">
        <f t="shared" si="10"/>
        <v>62.982291598885546</v>
      </c>
      <c r="O253" s="93">
        <f t="shared" si="10"/>
        <v>84.227624179320088</v>
      </c>
      <c r="P253" s="93">
        <f t="shared" si="10"/>
        <v>72.668793038916107</v>
      </c>
    </row>
    <row r="254" spans="3:16" x14ac:dyDescent="0.25">
      <c r="C254" s="97" t="s">
        <v>3473</v>
      </c>
      <c r="E254" s="93">
        <f t="shared" si="11"/>
        <v>17.7</v>
      </c>
      <c r="F254" s="93">
        <f t="shared" si="10"/>
        <v>18.03</v>
      </c>
      <c r="G254" s="93">
        <f t="shared" si="10"/>
        <v>24.461900960836171</v>
      </c>
      <c r="H254" s="93">
        <f t="shared" si="10"/>
        <v>21.649330448620635</v>
      </c>
      <c r="I254" s="93">
        <f t="shared" si="10"/>
        <v>18.836759936405098</v>
      </c>
      <c r="J254" s="93">
        <f t="shared" si="10"/>
        <v>18.516675308759613</v>
      </c>
      <c r="K254" s="93">
        <f t="shared" si="10"/>
        <v>67.137351828172541</v>
      </c>
      <c r="L254" s="93">
        <f t="shared" si="10"/>
        <v>62.366015907703584</v>
      </c>
      <c r="M254" s="93">
        <f t="shared" si="10"/>
        <v>57.594679987234599</v>
      </c>
      <c r="N254" s="93">
        <f t="shared" si="10"/>
        <v>52.823344066765628</v>
      </c>
      <c r="O254" s="93">
        <f t="shared" si="10"/>
        <v>38.656008146296642</v>
      </c>
      <c r="P254" s="93">
        <f t="shared" si="10"/>
        <v>55.572672225827667</v>
      </c>
    </row>
    <row r="255" spans="3:16" x14ac:dyDescent="0.25">
      <c r="C255" s="97" t="s">
        <v>3712</v>
      </c>
      <c r="E255" s="93">
        <f t="shared" si="11"/>
        <v>5.8605192715639776</v>
      </c>
      <c r="F255" s="93">
        <f t="shared" si="10"/>
        <v>6.693901505666811</v>
      </c>
      <c r="G255" s="93">
        <f t="shared" si="10"/>
        <v>7.605046720355519</v>
      </c>
      <c r="H255" s="93">
        <f t="shared" si="10"/>
        <v>6.8963399296606944</v>
      </c>
      <c r="I255" s="93">
        <f t="shared" si="10"/>
        <v>6.0337034632664448</v>
      </c>
      <c r="J255" s="93">
        <f t="shared" si="10"/>
        <v>5.3936864153782471</v>
      </c>
      <c r="K255" s="93">
        <f t="shared" si="10"/>
        <v>4.6310978581903264</v>
      </c>
      <c r="L255" s="93">
        <f t="shared" si="10"/>
        <v>5.1630336750240469</v>
      </c>
      <c r="M255" s="93">
        <f t="shared" si="10"/>
        <v>5.7369794387938491</v>
      </c>
      <c r="N255" s="93">
        <f t="shared" si="10"/>
        <v>6.3022498861719765</v>
      </c>
      <c r="O255" s="93">
        <f t="shared" si="10"/>
        <v>6.898952133648538</v>
      </c>
      <c r="P255" s="93">
        <f>IF($C255="BTM PV",P$18*P$30,SUMIFS(P$56:P$200,$D$56:$D$200,$C255))</f>
        <v>7.5178980825892356</v>
      </c>
    </row>
    <row r="256" spans="3:16" x14ac:dyDescent="0.25">
      <c r="C256" s="96" t="s">
        <v>3718</v>
      </c>
      <c r="D256" s="96"/>
      <c r="E256" s="98">
        <f>SUM(E250:E255)</f>
        <v>213.26271417573486</v>
      </c>
      <c r="F256" s="98">
        <f t="shared" ref="F256:O256" si="12">SUM(F250:F255)</f>
        <v>222.66470753625376</v>
      </c>
      <c r="G256" s="98">
        <f t="shared" si="12"/>
        <v>233.40244953497168</v>
      </c>
      <c r="H256" s="98">
        <f t="shared" si="12"/>
        <v>225.9682232594804</v>
      </c>
      <c r="I256" s="98">
        <f t="shared" si="12"/>
        <v>220.90920443755155</v>
      </c>
      <c r="J256" s="98">
        <f t="shared" si="12"/>
        <v>218.45822958784348</v>
      </c>
      <c r="K256" s="98">
        <f t="shared" si="12"/>
        <v>217.579412740339</v>
      </c>
      <c r="L256" s="98">
        <f t="shared" si="12"/>
        <v>215.73877423085355</v>
      </c>
      <c r="M256" s="98">
        <f t="shared" si="12"/>
        <v>215.30911415237884</v>
      </c>
      <c r="N256" s="98">
        <f t="shared" si="12"/>
        <v>213.13152279582488</v>
      </c>
      <c r="O256" s="98">
        <f t="shared" si="12"/>
        <v>212.11561402871422</v>
      </c>
      <c r="P256" s="98">
        <f>SUM(P250:P255)</f>
        <v>209.40178524222915</v>
      </c>
    </row>
    <row r="257" spans="3:16" x14ac:dyDescent="0.25">
      <c r="C257" s="100" t="s">
        <v>3722</v>
      </c>
      <c r="D257" s="100"/>
      <c r="E257" s="101">
        <f>E256-E248</f>
        <v>0.18105689251436274</v>
      </c>
      <c r="F257" s="101">
        <f t="shared" ref="F257:O257" si="13">F256-F248</f>
        <v>0.38999049766249527</v>
      </c>
      <c r="G257" s="101">
        <f t="shared" si="13"/>
        <v>1.2460721976457876</v>
      </c>
      <c r="H257" s="101">
        <f t="shared" si="13"/>
        <v>0.49381078723658334</v>
      </c>
      <c r="I257" s="101">
        <f t="shared" si="13"/>
        <v>0.68111596302458111</v>
      </c>
      <c r="J257" s="101">
        <f t="shared" si="13"/>
        <v>0.89010269528856156</v>
      </c>
      <c r="K257" s="101">
        <f t="shared" si="13"/>
        <v>1.6780930714173223</v>
      </c>
      <c r="L257" s="101">
        <f t="shared" si="13"/>
        <v>1.3751822093849739</v>
      </c>
      <c r="M257" s="101">
        <f t="shared" si="13"/>
        <v>1.1819237925882078</v>
      </c>
      <c r="N257" s="101">
        <f t="shared" si="13"/>
        <v>1.0076779233630759</v>
      </c>
      <c r="O257" s="101">
        <f t="shared" si="13"/>
        <v>0.76510341874651999</v>
      </c>
      <c r="P257" s="101">
        <f>P256-P248</f>
        <v>0.6293503958284532</v>
      </c>
    </row>
    <row r="259" spans="3:16" x14ac:dyDescent="0.25">
      <c r="E259" s="166"/>
      <c r="F259" s="136"/>
      <c r="G259" s="136"/>
      <c r="H259" s="136"/>
      <c r="I259" s="136"/>
      <c r="J259" s="136"/>
      <c r="K259" s="136"/>
      <c r="L259" s="136"/>
      <c r="M259" s="136"/>
      <c r="N259" s="136"/>
      <c r="O259" s="136"/>
      <c r="P259" s="136"/>
    </row>
  </sheetData>
  <sheetProtection algorithmName="SHA-512" hashValue="gc2TYfs3gigv2JP57ld6y5ukw0izkdZfbaWaYrd1h3g+HKlYZrd4UrhRINooBlDSHi94I2T6D+nYwSGbTYJAKw==" saltValue="tBfWpSpXG2XiCo8JNxFXTA==" spinCount="100000" sheet="1" objects="1" scenarios="1"/>
  <conditionalFormatting sqref="E239:P239 E257:P257">
    <cfRule type="cellIs" dxfId="1" priority="3" operator="lessThan">
      <formula>0</formula>
    </cfRule>
    <cfRule type="cellIs" dxfId="0" priority="4" operator="greaterThan">
      <formula>0</formula>
    </cfRule>
  </conditionalFormatting>
  <dataValidations count="1">
    <dataValidation type="list" allowBlank="1" showInputMessage="1" showErrorMessage="1" sqref="C2" xr:uid="{E6100A95-00D3-4474-B88C-55C870B7DAA5}">
      <formula1>"25,30"</formula1>
    </dataValidation>
  </dataValidations>
  <pageMargins left="0.7" right="0.7" top="0.75" bottom="0.75" header="0.3" footer="0.3"/>
  <pageSetup orientation="portrait" horizontalDpi="90" verticalDpi="9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CD4DF-7699-4659-9376-CAB70CE6670D}">
  <sheetPr codeName="Sheet11"/>
  <dimension ref="A1:Y39"/>
  <sheetViews>
    <sheetView workbookViewId="0">
      <selection activeCell="F2" sqref="F2"/>
    </sheetView>
  </sheetViews>
  <sheetFormatPr defaultColWidth="0" defaultRowHeight="15" zeroHeight="1" outlineLevelCol="1" x14ac:dyDescent="0.25"/>
  <cols>
    <col min="1" max="1" width="5.7109375" customWidth="1"/>
    <col min="2" max="2" width="39.85546875" bestFit="1" customWidth="1"/>
    <col min="3" max="6" width="7.7109375" customWidth="1"/>
    <col min="7" max="7" width="18.42578125" bestFit="1" customWidth="1"/>
    <col min="8" max="8" width="20" bestFit="1" customWidth="1"/>
    <col min="9" max="9" width="6.85546875" customWidth="1"/>
    <col min="10" max="10" width="7.7109375" customWidth="1" outlineLevel="1"/>
    <col min="11" max="22" width="8.28515625" customWidth="1" outlineLevel="1"/>
    <col min="23" max="23" width="3.28515625" customWidth="1"/>
    <col min="24" max="25" width="0" hidden="1" customWidth="1"/>
    <col min="26" max="16384" width="9.140625" hidden="1"/>
  </cols>
  <sheetData>
    <row r="1" spans="1:23" ht="12" customHeight="1" x14ac:dyDescent="0.25">
      <c r="A1" s="74"/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</row>
    <row r="2" spans="1:23" ht="21" customHeight="1" x14ac:dyDescent="0.25">
      <c r="A2" s="74"/>
      <c r="B2" s="74"/>
      <c r="C2" s="74"/>
      <c r="D2" s="74"/>
      <c r="E2" s="74"/>
      <c r="F2" s="74"/>
      <c r="G2" s="74"/>
      <c r="H2" s="74"/>
      <c r="I2" s="74"/>
      <c r="J2" s="74"/>
      <c r="K2" s="182" t="s">
        <v>3725</v>
      </c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184"/>
      <c r="W2" s="74"/>
    </row>
    <row r="3" spans="1:23" s="8" customFormat="1" x14ac:dyDescent="0.25">
      <c r="A3" s="74"/>
      <c r="B3" s="74"/>
      <c r="C3" s="74"/>
      <c r="D3" s="74"/>
      <c r="E3" s="74"/>
      <c r="F3" s="74"/>
      <c r="G3" s="74"/>
      <c r="H3" s="74"/>
      <c r="I3" s="74"/>
      <c r="J3" s="74"/>
      <c r="K3" s="175" t="s">
        <v>3726</v>
      </c>
      <c r="L3" s="176"/>
      <c r="M3" s="176"/>
      <c r="N3" s="177"/>
      <c r="O3" s="178" t="s">
        <v>3727</v>
      </c>
      <c r="P3" s="176"/>
      <c r="Q3" s="176"/>
      <c r="R3" s="177"/>
      <c r="S3" s="179" t="s">
        <v>3728</v>
      </c>
      <c r="T3" s="180"/>
      <c r="U3" s="180"/>
      <c r="V3" s="181"/>
      <c r="W3" s="75"/>
    </row>
    <row r="4" spans="1:23" s="8" customFormat="1" x14ac:dyDescent="0.25">
      <c r="A4" s="74"/>
      <c r="B4" s="26" t="s">
        <v>3729</v>
      </c>
      <c r="C4" s="27">
        <v>2024</v>
      </c>
      <c r="D4" s="28">
        <v>2026</v>
      </c>
      <c r="E4" s="28">
        <v>2030</v>
      </c>
      <c r="F4" s="29">
        <v>2035</v>
      </c>
      <c r="G4" s="44" t="s">
        <v>3730</v>
      </c>
      <c r="H4" s="72" t="s">
        <v>3678</v>
      </c>
      <c r="I4" s="76"/>
      <c r="J4" s="74"/>
      <c r="K4" s="27">
        <v>2024</v>
      </c>
      <c r="L4" s="28">
        <v>2026</v>
      </c>
      <c r="M4" s="28">
        <v>2030</v>
      </c>
      <c r="N4" s="29">
        <v>2035</v>
      </c>
      <c r="O4" s="27">
        <v>2024</v>
      </c>
      <c r="P4" s="28">
        <v>2026</v>
      </c>
      <c r="Q4" s="28">
        <v>2030</v>
      </c>
      <c r="R4" s="29">
        <v>2035</v>
      </c>
      <c r="S4" s="27">
        <v>2024</v>
      </c>
      <c r="T4" s="28">
        <v>2026</v>
      </c>
      <c r="U4" s="28">
        <v>2030</v>
      </c>
      <c r="V4" s="29">
        <v>2035</v>
      </c>
      <c r="W4" s="75"/>
    </row>
    <row r="5" spans="1:23" x14ac:dyDescent="0.25">
      <c r="A5" s="74"/>
      <c r="B5" s="58" t="s">
        <v>3731</v>
      </c>
      <c r="C5" s="30">
        <f>S5</f>
        <v>0</v>
      </c>
      <c r="D5" s="31">
        <f t="shared" ref="D5:F5" si="0">T5</f>
        <v>0</v>
      </c>
      <c r="E5" s="31">
        <f t="shared" si="0"/>
        <v>0</v>
      </c>
      <c r="F5" s="32">
        <f t="shared" si="0"/>
        <v>0</v>
      </c>
      <c r="G5" s="66" t="s">
        <v>3732</v>
      </c>
      <c r="H5" s="66" t="s">
        <v>3733</v>
      </c>
      <c r="I5" s="77"/>
      <c r="J5" s="74"/>
      <c r="K5" s="79" cm="1">
        <f t="array" ref="K5">SUM(SUMIFS(unique_contracts!BT:BT,unique_contracts!$AB:$AB,{"Buy","Owned"},unique_contracts!$BS:$BS,"="&amp;$B5&amp;" ("&amp;$G5&amp;")",unique_contracts!$AM:$AM,"&lt;="&amp;C$4,unique_contracts!$AP:$AP,"&gt;="&amp;C$4), SUMIFS(unique_contracts!BT:BT,unique_contracts!$AB:$AB,"="&amp;"",unique_contracts!$BS:$BS,"="&amp;$B5&amp;" ("&amp;$G5&amp;")",unique_contracts!$AM:$AM,"&lt;="&amp;C$4,unique_contracts!$AP:$AP,"&gt;="&amp;C$4))</f>
        <v>0</v>
      </c>
      <c r="L5" s="80" cm="1">
        <f t="array" ref="L5">SUM(SUMIFS(unique_contracts!BU:BU,unique_contracts!$AB:$AB,{"Buy","Owned"},unique_contracts!$BS:$BS,"="&amp;$B5&amp;" ("&amp;$G5&amp;")",unique_contracts!$AM:$AM,"&lt;="&amp;D$4,unique_contracts!$AP:$AP,"&gt;="&amp;D$4), SUMIFS(unique_contracts!BU:BU,unique_contracts!$AB:$AB,"="&amp;"",unique_contracts!$BS:$BS,"="&amp;$B5&amp;" ("&amp;$G5&amp;")",unique_contracts!$AM:$AM,"&lt;="&amp;D$4,unique_contracts!$AP:$AP,"&gt;="&amp;D$4))</f>
        <v>0</v>
      </c>
      <c r="M5" s="80" cm="1">
        <f t="array" ref="M5">SUM(SUMIFS(unique_contracts!BV:BV,unique_contracts!$AB:$AB,{"Buy","Owned"},unique_contracts!$BS:$BS,"="&amp;$B5&amp;" ("&amp;$G5&amp;")",unique_contracts!$AM:$AM,"&lt;="&amp;E$4,unique_contracts!$AP:$AP,"&gt;="&amp;E$4), SUMIFS(unique_contracts!BV:BV,unique_contracts!$AB:$AB,"="&amp;"",unique_contracts!$BS:$BS,"="&amp;$B5&amp;" ("&amp;$G5&amp;")",unique_contracts!$AM:$AM,"&lt;="&amp;E$4,unique_contracts!$AP:$AP,"&gt;="&amp;E$4))</f>
        <v>0</v>
      </c>
      <c r="N5" s="81" cm="1">
        <f t="array" ref="N5">SUM(SUMIFS(unique_contracts!BW:BW,unique_contracts!$AB:$AB,{"Buy","Owned"},unique_contracts!$BS:$BS,"="&amp;$B5&amp;" ("&amp;$G5&amp;")",unique_contracts!$AM:$AM,"&lt;="&amp;F$4,unique_contracts!$AP:$AP,"&gt;="&amp;F$4), SUMIFS(unique_contracts!BW:BW,unique_contracts!$AB:$AB,"="&amp;"",unique_contracts!$BS:$BS,"="&amp;$B5&amp;" ("&amp;$G5&amp;")",unique_contracts!$AM:$AM,"&lt;="&amp;F$4,unique_contracts!$AP:$AP,"&gt;="&amp;F$4))</f>
        <v>0</v>
      </c>
      <c r="O5" s="79">
        <f>SUMIFS(unique_contracts!BT:BT,unique_contracts!$AB:$AB,"=Sell",unique_contracts!$BS:$BS,"="&amp;$B5&amp;" ("&amp;$G5&amp;")",unique_contracts!$AM:$AM,"&lt;="&amp;C$4,unique_contracts!$AP:$AP,"&gt;="&amp;C$4)</f>
        <v>0</v>
      </c>
      <c r="P5" s="80">
        <f>SUMIFS(unique_contracts!BU:BU,unique_contracts!$AB:$AB,"=Sell",unique_contracts!$BS:$BS,"="&amp;$B5&amp;" ("&amp;$G5&amp;")",unique_contracts!$AM:$AM,"&lt;="&amp;D$4,unique_contracts!$AP:$AP,"&gt;="&amp;D$4)</f>
        <v>0</v>
      </c>
      <c r="Q5" s="80">
        <f>SUMIFS(unique_contracts!BV:BV,unique_contracts!$AB:$AB,"=Sell",unique_contracts!$BS:$BS,"="&amp;$B5&amp;" ("&amp;$G5&amp;")",unique_contracts!$AM:$AM,"&lt;="&amp;E$4,unique_contracts!$AP:$AP,"&gt;="&amp;E$4)</f>
        <v>0</v>
      </c>
      <c r="R5" s="81">
        <f>SUMIFS(unique_contracts!BW:BW,unique_contracts!$AB:$AB,"=Sell",unique_contracts!$BS:$BS,"="&amp;$B5&amp;" ("&amp;$G5&amp;")",unique_contracts!$AM:$AM,"&lt;="&amp;F$4,unique_contracts!$AP:$AP,"&gt;="&amp;F$4)</f>
        <v>0</v>
      </c>
      <c r="S5" s="79">
        <f>K5-O5</f>
        <v>0</v>
      </c>
      <c r="T5" s="80">
        <f t="shared" ref="T5:V5" si="1">L5-P5</f>
        <v>0</v>
      </c>
      <c r="U5" s="80">
        <f t="shared" si="1"/>
        <v>0</v>
      </c>
      <c r="V5" s="81">
        <f t="shared" si="1"/>
        <v>0</v>
      </c>
      <c r="W5" s="74"/>
    </row>
    <row r="6" spans="1:23" x14ac:dyDescent="0.25">
      <c r="A6" s="74"/>
      <c r="B6" s="58" t="s">
        <v>3734</v>
      </c>
      <c r="C6" s="33">
        <f>S6</f>
        <v>0</v>
      </c>
      <c r="D6" s="34">
        <f t="shared" ref="D6:F7" si="2">T6</f>
        <v>0</v>
      </c>
      <c r="E6" s="34">
        <f t="shared" si="2"/>
        <v>0</v>
      </c>
      <c r="F6" s="35">
        <f t="shared" si="2"/>
        <v>0</v>
      </c>
      <c r="G6" s="56" t="s">
        <v>3732</v>
      </c>
      <c r="H6" s="56" t="s">
        <v>3733</v>
      </c>
      <c r="I6" s="77"/>
      <c r="J6" s="74"/>
      <c r="K6" s="79" cm="1">
        <f t="array" ref="K6">SUM(SUMIFS(unique_contracts!BT:BT,unique_contracts!$AB:$AB,{"Buy","Owned"},unique_contracts!$BS:$BS,"="&amp;$B6&amp;" ("&amp;$G6&amp;")",unique_contracts!$AM:$AM,"&lt;="&amp;C$4,unique_contracts!$AP:$AP,"&gt;="&amp;C$4), SUMIFS(unique_contracts!BT:BT,unique_contracts!$AB:$AB,"="&amp;"",unique_contracts!$BS:$BS,"="&amp;$B6&amp;" ("&amp;$G6&amp;")",unique_contracts!$AM:$AM,"&lt;="&amp;C$4,unique_contracts!$AP:$AP,"&gt;="&amp;C$4))</f>
        <v>0</v>
      </c>
      <c r="L6" s="80" cm="1">
        <f t="array" ref="L6">SUM(SUMIFS(unique_contracts!BU:BU,unique_contracts!$AB:$AB,{"Buy","Owned"},unique_contracts!$BS:$BS,"="&amp;$B6&amp;" ("&amp;$G6&amp;")",unique_contracts!$AM:$AM,"&lt;="&amp;D$4,unique_contracts!$AP:$AP,"&gt;="&amp;D$4), SUMIFS(unique_contracts!BU:BU,unique_contracts!$AB:$AB,"="&amp;"",unique_contracts!$BS:$BS,"="&amp;$B6&amp;" ("&amp;$G6&amp;")",unique_contracts!$AM:$AM,"&lt;="&amp;D$4,unique_contracts!$AP:$AP,"&gt;="&amp;D$4))</f>
        <v>0</v>
      </c>
      <c r="M6" s="80" cm="1">
        <f t="array" ref="M6">SUM(SUMIFS(unique_contracts!BV:BV,unique_contracts!$AB:$AB,{"Buy","Owned"},unique_contracts!$BS:$BS,"="&amp;$B6&amp;" ("&amp;$G6&amp;")",unique_contracts!$AM:$AM,"&lt;="&amp;E$4,unique_contracts!$AP:$AP,"&gt;="&amp;E$4), SUMIFS(unique_contracts!BV:BV,unique_contracts!$AB:$AB,"="&amp;"",unique_contracts!$BS:$BS,"="&amp;$B6&amp;" ("&amp;$G6&amp;")",unique_contracts!$AM:$AM,"&lt;="&amp;E$4,unique_contracts!$AP:$AP,"&gt;="&amp;E$4))</f>
        <v>0</v>
      </c>
      <c r="N6" s="81" cm="1">
        <f t="array" ref="N6">SUM(SUMIFS(unique_contracts!BW:BW,unique_contracts!$AB:$AB,{"Buy","Owned"},unique_contracts!$BS:$BS,"="&amp;$B6&amp;" ("&amp;$G6&amp;")",unique_contracts!$AM:$AM,"&lt;="&amp;F$4,unique_contracts!$AP:$AP,"&gt;="&amp;F$4), SUMIFS(unique_contracts!BW:BW,unique_contracts!$AB:$AB,"="&amp;"",unique_contracts!$BS:$BS,"="&amp;$B6&amp;" ("&amp;$G6&amp;")",unique_contracts!$AM:$AM,"&lt;="&amp;F$4,unique_contracts!$AP:$AP,"&gt;="&amp;F$4))</f>
        <v>0</v>
      </c>
      <c r="O6" s="79">
        <f>SUMIFS(unique_contracts!BT:BT,unique_contracts!$AB:$AB,"=Sell",unique_contracts!$BS:$BS,"="&amp;$B6&amp;" ("&amp;$G6&amp;")",unique_contracts!$AM:$AM,"&lt;="&amp;C$4,unique_contracts!$AP:$AP,"&gt;="&amp;C$4)</f>
        <v>0</v>
      </c>
      <c r="P6" s="80">
        <f>SUMIFS(unique_contracts!BU:BU,unique_contracts!$AB:$AB,"=Sell",unique_contracts!$BS:$BS,"="&amp;$B6&amp;" ("&amp;$G6&amp;")",unique_contracts!$AM:$AM,"&lt;="&amp;D$4,unique_contracts!$AP:$AP,"&gt;="&amp;D$4)</f>
        <v>0</v>
      </c>
      <c r="Q6" s="80">
        <f>SUMIFS(unique_contracts!BV:BV,unique_contracts!$AB:$AB,"=Sell",unique_contracts!$BS:$BS,"="&amp;$B6&amp;" ("&amp;$G6&amp;")",unique_contracts!$AM:$AM,"&lt;="&amp;E$4,unique_contracts!$AP:$AP,"&gt;="&amp;E$4)</f>
        <v>0</v>
      </c>
      <c r="R6" s="81">
        <f>SUMIFS(unique_contracts!BW:BW,unique_contracts!$AB:$AB,"=Sell",unique_contracts!$BS:$BS,"="&amp;$B6&amp;" ("&amp;$G6&amp;")",unique_contracts!$AM:$AM,"&lt;="&amp;F$4,unique_contracts!$AP:$AP,"&gt;="&amp;F$4)</f>
        <v>0</v>
      </c>
      <c r="S6" s="79">
        <f t="shared" ref="S6:S38" si="3">K6-O6</f>
        <v>0</v>
      </c>
      <c r="T6" s="80">
        <f t="shared" ref="T6:T38" si="4">L6-P6</f>
        <v>0</v>
      </c>
      <c r="U6" s="80">
        <f t="shared" ref="U6:U38" si="5">M6-Q6</f>
        <v>0</v>
      </c>
      <c r="V6" s="81">
        <f t="shared" ref="V6:V38" si="6">N6-R6</f>
        <v>0</v>
      </c>
      <c r="W6" s="74"/>
    </row>
    <row r="7" spans="1:23" x14ac:dyDescent="0.25">
      <c r="A7" s="74"/>
      <c r="B7" s="58" t="s">
        <v>3735</v>
      </c>
      <c r="C7" s="33">
        <f>S7</f>
        <v>0</v>
      </c>
      <c r="D7" s="34">
        <f t="shared" si="2"/>
        <v>0</v>
      </c>
      <c r="E7" s="34">
        <f t="shared" si="2"/>
        <v>0</v>
      </c>
      <c r="F7" s="35">
        <f t="shared" si="2"/>
        <v>0</v>
      </c>
      <c r="G7" s="56" t="s">
        <v>3732</v>
      </c>
      <c r="H7" s="56" t="s">
        <v>3736</v>
      </c>
      <c r="I7" s="77"/>
      <c r="J7" s="74"/>
      <c r="K7" s="79" cm="1">
        <f t="array" ref="K7">SUM(SUMIFS(unique_contracts!BT:BT,unique_contracts!$AB:$AB,{"Buy","Owned"},unique_contracts!$BS:$BS,"="&amp;$B7&amp;" ("&amp;$G7&amp;")",unique_contracts!$AM:$AM,"&lt;="&amp;C$4,unique_contracts!$AP:$AP,"&gt;="&amp;C$4), SUMIFS(unique_contracts!BT:BT,unique_contracts!$AB:$AB,"="&amp;"",unique_contracts!$BS:$BS,"="&amp;$B7&amp;" ("&amp;$G7&amp;")",unique_contracts!$AM:$AM,"&lt;="&amp;C$4,unique_contracts!$AP:$AP,"&gt;="&amp;C$4))</f>
        <v>0</v>
      </c>
      <c r="L7" s="80" cm="1">
        <f t="array" ref="L7">SUM(SUMIFS(unique_contracts!BU:BU,unique_contracts!$AB:$AB,{"Buy","Owned"},unique_contracts!$BS:$BS,"="&amp;$B7&amp;" ("&amp;$G7&amp;")",unique_contracts!$AM:$AM,"&lt;="&amp;D$4,unique_contracts!$AP:$AP,"&gt;="&amp;D$4), SUMIFS(unique_contracts!BU:BU,unique_contracts!$AB:$AB,"="&amp;"",unique_contracts!$BS:$BS,"="&amp;$B7&amp;" ("&amp;$G7&amp;")",unique_contracts!$AM:$AM,"&lt;="&amp;D$4,unique_contracts!$AP:$AP,"&gt;="&amp;D$4))</f>
        <v>0</v>
      </c>
      <c r="M7" s="80" cm="1">
        <f t="array" ref="M7">SUM(SUMIFS(unique_contracts!BV:BV,unique_contracts!$AB:$AB,{"Buy","Owned"},unique_contracts!$BS:$BS,"="&amp;$B7&amp;" ("&amp;$G7&amp;")",unique_contracts!$AM:$AM,"&lt;="&amp;E$4,unique_contracts!$AP:$AP,"&gt;="&amp;E$4), SUMIFS(unique_contracts!BV:BV,unique_contracts!$AB:$AB,"="&amp;"",unique_contracts!$BS:$BS,"="&amp;$B7&amp;" ("&amp;$G7&amp;")",unique_contracts!$AM:$AM,"&lt;="&amp;E$4,unique_contracts!$AP:$AP,"&gt;="&amp;E$4))</f>
        <v>0</v>
      </c>
      <c r="N7" s="81" cm="1">
        <f t="array" ref="N7">SUM(SUMIFS(unique_contracts!BW:BW,unique_contracts!$AB:$AB,{"Buy","Owned"},unique_contracts!$BS:$BS,"="&amp;$B7&amp;" ("&amp;$G7&amp;")",unique_contracts!$AM:$AM,"&lt;="&amp;F$4,unique_contracts!$AP:$AP,"&gt;="&amp;F$4), SUMIFS(unique_contracts!BW:BW,unique_contracts!$AB:$AB,"="&amp;"",unique_contracts!$BS:$BS,"="&amp;$B7&amp;" ("&amp;$G7&amp;")",unique_contracts!$AM:$AM,"&lt;="&amp;F$4,unique_contracts!$AP:$AP,"&gt;="&amp;F$4))</f>
        <v>0</v>
      </c>
      <c r="O7" s="79">
        <f>SUMIFS(unique_contracts!BT:BT,unique_contracts!$AB:$AB,"=Sell",unique_contracts!$BS:$BS,"="&amp;$B7&amp;" ("&amp;$G7&amp;")",unique_contracts!$AM:$AM,"&lt;="&amp;C$4,unique_contracts!$AP:$AP,"&gt;="&amp;C$4)</f>
        <v>0</v>
      </c>
      <c r="P7" s="80">
        <f>SUMIFS(unique_contracts!BU:BU,unique_contracts!$AB:$AB,"=Sell",unique_contracts!$BS:$BS,"="&amp;$B7&amp;" ("&amp;$G7&amp;")",unique_contracts!$AM:$AM,"&lt;="&amp;D$4,unique_contracts!$AP:$AP,"&gt;="&amp;D$4)</f>
        <v>0</v>
      </c>
      <c r="Q7" s="80">
        <f>SUMIFS(unique_contracts!BV:BV,unique_contracts!$AB:$AB,"=Sell",unique_contracts!$BS:$BS,"="&amp;$B7&amp;" ("&amp;$G7&amp;")",unique_contracts!$AM:$AM,"&lt;="&amp;E$4,unique_contracts!$AP:$AP,"&gt;="&amp;E$4)</f>
        <v>0</v>
      </c>
      <c r="R7" s="81">
        <f>SUMIFS(unique_contracts!BW:BW,unique_contracts!$AB:$AB,"=Sell",unique_contracts!$BS:$BS,"="&amp;$B7&amp;" ("&amp;$G7&amp;")",unique_contracts!$AM:$AM,"&lt;="&amp;F$4,unique_contracts!$AP:$AP,"&gt;="&amp;F$4)</f>
        <v>0</v>
      </c>
      <c r="S7" s="79">
        <f t="shared" ref="S7" si="7">K7-O7</f>
        <v>0</v>
      </c>
      <c r="T7" s="80">
        <f t="shared" ref="T7" si="8">L7-P7</f>
        <v>0</v>
      </c>
      <c r="U7" s="80">
        <f t="shared" ref="U7" si="9">M7-Q7</f>
        <v>0</v>
      </c>
      <c r="V7" s="81">
        <f t="shared" ref="V7" si="10">N7-R7</f>
        <v>0</v>
      </c>
      <c r="W7" s="74"/>
    </row>
    <row r="8" spans="1:23" x14ac:dyDescent="0.25">
      <c r="A8" s="74"/>
      <c r="B8" s="58" t="s">
        <v>3737</v>
      </c>
      <c r="C8" s="33">
        <f t="shared" ref="C8:C12" si="11">S8</f>
        <v>0</v>
      </c>
      <c r="D8" s="34">
        <f t="shared" ref="D8:D12" si="12">T8</f>
        <v>0</v>
      </c>
      <c r="E8" s="34">
        <f t="shared" ref="E8:E12" si="13">U8</f>
        <v>0</v>
      </c>
      <c r="F8" s="35">
        <f t="shared" ref="F8:F12" si="14">V8</f>
        <v>0</v>
      </c>
      <c r="G8" s="56" t="s">
        <v>3732</v>
      </c>
      <c r="H8" s="56" t="s">
        <v>3733</v>
      </c>
      <c r="I8" s="77"/>
      <c r="J8" s="74"/>
      <c r="K8" s="79" cm="1">
        <f t="array" ref="K8">SUM(SUMIFS(unique_contracts!BT:BT,unique_contracts!$AB:$AB,{"Buy","Owned"},unique_contracts!$BS:$BS,"="&amp;$B8&amp;" ("&amp;$G8&amp;")",unique_contracts!$AM:$AM,"&lt;="&amp;C$4,unique_contracts!$AP:$AP,"&gt;="&amp;C$4), SUMIFS(unique_contracts!BT:BT,unique_contracts!$AB:$AB,"="&amp;"",unique_contracts!$BS:$BS,"="&amp;$B8&amp;" ("&amp;$G8&amp;")",unique_contracts!$AM:$AM,"&lt;="&amp;C$4,unique_contracts!$AP:$AP,"&gt;="&amp;C$4))</f>
        <v>0</v>
      </c>
      <c r="L8" s="80" cm="1">
        <f t="array" ref="L8">SUM(SUMIFS(unique_contracts!BU:BU,unique_contracts!$AB:$AB,{"Buy","Owned"},unique_contracts!$BS:$BS,"="&amp;$B8&amp;" ("&amp;$G8&amp;")",unique_contracts!$AM:$AM,"&lt;="&amp;D$4,unique_contracts!$AP:$AP,"&gt;="&amp;D$4), SUMIFS(unique_contracts!BU:BU,unique_contracts!$AB:$AB,"="&amp;"",unique_contracts!$BS:$BS,"="&amp;$B8&amp;" ("&amp;$G8&amp;")",unique_contracts!$AM:$AM,"&lt;="&amp;D$4,unique_contracts!$AP:$AP,"&gt;="&amp;D$4))</f>
        <v>0</v>
      </c>
      <c r="M8" s="80" cm="1">
        <f t="array" ref="M8">SUM(SUMIFS(unique_contracts!BV:BV,unique_contracts!$AB:$AB,{"Buy","Owned"},unique_contracts!$BS:$BS,"="&amp;$B8&amp;" ("&amp;$G8&amp;")",unique_contracts!$AM:$AM,"&lt;="&amp;E$4,unique_contracts!$AP:$AP,"&gt;="&amp;E$4), SUMIFS(unique_contracts!BV:BV,unique_contracts!$AB:$AB,"="&amp;"",unique_contracts!$BS:$BS,"="&amp;$B8&amp;" ("&amp;$G8&amp;")",unique_contracts!$AM:$AM,"&lt;="&amp;E$4,unique_contracts!$AP:$AP,"&gt;="&amp;E$4))</f>
        <v>0</v>
      </c>
      <c r="N8" s="81" cm="1">
        <f t="array" ref="N8">SUM(SUMIFS(unique_contracts!BW:BW,unique_contracts!$AB:$AB,{"Buy","Owned"},unique_contracts!$BS:$BS,"="&amp;$B8&amp;" ("&amp;$G8&amp;")",unique_contracts!$AM:$AM,"&lt;="&amp;F$4,unique_contracts!$AP:$AP,"&gt;="&amp;F$4), SUMIFS(unique_contracts!BW:BW,unique_contracts!$AB:$AB,"="&amp;"",unique_contracts!$BS:$BS,"="&amp;$B8&amp;" ("&amp;$G8&amp;")",unique_contracts!$AM:$AM,"&lt;="&amp;F$4,unique_contracts!$AP:$AP,"&gt;="&amp;F$4))</f>
        <v>0</v>
      </c>
      <c r="O8" s="79">
        <f>SUMIFS(unique_contracts!BT:BT,unique_contracts!$AB:$AB,"=Sell",unique_contracts!$BS:$BS,"="&amp;$B8&amp;" ("&amp;$G8&amp;")",unique_contracts!$AM:$AM,"&lt;="&amp;C$4,unique_contracts!$AP:$AP,"&gt;="&amp;C$4)</f>
        <v>0</v>
      </c>
      <c r="P8" s="80">
        <f>SUMIFS(unique_contracts!BU:BU,unique_contracts!$AB:$AB,"=Sell",unique_contracts!$BS:$BS,"="&amp;$B8&amp;" ("&amp;$G8&amp;")",unique_contracts!$AM:$AM,"&lt;="&amp;D$4,unique_contracts!$AP:$AP,"&gt;="&amp;D$4)</f>
        <v>0</v>
      </c>
      <c r="Q8" s="80">
        <f>SUMIFS(unique_contracts!BV:BV,unique_contracts!$AB:$AB,"=Sell",unique_contracts!$BS:$BS,"="&amp;$B8&amp;" ("&amp;$G8&amp;")",unique_contracts!$AM:$AM,"&lt;="&amp;E$4,unique_contracts!$AP:$AP,"&gt;="&amp;E$4)</f>
        <v>0</v>
      </c>
      <c r="R8" s="81">
        <f>SUMIFS(unique_contracts!BW:BW,unique_contracts!$AB:$AB,"=Sell",unique_contracts!$BS:$BS,"="&amp;$B8&amp;" ("&amp;$G8&amp;")",unique_contracts!$AM:$AM,"&lt;="&amp;F$4,unique_contracts!$AP:$AP,"&gt;="&amp;F$4)</f>
        <v>0</v>
      </c>
      <c r="S8" s="79">
        <f t="shared" si="3"/>
        <v>0</v>
      </c>
      <c r="T8" s="80">
        <f t="shared" si="4"/>
        <v>0</v>
      </c>
      <c r="U8" s="80">
        <f t="shared" si="5"/>
        <v>0</v>
      </c>
      <c r="V8" s="81">
        <f t="shared" si="6"/>
        <v>0</v>
      </c>
      <c r="W8" s="74"/>
    </row>
    <row r="9" spans="1:23" x14ac:dyDescent="0.25">
      <c r="A9" s="74"/>
      <c r="B9" s="58" t="s">
        <v>3738</v>
      </c>
      <c r="C9" s="33">
        <f t="shared" si="11"/>
        <v>0</v>
      </c>
      <c r="D9" s="34">
        <f t="shared" si="12"/>
        <v>0</v>
      </c>
      <c r="E9" s="34">
        <f t="shared" si="13"/>
        <v>0</v>
      </c>
      <c r="F9" s="35">
        <f t="shared" si="14"/>
        <v>0</v>
      </c>
      <c r="G9" s="56" t="s">
        <v>3732</v>
      </c>
      <c r="H9" s="56" t="s">
        <v>3739</v>
      </c>
      <c r="I9" s="77"/>
      <c r="J9" s="74"/>
      <c r="K9" s="79" cm="1">
        <f t="array" ref="K9">SUM(SUMIFS(unique_contracts!BT:BT,unique_contracts!$AB:$AB,{"Buy","Owned"},unique_contracts!$BS:$BS,"="&amp;$B9&amp;" ("&amp;$G9&amp;")",unique_contracts!$AM:$AM,"&lt;="&amp;C$4,unique_contracts!$AP:$AP,"&gt;="&amp;C$4), SUMIFS(unique_contracts!BT:BT,unique_contracts!$AB:$AB,"="&amp;"",unique_contracts!$BS:$BS,"="&amp;$B9&amp;" ("&amp;$G9&amp;")",unique_contracts!$AM:$AM,"&lt;="&amp;C$4,unique_contracts!$AP:$AP,"&gt;="&amp;C$4))</f>
        <v>0</v>
      </c>
      <c r="L9" s="80" cm="1">
        <f t="array" ref="L9">SUM(SUMIFS(unique_contracts!BU:BU,unique_contracts!$AB:$AB,{"Buy","Owned"},unique_contracts!$BS:$BS,"="&amp;$B9&amp;" ("&amp;$G9&amp;")",unique_contracts!$AM:$AM,"&lt;="&amp;D$4,unique_contracts!$AP:$AP,"&gt;="&amp;D$4), SUMIFS(unique_contracts!BU:BU,unique_contracts!$AB:$AB,"="&amp;"",unique_contracts!$BS:$BS,"="&amp;$B9&amp;" ("&amp;$G9&amp;")",unique_contracts!$AM:$AM,"&lt;="&amp;D$4,unique_contracts!$AP:$AP,"&gt;="&amp;D$4))</f>
        <v>0</v>
      </c>
      <c r="M9" s="80" cm="1">
        <f t="array" ref="M9">SUM(SUMIFS(unique_contracts!BV:BV,unique_contracts!$AB:$AB,{"Buy","Owned"},unique_contracts!$BS:$BS,"="&amp;$B9&amp;" ("&amp;$G9&amp;")",unique_contracts!$AM:$AM,"&lt;="&amp;E$4,unique_contracts!$AP:$AP,"&gt;="&amp;E$4), SUMIFS(unique_contracts!BV:BV,unique_contracts!$AB:$AB,"="&amp;"",unique_contracts!$BS:$BS,"="&amp;$B9&amp;" ("&amp;$G9&amp;")",unique_contracts!$AM:$AM,"&lt;="&amp;E$4,unique_contracts!$AP:$AP,"&gt;="&amp;E$4))</f>
        <v>0</v>
      </c>
      <c r="N9" s="81" cm="1">
        <f t="array" ref="N9">SUM(SUMIFS(unique_contracts!BW:BW,unique_contracts!$AB:$AB,{"Buy","Owned"},unique_contracts!$BS:$BS,"="&amp;$B9&amp;" ("&amp;$G9&amp;")",unique_contracts!$AM:$AM,"&lt;="&amp;F$4,unique_contracts!$AP:$AP,"&gt;="&amp;F$4), SUMIFS(unique_contracts!BW:BW,unique_contracts!$AB:$AB,"="&amp;"",unique_contracts!$BS:$BS,"="&amp;$B9&amp;" ("&amp;$G9&amp;")",unique_contracts!$AM:$AM,"&lt;="&amp;F$4,unique_contracts!$AP:$AP,"&gt;="&amp;F$4))</f>
        <v>0</v>
      </c>
      <c r="O9" s="79">
        <f>SUMIFS(unique_contracts!BT:BT,unique_contracts!$AB:$AB,"=Sell",unique_contracts!$BS:$BS,"="&amp;$B9&amp;" ("&amp;$G9&amp;")",unique_contracts!$AM:$AM,"&lt;="&amp;C$4,unique_contracts!$AP:$AP,"&gt;="&amp;C$4)</f>
        <v>0</v>
      </c>
      <c r="P9" s="80">
        <f>SUMIFS(unique_contracts!BU:BU,unique_contracts!$AB:$AB,"=Sell",unique_contracts!$BS:$BS,"="&amp;$B9&amp;" ("&amp;$G9&amp;")",unique_contracts!$AM:$AM,"&lt;="&amp;D$4,unique_contracts!$AP:$AP,"&gt;="&amp;D$4)</f>
        <v>0</v>
      </c>
      <c r="Q9" s="80">
        <f>SUMIFS(unique_contracts!BV:BV,unique_contracts!$AB:$AB,"=Sell",unique_contracts!$BS:$BS,"="&amp;$B9&amp;" ("&amp;$G9&amp;")",unique_contracts!$AM:$AM,"&lt;="&amp;E$4,unique_contracts!$AP:$AP,"&gt;="&amp;E$4)</f>
        <v>0</v>
      </c>
      <c r="R9" s="81">
        <f>SUMIFS(unique_contracts!BW:BW,unique_contracts!$AB:$AB,"=Sell",unique_contracts!$BS:$BS,"="&amp;$B9&amp;" ("&amp;$G9&amp;")",unique_contracts!$AM:$AM,"&lt;="&amp;F$4,unique_contracts!$AP:$AP,"&gt;="&amp;F$4)</f>
        <v>0</v>
      </c>
      <c r="S9" s="79">
        <f t="shared" si="3"/>
        <v>0</v>
      </c>
      <c r="T9" s="80">
        <f t="shared" si="4"/>
        <v>0</v>
      </c>
      <c r="U9" s="80">
        <f t="shared" si="5"/>
        <v>0</v>
      </c>
      <c r="V9" s="81">
        <f t="shared" si="6"/>
        <v>0</v>
      </c>
      <c r="W9" s="74"/>
    </row>
    <row r="10" spans="1:23" x14ac:dyDescent="0.25">
      <c r="A10" s="74"/>
      <c r="B10" s="58" t="s">
        <v>3740</v>
      </c>
      <c r="C10" s="33">
        <f t="shared" si="11"/>
        <v>0</v>
      </c>
      <c r="D10" s="34">
        <f t="shared" si="12"/>
        <v>0</v>
      </c>
      <c r="E10" s="34">
        <f t="shared" si="13"/>
        <v>0</v>
      </c>
      <c r="F10" s="35">
        <f t="shared" si="14"/>
        <v>0</v>
      </c>
      <c r="G10" s="56" t="s">
        <v>3732</v>
      </c>
      <c r="H10" s="56" t="s">
        <v>3739</v>
      </c>
      <c r="I10" s="77"/>
      <c r="J10" s="74"/>
      <c r="K10" s="79" cm="1">
        <f t="array" ref="K10">SUM(SUMIFS(unique_contracts!BT:BT,unique_contracts!$AB:$AB,{"Buy","Owned"},unique_contracts!$BS:$BS,"="&amp;$B10&amp;" ("&amp;$G10&amp;")",unique_contracts!$AM:$AM,"&lt;="&amp;C$4,unique_contracts!$AP:$AP,"&gt;="&amp;C$4), SUMIFS(unique_contracts!BT:BT,unique_contracts!$AB:$AB,"="&amp;"",unique_contracts!$BS:$BS,"="&amp;$B10&amp;" ("&amp;$G10&amp;")",unique_contracts!$AM:$AM,"&lt;="&amp;C$4,unique_contracts!$AP:$AP,"&gt;="&amp;C$4))</f>
        <v>0</v>
      </c>
      <c r="L10" s="80" cm="1">
        <f t="array" ref="L10">SUM(SUMIFS(unique_contracts!BU:BU,unique_contracts!$AB:$AB,{"Buy","Owned"},unique_contracts!$BS:$BS,"="&amp;$B10&amp;" ("&amp;$G10&amp;")",unique_contracts!$AM:$AM,"&lt;="&amp;D$4,unique_contracts!$AP:$AP,"&gt;="&amp;D$4), SUMIFS(unique_contracts!BU:BU,unique_contracts!$AB:$AB,"="&amp;"",unique_contracts!$BS:$BS,"="&amp;$B10&amp;" ("&amp;$G10&amp;")",unique_contracts!$AM:$AM,"&lt;="&amp;D$4,unique_contracts!$AP:$AP,"&gt;="&amp;D$4))</f>
        <v>0</v>
      </c>
      <c r="M10" s="80" cm="1">
        <f t="array" ref="M10">SUM(SUMIFS(unique_contracts!BV:BV,unique_contracts!$AB:$AB,{"Buy","Owned"},unique_contracts!$BS:$BS,"="&amp;$B10&amp;" ("&amp;$G10&amp;")",unique_contracts!$AM:$AM,"&lt;="&amp;E$4,unique_contracts!$AP:$AP,"&gt;="&amp;E$4), SUMIFS(unique_contracts!BV:BV,unique_contracts!$AB:$AB,"="&amp;"",unique_contracts!$BS:$BS,"="&amp;$B10&amp;" ("&amp;$G10&amp;")",unique_contracts!$AM:$AM,"&lt;="&amp;E$4,unique_contracts!$AP:$AP,"&gt;="&amp;E$4))</f>
        <v>0</v>
      </c>
      <c r="N10" s="81" cm="1">
        <f t="array" ref="N10">SUM(SUMIFS(unique_contracts!BW:BW,unique_contracts!$AB:$AB,{"Buy","Owned"},unique_contracts!$BS:$BS,"="&amp;$B10&amp;" ("&amp;$G10&amp;")",unique_contracts!$AM:$AM,"&lt;="&amp;F$4,unique_contracts!$AP:$AP,"&gt;="&amp;F$4), SUMIFS(unique_contracts!BW:BW,unique_contracts!$AB:$AB,"="&amp;"",unique_contracts!$BS:$BS,"="&amp;$B10&amp;" ("&amp;$G10&amp;")",unique_contracts!$AM:$AM,"&lt;="&amp;F$4,unique_contracts!$AP:$AP,"&gt;="&amp;F$4))</f>
        <v>0</v>
      </c>
      <c r="O10" s="79">
        <f>SUMIFS(unique_contracts!BT:BT,unique_contracts!$AB:$AB,"=Sell",unique_contracts!$BS:$BS,"="&amp;$B10&amp;" ("&amp;$G10&amp;")",unique_contracts!$AM:$AM,"&lt;="&amp;C$4,unique_contracts!$AP:$AP,"&gt;="&amp;C$4)</f>
        <v>0</v>
      </c>
      <c r="P10" s="80">
        <f>SUMIFS(unique_contracts!BU:BU,unique_contracts!$AB:$AB,"=Sell",unique_contracts!$BS:$BS,"="&amp;$B10&amp;" ("&amp;$G10&amp;")",unique_contracts!$AM:$AM,"&lt;="&amp;D$4,unique_contracts!$AP:$AP,"&gt;="&amp;D$4)</f>
        <v>0</v>
      </c>
      <c r="Q10" s="80">
        <f>SUMIFS(unique_contracts!BV:BV,unique_contracts!$AB:$AB,"=Sell",unique_contracts!$BS:$BS,"="&amp;$B10&amp;" ("&amp;$G10&amp;")",unique_contracts!$AM:$AM,"&lt;="&amp;E$4,unique_contracts!$AP:$AP,"&gt;="&amp;E$4)</f>
        <v>0</v>
      </c>
      <c r="R10" s="81">
        <f>SUMIFS(unique_contracts!BW:BW,unique_contracts!$AB:$AB,"=Sell",unique_contracts!$BS:$BS,"="&amp;$B10&amp;" ("&amp;$G10&amp;")",unique_contracts!$AM:$AM,"&lt;="&amp;F$4,unique_contracts!$AP:$AP,"&gt;="&amp;F$4)</f>
        <v>0</v>
      </c>
      <c r="S10" s="79">
        <f t="shared" si="3"/>
        <v>0</v>
      </c>
      <c r="T10" s="80">
        <f t="shared" si="4"/>
        <v>0</v>
      </c>
      <c r="U10" s="80">
        <f t="shared" si="5"/>
        <v>0</v>
      </c>
      <c r="V10" s="81">
        <f t="shared" si="6"/>
        <v>0</v>
      </c>
      <c r="W10" s="74"/>
    </row>
    <row r="11" spans="1:23" x14ac:dyDescent="0.25">
      <c r="A11" s="74"/>
      <c r="B11" s="58" t="s">
        <v>3741</v>
      </c>
      <c r="C11" s="33">
        <f t="shared" si="11"/>
        <v>3.4659970375776421</v>
      </c>
      <c r="D11" s="34">
        <f t="shared" si="12"/>
        <v>37.254823907156293</v>
      </c>
      <c r="E11" s="34">
        <f t="shared" si="13"/>
        <v>43.268523836895689</v>
      </c>
      <c r="F11" s="35">
        <f t="shared" si="14"/>
        <v>43.268523836895689</v>
      </c>
      <c r="G11" s="56" t="s">
        <v>3732</v>
      </c>
      <c r="H11" s="56" t="s">
        <v>3739</v>
      </c>
      <c r="I11" s="77"/>
      <c r="J11" s="74"/>
      <c r="K11" s="79" cm="1">
        <f t="array" ref="K11">SUM(SUMIFS(unique_contracts!BT:BT,unique_contracts!$AB:$AB,{"Buy","Owned"},unique_contracts!$BS:$BS,"="&amp;$B11&amp;" ("&amp;$G11&amp;")",unique_contracts!$AM:$AM,"&lt;="&amp;C$4,unique_contracts!$AP:$AP,"&gt;="&amp;C$4), SUMIFS(unique_contracts!BT:BT,unique_contracts!$AB:$AB,"="&amp;"",unique_contracts!$BS:$BS,"="&amp;$B11&amp;" ("&amp;$G11&amp;")",unique_contracts!$AM:$AM,"&lt;="&amp;C$4,unique_contracts!$AP:$AP,"&gt;="&amp;C$4))</f>
        <v>3.4659970375776421</v>
      </c>
      <c r="L11" s="80" cm="1">
        <f t="array" ref="L11">SUM(SUMIFS(unique_contracts!BU:BU,unique_contracts!$AB:$AB,{"Buy","Owned"},unique_contracts!$BS:$BS,"="&amp;$B11&amp;" ("&amp;$G11&amp;")",unique_contracts!$AM:$AM,"&lt;="&amp;D$4,unique_contracts!$AP:$AP,"&gt;="&amp;D$4), SUMIFS(unique_contracts!BU:BU,unique_contracts!$AB:$AB,"="&amp;"",unique_contracts!$BS:$BS,"="&amp;$B11&amp;" ("&amp;$G11&amp;")",unique_contracts!$AM:$AM,"&lt;="&amp;D$4,unique_contracts!$AP:$AP,"&gt;="&amp;D$4))</f>
        <v>37.254823907156293</v>
      </c>
      <c r="M11" s="80" cm="1">
        <f t="array" ref="M11">SUM(SUMIFS(unique_contracts!BV:BV,unique_contracts!$AB:$AB,{"Buy","Owned"},unique_contracts!$BS:$BS,"="&amp;$B11&amp;" ("&amp;$G11&amp;")",unique_contracts!$AM:$AM,"&lt;="&amp;E$4,unique_contracts!$AP:$AP,"&gt;="&amp;E$4), SUMIFS(unique_contracts!BV:BV,unique_contracts!$AB:$AB,"="&amp;"",unique_contracts!$BS:$BS,"="&amp;$B11&amp;" ("&amp;$G11&amp;")",unique_contracts!$AM:$AM,"&lt;="&amp;E$4,unique_contracts!$AP:$AP,"&gt;="&amp;E$4))</f>
        <v>43.268523836895689</v>
      </c>
      <c r="N11" s="81" cm="1">
        <f t="array" ref="N11">SUM(SUMIFS(unique_contracts!BW:BW,unique_contracts!$AB:$AB,{"Buy","Owned"},unique_contracts!$BS:$BS,"="&amp;$B11&amp;" ("&amp;$G11&amp;")",unique_contracts!$AM:$AM,"&lt;="&amp;F$4,unique_contracts!$AP:$AP,"&gt;="&amp;F$4), SUMIFS(unique_contracts!BW:BW,unique_contracts!$AB:$AB,"="&amp;"",unique_contracts!$BS:$BS,"="&amp;$B11&amp;" ("&amp;$G11&amp;")",unique_contracts!$AM:$AM,"&lt;="&amp;F$4,unique_contracts!$AP:$AP,"&gt;="&amp;F$4))</f>
        <v>43.268523836895689</v>
      </c>
      <c r="O11" s="79">
        <f>SUMIFS(unique_contracts!BT:BT,unique_contracts!$AB:$AB,"=Sell",unique_contracts!$BS:$BS,"="&amp;$B11&amp;" ("&amp;$G11&amp;")",unique_contracts!$AM:$AM,"&lt;="&amp;C$4,unique_contracts!$AP:$AP,"&gt;="&amp;C$4)</f>
        <v>0</v>
      </c>
      <c r="P11" s="80">
        <f>SUMIFS(unique_contracts!BU:BU,unique_contracts!$AB:$AB,"=Sell",unique_contracts!$BS:$BS,"="&amp;$B11&amp;" ("&amp;$G11&amp;")",unique_contracts!$AM:$AM,"&lt;="&amp;D$4,unique_contracts!$AP:$AP,"&gt;="&amp;D$4)</f>
        <v>0</v>
      </c>
      <c r="Q11" s="80">
        <f>SUMIFS(unique_contracts!BV:BV,unique_contracts!$AB:$AB,"=Sell",unique_contracts!$BS:$BS,"="&amp;$B11&amp;" ("&amp;$G11&amp;")",unique_contracts!$AM:$AM,"&lt;="&amp;E$4,unique_contracts!$AP:$AP,"&gt;="&amp;E$4)</f>
        <v>0</v>
      </c>
      <c r="R11" s="81">
        <f>SUMIFS(unique_contracts!BW:BW,unique_contracts!$AB:$AB,"=Sell",unique_contracts!$BS:$BS,"="&amp;$B11&amp;" ("&amp;$G11&amp;")",unique_contracts!$AM:$AM,"&lt;="&amp;F$4,unique_contracts!$AP:$AP,"&gt;="&amp;F$4)</f>
        <v>0</v>
      </c>
      <c r="S11" s="79">
        <f t="shared" si="3"/>
        <v>3.4659970375776421</v>
      </c>
      <c r="T11" s="80">
        <f t="shared" si="4"/>
        <v>37.254823907156293</v>
      </c>
      <c r="U11" s="80">
        <f t="shared" si="5"/>
        <v>43.268523836895689</v>
      </c>
      <c r="V11" s="81">
        <f t="shared" si="6"/>
        <v>43.268523836895689</v>
      </c>
      <c r="W11" s="74"/>
    </row>
    <row r="12" spans="1:23" x14ac:dyDescent="0.25">
      <c r="A12" s="74"/>
      <c r="B12" s="62" t="s">
        <v>3742</v>
      </c>
      <c r="C12" s="36">
        <f t="shared" si="11"/>
        <v>6.4480000000000004</v>
      </c>
      <c r="D12" s="37">
        <f t="shared" si="12"/>
        <v>0</v>
      </c>
      <c r="E12" s="37">
        <f t="shared" si="13"/>
        <v>0</v>
      </c>
      <c r="F12" s="38">
        <f t="shared" si="14"/>
        <v>0</v>
      </c>
      <c r="G12" s="57" t="s">
        <v>3732</v>
      </c>
      <c r="H12" s="57" t="s">
        <v>3739</v>
      </c>
      <c r="I12" s="77"/>
      <c r="J12" s="74"/>
      <c r="K12" s="79" cm="1">
        <f t="array" ref="K12">SUM(SUMIFS(unique_contracts!BT:BT,unique_contracts!$AB:$AB,{"Buy","Owned"},unique_contracts!$BS:$BS,"="&amp;$B12&amp;" ("&amp;$G12&amp;")",unique_contracts!$AM:$AM,"&lt;="&amp;C$4,unique_contracts!$AP:$AP,"&gt;="&amp;C$4), SUMIFS(unique_contracts!BT:BT,unique_contracts!$AB:$AB,"="&amp;"",unique_contracts!$BS:$BS,"="&amp;$B12&amp;" ("&amp;$G12&amp;")",unique_contracts!$AM:$AM,"&lt;="&amp;C$4,unique_contracts!$AP:$AP,"&gt;="&amp;C$4))</f>
        <v>6.4480000000000004</v>
      </c>
      <c r="L12" s="80" cm="1">
        <f t="array" ref="L12">SUM(SUMIFS(unique_contracts!BU:BU,unique_contracts!$AB:$AB,{"Buy","Owned"},unique_contracts!$BS:$BS,"="&amp;$B12&amp;" ("&amp;$G12&amp;")",unique_contracts!$AM:$AM,"&lt;="&amp;D$4,unique_contracts!$AP:$AP,"&gt;="&amp;D$4), SUMIFS(unique_contracts!BU:BU,unique_contracts!$AB:$AB,"="&amp;"",unique_contracts!$BS:$BS,"="&amp;$B12&amp;" ("&amp;$G12&amp;")",unique_contracts!$AM:$AM,"&lt;="&amp;D$4,unique_contracts!$AP:$AP,"&gt;="&amp;D$4))</f>
        <v>0</v>
      </c>
      <c r="M12" s="80" cm="1">
        <f t="array" ref="M12">SUM(SUMIFS(unique_contracts!BV:BV,unique_contracts!$AB:$AB,{"Buy","Owned"},unique_contracts!$BS:$BS,"="&amp;$B12&amp;" ("&amp;$G12&amp;")",unique_contracts!$AM:$AM,"&lt;="&amp;E$4,unique_contracts!$AP:$AP,"&gt;="&amp;E$4), SUMIFS(unique_contracts!BV:BV,unique_contracts!$AB:$AB,"="&amp;"",unique_contracts!$BS:$BS,"="&amp;$B12&amp;" ("&amp;$G12&amp;")",unique_contracts!$AM:$AM,"&lt;="&amp;E$4,unique_contracts!$AP:$AP,"&gt;="&amp;E$4))</f>
        <v>0</v>
      </c>
      <c r="N12" s="81" cm="1">
        <f t="array" ref="N12">SUM(SUMIFS(unique_contracts!BW:BW,unique_contracts!$AB:$AB,{"Buy","Owned"},unique_contracts!$BS:$BS,"="&amp;$B12&amp;" ("&amp;$G12&amp;")",unique_contracts!$AM:$AM,"&lt;="&amp;F$4,unique_contracts!$AP:$AP,"&gt;="&amp;F$4), SUMIFS(unique_contracts!BW:BW,unique_contracts!$AB:$AB,"="&amp;"",unique_contracts!$BS:$BS,"="&amp;$B12&amp;" ("&amp;$G12&amp;")",unique_contracts!$AM:$AM,"&lt;="&amp;F$4,unique_contracts!$AP:$AP,"&gt;="&amp;F$4))</f>
        <v>0</v>
      </c>
      <c r="O12" s="79">
        <f>SUMIFS(unique_contracts!BT:BT,unique_contracts!$AB:$AB,"=Sell",unique_contracts!$BS:$BS,"="&amp;$B12&amp;" ("&amp;$G12&amp;")",unique_contracts!$AM:$AM,"&lt;="&amp;C$4,unique_contracts!$AP:$AP,"&gt;="&amp;C$4)</f>
        <v>0</v>
      </c>
      <c r="P12" s="80">
        <f>SUMIFS(unique_contracts!BU:BU,unique_contracts!$AB:$AB,"=Sell",unique_contracts!$BS:$BS,"="&amp;$B12&amp;" ("&amp;$G12&amp;")",unique_contracts!$AM:$AM,"&lt;="&amp;D$4,unique_contracts!$AP:$AP,"&gt;="&amp;D$4)</f>
        <v>0</v>
      </c>
      <c r="Q12" s="80">
        <f>SUMIFS(unique_contracts!BV:BV,unique_contracts!$AB:$AB,"=Sell",unique_contracts!$BS:$BS,"="&amp;$B12&amp;" ("&amp;$G12&amp;")",unique_contracts!$AM:$AM,"&lt;="&amp;E$4,unique_contracts!$AP:$AP,"&gt;="&amp;E$4)</f>
        <v>0</v>
      </c>
      <c r="R12" s="81">
        <f>SUMIFS(unique_contracts!BW:BW,unique_contracts!$AB:$AB,"=Sell",unique_contracts!$BS:$BS,"="&amp;$B12&amp;" ("&amp;$G12&amp;")",unique_contracts!$AM:$AM,"&lt;="&amp;F$4,unique_contracts!$AP:$AP,"&gt;="&amp;F$4)</f>
        <v>0</v>
      </c>
      <c r="S12" s="79">
        <f t="shared" si="3"/>
        <v>6.4480000000000004</v>
      </c>
      <c r="T12" s="80">
        <f t="shared" si="4"/>
        <v>0</v>
      </c>
      <c r="U12" s="80">
        <f t="shared" si="5"/>
        <v>0</v>
      </c>
      <c r="V12" s="81">
        <f t="shared" si="6"/>
        <v>0</v>
      </c>
      <c r="W12" s="74"/>
    </row>
    <row r="13" spans="1:23" x14ac:dyDescent="0.25">
      <c r="A13" s="74"/>
      <c r="B13" s="70" t="s">
        <v>3743</v>
      </c>
      <c r="G13" s="71"/>
      <c r="H13" s="51"/>
      <c r="I13" s="77"/>
      <c r="J13" s="74"/>
      <c r="K13" s="85"/>
      <c r="L13" s="86"/>
      <c r="M13" s="86"/>
      <c r="N13" s="87"/>
      <c r="O13" s="85"/>
      <c r="P13" s="86"/>
      <c r="Q13" s="86"/>
      <c r="R13" s="87"/>
      <c r="S13" s="85"/>
      <c r="T13" s="86"/>
      <c r="U13" s="86"/>
      <c r="V13" s="87"/>
      <c r="W13" s="74"/>
    </row>
    <row r="14" spans="1:23" x14ac:dyDescent="0.25">
      <c r="A14" s="74"/>
      <c r="B14" s="61" t="s">
        <v>3744</v>
      </c>
      <c r="C14" s="30">
        <f t="shared" ref="C14:C38" si="15">S14</f>
        <v>0</v>
      </c>
      <c r="D14" s="31">
        <f t="shared" ref="D14:D38" si="16">T14</f>
        <v>0</v>
      </c>
      <c r="E14" s="31">
        <f t="shared" ref="E14:E38" si="17">U14</f>
        <v>0</v>
      </c>
      <c r="F14" s="32">
        <f t="shared" ref="F14:F38" si="18">V14</f>
        <v>0</v>
      </c>
      <c r="G14" s="51" t="s">
        <v>3732</v>
      </c>
      <c r="H14" s="66" t="s">
        <v>3739</v>
      </c>
      <c r="I14" s="77"/>
      <c r="J14" s="74"/>
      <c r="K14" s="79" cm="1">
        <f t="array" ref="K14">SUM(SUMIFS(unique_contracts!BT:BT,unique_contracts!$AB:$AB,{"Buy","Owned"},unique_contracts!$BS:$BS,"="&amp;$B14&amp;" ("&amp;$G14&amp;")",unique_contracts!$AM:$AM,"&lt;="&amp;C$4,unique_contracts!$AP:$AP,"&gt;="&amp;C$4), SUMIFS(unique_contracts!BT:BT,unique_contracts!$AB:$AB,"="&amp;"",unique_contracts!$BS:$BS,"="&amp;$B14&amp;" ("&amp;$G14&amp;")",unique_contracts!$AM:$AM,"&lt;="&amp;C$4,unique_contracts!$AP:$AP,"&gt;="&amp;C$4))</f>
        <v>0</v>
      </c>
      <c r="L14" s="80" cm="1">
        <f t="array" ref="L14">SUM(SUMIFS(unique_contracts!BU:BU,unique_contracts!$AB:$AB,{"Buy","Owned"},unique_contracts!$BS:$BS,"="&amp;$B14&amp;" ("&amp;$G14&amp;")",unique_contracts!$AM:$AM,"&lt;="&amp;D$4,unique_contracts!$AP:$AP,"&gt;="&amp;D$4), SUMIFS(unique_contracts!BU:BU,unique_contracts!$AB:$AB,"="&amp;"",unique_contracts!$BS:$BS,"="&amp;$B14&amp;" ("&amp;$G14&amp;")",unique_contracts!$AM:$AM,"&lt;="&amp;D$4,unique_contracts!$AP:$AP,"&gt;="&amp;D$4))</f>
        <v>0</v>
      </c>
      <c r="M14" s="80" cm="1">
        <f t="array" ref="M14">SUM(SUMIFS(unique_contracts!BV:BV,unique_contracts!$AB:$AB,{"Buy","Owned"},unique_contracts!$BS:$BS,"="&amp;$B14&amp;" ("&amp;$G14&amp;")",unique_contracts!$AM:$AM,"&lt;="&amp;E$4,unique_contracts!$AP:$AP,"&gt;="&amp;E$4), SUMIFS(unique_contracts!BV:BV,unique_contracts!$AB:$AB,"="&amp;"",unique_contracts!$BS:$BS,"="&amp;$B14&amp;" ("&amp;$G14&amp;")",unique_contracts!$AM:$AM,"&lt;="&amp;E$4,unique_contracts!$AP:$AP,"&gt;="&amp;E$4))</f>
        <v>0</v>
      </c>
      <c r="N14" s="81" cm="1">
        <f t="array" ref="N14">SUM(SUMIFS(unique_contracts!BW:BW,unique_contracts!$AB:$AB,{"Buy","Owned"},unique_contracts!$BS:$BS,"="&amp;$B14&amp;" ("&amp;$G14&amp;")",unique_contracts!$AM:$AM,"&lt;="&amp;F$4,unique_contracts!$AP:$AP,"&gt;="&amp;F$4), SUMIFS(unique_contracts!BW:BW,unique_contracts!$AB:$AB,"="&amp;"",unique_contracts!$BS:$BS,"="&amp;$B14&amp;" ("&amp;$G14&amp;")",unique_contracts!$AM:$AM,"&lt;="&amp;F$4,unique_contracts!$AP:$AP,"&gt;="&amp;F$4))</f>
        <v>0</v>
      </c>
      <c r="O14" s="79">
        <f>SUMIFS(unique_contracts!BT:BT,unique_contracts!$AB:$AB,"=Sell",unique_contracts!$BS:$BS,"="&amp;$B14&amp;" ("&amp;$G14&amp;")",unique_contracts!$AM:$AM,"&lt;="&amp;C$4,unique_contracts!$AP:$AP,"&gt;="&amp;C$4)</f>
        <v>0</v>
      </c>
      <c r="P14" s="80">
        <f>SUMIFS(unique_contracts!BU:BU,unique_contracts!$AB:$AB,"=Sell",unique_contracts!$BS:$BS,"="&amp;$B14&amp;" ("&amp;$G14&amp;")",unique_contracts!$AM:$AM,"&lt;="&amp;D$4,unique_contracts!$AP:$AP,"&gt;="&amp;D$4)</f>
        <v>0</v>
      </c>
      <c r="Q14" s="80">
        <f>SUMIFS(unique_contracts!BV:BV,unique_contracts!$AB:$AB,"=Sell",unique_contracts!$BS:$BS,"="&amp;$B14&amp;" ("&amp;$G14&amp;")",unique_contracts!$AM:$AM,"&lt;="&amp;E$4,unique_contracts!$AP:$AP,"&gt;="&amp;E$4)</f>
        <v>0</v>
      </c>
      <c r="R14" s="81">
        <f>SUMIFS(unique_contracts!BW:BW,unique_contracts!$AB:$AB,"=Sell",unique_contracts!$BS:$BS,"="&amp;$B14&amp;" ("&amp;$G14&amp;")",unique_contracts!$AM:$AM,"&lt;="&amp;F$4,unique_contracts!$AP:$AP,"&gt;="&amp;F$4)</f>
        <v>0</v>
      </c>
      <c r="S14" s="79">
        <f t="shared" si="3"/>
        <v>0</v>
      </c>
      <c r="T14" s="80">
        <f t="shared" si="4"/>
        <v>0</v>
      </c>
      <c r="U14" s="80">
        <f t="shared" si="5"/>
        <v>0</v>
      </c>
      <c r="V14" s="81">
        <f t="shared" si="6"/>
        <v>0</v>
      </c>
      <c r="W14" s="74"/>
    </row>
    <row r="15" spans="1:23" x14ac:dyDescent="0.25">
      <c r="A15" s="74"/>
      <c r="B15" s="58" t="s">
        <v>3745</v>
      </c>
      <c r="C15" s="33">
        <f t="shared" si="15"/>
        <v>0</v>
      </c>
      <c r="D15" s="34">
        <f t="shared" si="16"/>
        <v>51.4</v>
      </c>
      <c r="E15" s="34">
        <f t="shared" si="17"/>
        <v>99.9</v>
      </c>
      <c r="F15" s="35">
        <f t="shared" si="18"/>
        <v>99.9</v>
      </c>
      <c r="G15" s="60" t="s">
        <v>3732</v>
      </c>
      <c r="H15" s="56" t="s">
        <v>3739</v>
      </c>
      <c r="I15" s="77"/>
      <c r="J15" s="74"/>
      <c r="K15" s="79" cm="1">
        <f t="array" ref="K15">SUM(SUMIFS(unique_contracts!BT:BT,unique_contracts!$AB:$AB,{"Buy","Owned"},unique_contracts!$BS:$BS,"="&amp;$B15&amp;" ("&amp;$G15&amp;")",unique_contracts!$AM:$AM,"&lt;="&amp;C$4,unique_contracts!$AP:$AP,"&gt;="&amp;C$4), SUMIFS(unique_contracts!BT:BT,unique_contracts!$AB:$AB,"="&amp;"",unique_contracts!$BS:$BS,"="&amp;$B15&amp;" ("&amp;$G15&amp;")",unique_contracts!$AM:$AM,"&lt;="&amp;C$4,unique_contracts!$AP:$AP,"&gt;="&amp;C$4))</f>
        <v>0</v>
      </c>
      <c r="L15" s="80" cm="1">
        <f t="array" ref="L15">SUM(SUMIFS(unique_contracts!BU:BU,unique_contracts!$AB:$AB,{"Buy","Owned"},unique_contracts!$BS:$BS,"="&amp;$B15&amp;" ("&amp;$G15&amp;")",unique_contracts!$AM:$AM,"&lt;="&amp;D$4,unique_contracts!$AP:$AP,"&gt;="&amp;D$4), SUMIFS(unique_contracts!BU:BU,unique_contracts!$AB:$AB,"="&amp;"",unique_contracts!$BS:$BS,"="&amp;$B15&amp;" ("&amp;$G15&amp;")",unique_contracts!$AM:$AM,"&lt;="&amp;D$4,unique_contracts!$AP:$AP,"&gt;="&amp;D$4))</f>
        <v>51.4</v>
      </c>
      <c r="M15" s="80" cm="1">
        <f t="array" ref="M15">SUM(SUMIFS(unique_contracts!BV:BV,unique_contracts!$AB:$AB,{"Buy","Owned"},unique_contracts!$BS:$BS,"="&amp;$B15&amp;" ("&amp;$G15&amp;")",unique_contracts!$AM:$AM,"&lt;="&amp;E$4,unique_contracts!$AP:$AP,"&gt;="&amp;E$4), SUMIFS(unique_contracts!BV:BV,unique_contracts!$AB:$AB,"="&amp;"",unique_contracts!$BS:$BS,"="&amp;$B15&amp;" ("&amp;$G15&amp;")",unique_contracts!$AM:$AM,"&lt;="&amp;E$4,unique_contracts!$AP:$AP,"&gt;="&amp;E$4))</f>
        <v>99.9</v>
      </c>
      <c r="N15" s="81" cm="1">
        <f t="array" ref="N15">SUM(SUMIFS(unique_contracts!BW:BW,unique_contracts!$AB:$AB,{"Buy","Owned"},unique_contracts!$BS:$BS,"="&amp;$B15&amp;" ("&amp;$G15&amp;")",unique_contracts!$AM:$AM,"&lt;="&amp;F$4,unique_contracts!$AP:$AP,"&gt;="&amp;F$4), SUMIFS(unique_contracts!BW:BW,unique_contracts!$AB:$AB,"="&amp;"",unique_contracts!$BS:$BS,"="&amp;$B15&amp;" ("&amp;$G15&amp;")",unique_contracts!$AM:$AM,"&lt;="&amp;F$4,unique_contracts!$AP:$AP,"&gt;="&amp;F$4))</f>
        <v>99.9</v>
      </c>
      <c r="O15" s="79">
        <f>SUMIFS(unique_contracts!BT:BT,unique_contracts!$AB:$AB,"=Sell",unique_contracts!$BS:$BS,"="&amp;$B15&amp;" ("&amp;$G15&amp;")",unique_contracts!$AM:$AM,"&lt;="&amp;C$4,unique_contracts!$AP:$AP,"&gt;="&amp;C$4)</f>
        <v>0</v>
      </c>
      <c r="P15" s="80">
        <f>SUMIFS(unique_contracts!BU:BU,unique_contracts!$AB:$AB,"=Sell",unique_contracts!$BS:$BS,"="&amp;$B15&amp;" ("&amp;$G15&amp;")",unique_contracts!$AM:$AM,"&lt;="&amp;D$4,unique_contracts!$AP:$AP,"&gt;="&amp;D$4)</f>
        <v>0</v>
      </c>
      <c r="Q15" s="80">
        <f>SUMIFS(unique_contracts!BV:BV,unique_contracts!$AB:$AB,"=Sell",unique_contracts!$BS:$BS,"="&amp;$B15&amp;" ("&amp;$G15&amp;")",unique_contracts!$AM:$AM,"&lt;="&amp;E$4,unique_contracts!$AP:$AP,"&gt;="&amp;E$4)</f>
        <v>0</v>
      </c>
      <c r="R15" s="81">
        <f>SUMIFS(unique_contracts!BW:BW,unique_contracts!$AB:$AB,"=Sell",unique_contracts!$BS:$BS,"="&amp;$B15&amp;" ("&amp;$G15&amp;")",unique_contracts!$AM:$AM,"&lt;="&amp;F$4,unique_contracts!$AP:$AP,"&gt;="&amp;F$4)</f>
        <v>0</v>
      </c>
      <c r="S15" s="79">
        <f t="shared" si="3"/>
        <v>0</v>
      </c>
      <c r="T15" s="80">
        <f t="shared" si="4"/>
        <v>51.4</v>
      </c>
      <c r="U15" s="80">
        <f t="shared" si="5"/>
        <v>99.9</v>
      </c>
      <c r="V15" s="81">
        <f t="shared" si="6"/>
        <v>99.9</v>
      </c>
      <c r="W15" s="74"/>
    </row>
    <row r="16" spans="1:23" x14ac:dyDescent="0.25">
      <c r="A16" s="74"/>
      <c r="B16" s="58" t="s">
        <v>3746</v>
      </c>
      <c r="C16" s="33">
        <f t="shared" si="15"/>
        <v>0</v>
      </c>
      <c r="D16" s="34">
        <f t="shared" si="16"/>
        <v>0</v>
      </c>
      <c r="E16" s="34">
        <f t="shared" si="17"/>
        <v>0</v>
      </c>
      <c r="F16" s="35">
        <f t="shared" si="18"/>
        <v>0</v>
      </c>
      <c r="G16" s="60" t="s">
        <v>3732</v>
      </c>
      <c r="H16" s="56" t="s">
        <v>3739</v>
      </c>
      <c r="I16" s="77"/>
      <c r="J16" s="74"/>
      <c r="K16" s="79" cm="1">
        <f t="array" ref="K16">SUM(SUMIFS(unique_contracts!BT:BT,unique_contracts!$AB:$AB,{"Buy","Owned"},unique_contracts!$BS:$BS,"="&amp;$B16&amp;" ("&amp;$G16&amp;")",unique_contracts!$AM:$AM,"&lt;="&amp;C$4,unique_contracts!$AP:$AP,"&gt;="&amp;C$4), SUMIFS(unique_contracts!BT:BT,unique_contracts!$AB:$AB,"="&amp;"",unique_contracts!$BS:$BS,"="&amp;$B16&amp;" ("&amp;$G16&amp;")",unique_contracts!$AM:$AM,"&lt;="&amp;C$4,unique_contracts!$AP:$AP,"&gt;="&amp;C$4))</f>
        <v>0</v>
      </c>
      <c r="L16" s="80" cm="1">
        <f t="array" ref="L16">SUM(SUMIFS(unique_contracts!BU:BU,unique_contracts!$AB:$AB,{"Buy","Owned"},unique_contracts!$BS:$BS,"="&amp;$B16&amp;" ("&amp;$G16&amp;")",unique_contracts!$AM:$AM,"&lt;="&amp;D$4,unique_contracts!$AP:$AP,"&gt;="&amp;D$4), SUMIFS(unique_contracts!BU:BU,unique_contracts!$AB:$AB,"="&amp;"",unique_contracts!$BS:$BS,"="&amp;$B16&amp;" ("&amp;$G16&amp;")",unique_contracts!$AM:$AM,"&lt;="&amp;D$4,unique_contracts!$AP:$AP,"&gt;="&amp;D$4))</f>
        <v>0</v>
      </c>
      <c r="M16" s="80" cm="1">
        <f t="array" ref="M16">SUM(SUMIFS(unique_contracts!BV:BV,unique_contracts!$AB:$AB,{"Buy","Owned"},unique_contracts!$BS:$BS,"="&amp;$B16&amp;" ("&amp;$G16&amp;")",unique_contracts!$AM:$AM,"&lt;="&amp;E$4,unique_contracts!$AP:$AP,"&gt;="&amp;E$4), SUMIFS(unique_contracts!BV:BV,unique_contracts!$AB:$AB,"="&amp;"",unique_contracts!$BS:$BS,"="&amp;$B16&amp;" ("&amp;$G16&amp;")",unique_contracts!$AM:$AM,"&lt;="&amp;E$4,unique_contracts!$AP:$AP,"&gt;="&amp;E$4))</f>
        <v>0</v>
      </c>
      <c r="N16" s="81" cm="1">
        <f t="array" ref="N16">SUM(SUMIFS(unique_contracts!BW:BW,unique_contracts!$AB:$AB,{"Buy","Owned"},unique_contracts!$BS:$BS,"="&amp;$B16&amp;" ("&amp;$G16&amp;")",unique_contracts!$AM:$AM,"&lt;="&amp;F$4,unique_contracts!$AP:$AP,"&gt;="&amp;F$4), SUMIFS(unique_contracts!BW:BW,unique_contracts!$AB:$AB,"="&amp;"",unique_contracts!$BS:$BS,"="&amp;$B16&amp;" ("&amp;$G16&amp;")",unique_contracts!$AM:$AM,"&lt;="&amp;F$4,unique_contracts!$AP:$AP,"&gt;="&amp;F$4))</f>
        <v>0</v>
      </c>
      <c r="O16" s="79">
        <f>SUMIFS(unique_contracts!BT:BT,unique_contracts!$AB:$AB,"=Sell",unique_contracts!$BS:$BS,"="&amp;$B16&amp;" ("&amp;$G16&amp;")",unique_contracts!$AM:$AM,"&lt;="&amp;C$4,unique_contracts!$AP:$AP,"&gt;="&amp;C$4)</f>
        <v>0</v>
      </c>
      <c r="P16" s="80">
        <f>SUMIFS(unique_contracts!BU:BU,unique_contracts!$AB:$AB,"=Sell",unique_contracts!$BS:$BS,"="&amp;$B16&amp;" ("&amp;$G16&amp;")",unique_contracts!$AM:$AM,"&lt;="&amp;D$4,unique_contracts!$AP:$AP,"&gt;="&amp;D$4)</f>
        <v>0</v>
      </c>
      <c r="Q16" s="80">
        <f>SUMIFS(unique_contracts!BV:BV,unique_contracts!$AB:$AB,"=Sell",unique_contracts!$BS:$BS,"="&amp;$B16&amp;" ("&amp;$G16&amp;")",unique_contracts!$AM:$AM,"&lt;="&amp;E$4,unique_contracts!$AP:$AP,"&gt;="&amp;E$4)</f>
        <v>0</v>
      </c>
      <c r="R16" s="81">
        <f>SUMIFS(unique_contracts!BW:BW,unique_contracts!$AB:$AB,"=Sell",unique_contracts!$BS:$BS,"="&amp;$B16&amp;" ("&amp;$G16&amp;")",unique_contracts!$AM:$AM,"&lt;="&amp;F$4,unique_contracts!$AP:$AP,"&gt;="&amp;F$4)</f>
        <v>0</v>
      </c>
      <c r="S16" s="79">
        <f t="shared" si="3"/>
        <v>0</v>
      </c>
      <c r="T16" s="80">
        <f t="shared" si="4"/>
        <v>0</v>
      </c>
      <c r="U16" s="80">
        <f t="shared" si="5"/>
        <v>0</v>
      </c>
      <c r="V16" s="81">
        <f t="shared" si="6"/>
        <v>0</v>
      </c>
      <c r="W16" s="74"/>
    </row>
    <row r="17" spans="1:23" x14ac:dyDescent="0.25">
      <c r="A17" s="74"/>
      <c r="B17" s="58" t="s">
        <v>3747</v>
      </c>
      <c r="C17" s="33">
        <f t="shared" si="15"/>
        <v>0</v>
      </c>
      <c r="D17" s="34">
        <f t="shared" si="16"/>
        <v>0</v>
      </c>
      <c r="E17" s="34">
        <f t="shared" si="17"/>
        <v>0</v>
      </c>
      <c r="F17" s="35">
        <f t="shared" si="18"/>
        <v>0</v>
      </c>
      <c r="G17" s="60" t="s">
        <v>3732</v>
      </c>
      <c r="H17" s="56" t="s">
        <v>3739</v>
      </c>
      <c r="I17" s="77"/>
      <c r="J17" s="74"/>
      <c r="K17" s="79" cm="1">
        <f t="array" ref="K17">SUM(SUMIFS(unique_contracts!BT:BT,unique_contracts!$AB:$AB,{"Buy","Owned"},unique_contracts!$BS:$BS,"="&amp;$B17&amp;" ("&amp;$G17&amp;")",unique_contracts!$AM:$AM,"&lt;="&amp;C$4,unique_contracts!$AP:$AP,"&gt;="&amp;C$4), SUMIFS(unique_contracts!BT:BT,unique_contracts!$AB:$AB,"="&amp;"",unique_contracts!$BS:$BS,"="&amp;$B17&amp;" ("&amp;$G17&amp;")",unique_contracts!$AM:$AM,"&lt;="&amp;C$4,unique_contracts!$AP:$AP,"&gt;="&amp;C$4))</f>
        <v>0</v>
      </c>
      <c r="L17" s="80" cm="1">
        <f t="array" ref="L17">SUM(SUMIFS(unique_contracts!BU:BU,unique_contracts!$AB:$AB,{"Buy","Owned"},unique_contracts!$BS:$BS,"="&amp;$B17&amp;" ("&amp;$G17&amp;")",unique_contracts!$AM:$AM,"&lt;="&amp;D$4,unique_contracts!$AP:$AP,"&gt;="&amp;D$4), SUMIFS(unique_contracts!BU:BU,unique_contracts!$AB:$AB,"="&amp;"",unique_contracts!$BS:$BS,"="&amp;$B17&amp;" ("&amp;$G17&amp;")",unique_contracts!$AM:$AM,"&lt;="&amp;D$4,unique_contracts!$AP:$AP,"&gt;="&amp;D$4))</f>
        <v>0</v>
      </c>
      <c r="M17" s="80" cm="1">
        <f t="array" ref="M17">SUM(SUMIFS(unique_contracts!BV:BV,unique_contracts!$AB:$AB,{"Buy","Owned"},unique_contracts!$BS:$BS,"="&amp;$B17&amp;" ("&amp;$G17&amp;")",unique_contracts!$AM:$AM,"&lt;="&amp;E$4,unique_contracts!$AP:$AP,"&gt;="&amp;E$4), SUMIFS(unique_contracts!BV:BV,unique_contracts!$AB:$AB,"="&amp;"",unique_contracts!$BS:$BS,"="&amp;$B17&amp;" ("&amp;$G17&amp;")",unique_contracts!$AM:$AM,"&lt;="&amp;E$4,unique_contracts!$AP:$AP,"&gt;="&amp;E$4))</f>
        <v>0</v>
      </c>
      <c r="N17" s="81" cm="1">
        <f t="array" ref="N17">SUM(SUMIFS(unique_contracts!BW:BW,unique_contracts!$AB:$AB,{"Buy","Owned"},unique_contracts!$BS:$BS,"="&amp;$B17&amp;" ("&amp;$G17&amp;")",unique_contracts!$AM:$AM,"&lt;="&amp;F$4,unique_contracts!$AP:$AP,"&gt;="&amp;F$4), SUMIFS(unique_contracts!BW:BW,unique_contracts!$AB:$AB,"="&amp;"",unique_contracts!$BS:$BS,"="&amp;$B17&amp;" ("&amp;$G17&amp;")",unique_contracts!$AM:$AM,"&lt;="&amp;F$4,unique_contracts!$AP:$AP,"&gt;="&amp;F$4))</f>
        <v>0</v>
      </c>
      <c r="O17" s="79">
        <f>SUMIFS(unique_contracts!BT:BT,unique_contracts!$AB:$AB,"=Sell",unique_contracts!$BS:$BS,"="&amp;$B17&amp;" ("&amp;$G17&amp;")",unique_contracts!$AM:$AM,"&lt;="&amp;C$4,unique_contracts!$AP:$AP,"&gt;="&amp;C$4)</f>
        <v>0</v>
      </c>
      <c r="P17" s="80">
        <f>SUMIFS(unique_contracts!BU:BU,unique_contracts!$AB:$AB,"=Sell",unique_contracts!$BS:$BS,"="&amp;$B17&amp;" ("&amp;$G17&amp;")",unique_contracts!$AM:$AM,"&lt;="&amp;D$4,unique_contracts!$AP:$AP,"&gt;="&amp;D$4)</f>
        <v>0</v>
      </c>
      <c r="Q17" s="80">
        <f>SUMIFS(unique_contracts!BV:BV,unique_contracts!$AB:$AB,"=Sell",unique_contracts!$BS:$BS,"="&amp;$B17&amp;" ("&amp;$G17&amp;")",unique_contracts!$AM:$AM,"&lt;="&amp;E$4,unique_contracts!$AP:$AP,"&gt;="&amp;E$4)</f>
        <v>0</v>
      </c>
      <c r="R17" s="81">
        <f>SUMIFS(unique_contracts!BW:BW,unique_contracts!$AB:$AB,"=Sell",unique_contracts!$BS:$BS,"="&amp;$B17&amp;" ("&amp;$G17&amp;")",unique_contracts!$AM:$AM,"&lt;="&amp;F$4,unique_contracts!$AP:$AP,"&gt;="&amp;F$4)</f>
        <v>0</v>
      </c>
      <c r="S17" s="79">
        <f t="shared" si="3"/>
        <v>0</v>
      </c>
      <c r="T17" s="80">
        <f t="shared" si="4"/>
        <v>0</v>
      </c>
      <c r="U17" s="80">
        <f t="shared" si="5"/>
        <v>0</v>
      </c>
      <c r="V17" s="81">
        <f t="shared" si="6"/>
        <v>0</v>
      </c>
      <c r="W17" s="74"/>
    </row>
    <row r="18" spans="1:23" x14ac:dyDescent="0.25">
      <c r="A18" s="74"/>
      <c r="B18" s="58" t="s">
        <v>3748</v>
      </c>
      <c r="C18" s="33">
        <f t="shared" si="15"/>
        <v>0</v>
      </c>
      <c r="D18" s="34">
        <f t="shared" si="16"/>
        <v>0</v>
      </c>
      <c r="E18" s="34">
        <f t="shared" si="17"/>
        <v>0</v>
      </c>
      <c r="F18" s="35">
        <f t="shared" si="18"/>
        <v>0</v>
      </c>
      <c r="G18" s="60" t="s">
        <v>3732</v>
      </c>
      <c r="H18" s="56" t="s">
        <v>3739</v>
      </c>
      <c r="I18" s="77"/>
      <c r="J18" s="74"/>
      <c r="K18" s="79" cm="1">
        <f t="array" ref="K18">SUM(SUMIFS(unique_contracts!BT:BT,unique_contracts!$AB:$AB,{"Buy","Owned"},unique_contracts!$BS:$BS,"="&amp;$B18&amp;" ("&amp;$G18&amp;")",unique_contracts!$AM:$AM,"&lt;="&amp;C$4,unique_contracts!$AP:$AP,"&gt;="&amp;C$4), SUMIFS(unique_contracts!BT:BT,unique_contracts!$AB:$AB,"="&amp;"",unique_contracts!$BS:$BS,"="&amp;$B18&amp;" ("&amp;$G18&amp;")",unique_contracts!$AM:$AM,"&lt;="&amp;C$4,unique_contracts!$AP:$AP,"&gt;="&amp;C$4))</f>
        <v>0</v>
      </c>
      <c r="L18" s="80" cm="1">
        <f t="array" ref="L18">SUM(SUMIFS(unique_contracts!BU:BU,unique_contracts!$AB:$AB,{"Buy","Owned"},unique_contracts!$BS:$BS,"="&amp;$B18&amp;" ("&amp;$G18&amp;")",unique_contracts!$AM:$AM,"&lt;="&amp;D$4,unique_contracts!$AP:$AP,"&gt;="&amp;D$4), SUMIFS(unique_contracts!BU:BU,unique_contracts!$AB:$AB,"="&amp;"",unique_contracts!$BS:$BS,"="&amp;$B18&amp;" ("&amp;$G18&amp;")",unique_contracts!$AM:$AM,"&lt;="&amp;D$4,unique_contracts!$AP:$AP,"&gt;="&amp;D$4))</f>
        <v>0</v>
      </c>
      <c r="M18" s="80" cm="1">
        <f t="array" ref="M18">SUM(SUMIFS(unique_contracts!BV:BV,unique_contracts!$AB:$AB,{"Buy","Owned"},unique_contracts!$BS:$BS,"="&amp;$B18&amp;" ("&amp;$G18&amp;")",unique_contracts!$AM:$AM,"&lt;="&amp;E$4,unique_contracts!$AP:$AP,"&gt;="&amp;E$4), SUMIFS(unique_contracts!BV:BV,unique_contracts!$AB:$AB,"="&amp;"",unique_contracts!$BS:$BS,"="&amp;$B18&amp;" ("&amp;$G18&amp;")",unique_contracts!$AM:$AM,"&lt;="&amp;E$4,unique_contracts!$AP:$AP,"&gt;="&amp;E$4))</f>
        <v>0</v>
      </c>
      <c r="N18" s="81" cm="1">
        <f t="array" ref="N18">SUM(SUMIFS(unique_contracts!BW:BW,unique_contracts!$AB:$AB,{"Buy","Owned"},unique_contracts!$BS:$BS,"="&amp;$B18&amp;" ("&amp;$G18&amp;")",unique_contracts!$AM:$AM,"&lt;="&amp;F$4,unique_contracts!$AP:$AP,"&gt;="&amp;F$4), SUMIFS(unique_contracts!BW:BW,unique_contracts!$AB:$AB,"="&amp;"",unique_contracts!$BS:$BS,"="&amp;$B18&amp;" ("&amp;$G18&amp;")",unique_contracts!$AM:$AM,"&lt;="&amp;F$4,unique_contracts!$AP:$AP,"&gt;="&amp;F$4))</f>
        <v>0</v>
      </c>
      <c r="O18" s="79">
        <f>SUMIFS(unique_contracts!BT:BT,unique_contracts!$AB:$AB,"=Sell",unique_contracts!$BS:$BS,"="&amp;$B18&amp;" ("&amp;$G18&amp;")",unique_contracts!$AM:$AM,"&lt;="&amp;C$4,unique_contracts!$AP:$AP,"&gt;="&amp;C$4)</f>
        <v>0</v>
      </c>
      <c r="P18" s="80">
        <f>SUMIFS(unique_contracts!BU:BU,unique_contracts!$AB:$AB,"=Sell",unique_contracts!$BS:$BS,"="&amp;$B18&amp;" ("&amp;$G18&amp;")",unique_contracts!$AM:$AM,"&lt;="&amp;D$4,unique_contracts!$AP:$AP,"&gt;="&amp;D$4)</f>
        <v>0</v>
      </c>
      <c r="Q18" s="80">
        <f>SUMIFS(unique_contracts!BV:BV,unique_contracts!$AB:$AB,"=Sell",unique_contracts!$BS:$BS,"="&amp;$B18&amp;" ("&amp;$G18&amp;")",unique_contracts!$AM:$AM,"&lt;="&amp;E$4,unique_contracts!$AP:$AP,"&gt;="&amp;E$4)</f>
        <v>0</v>
      </c>
      <c r="R18" s="81">
        <f>SUMIFS(unique_contracts!BW:BW,unique_contracts!$AB:$AB,"=Sell",unique_contracts!$BS:$BS,"="&amp;$B18&amp;" ("&amp;$G18&amp;")",unique_contracts!$AM:$AM,"&lt;="&amp;F$4,unique_contracts!$AP:$AP,"&gt;="&amp;F$4)</f>
        <v>0</v>
      </c>
      <c r="S18" s="79">
        <f t="shared" si="3"/>
        <v>0</v>
      </c>
      <c r="T18" s="80">
        <f t="shared" si="4"/>
        <v>0</v>
      </c>
      <c r="U18" s="80">
        <f t="shared" si="5"/>
        <v>0</v>
      </c>
      <c r="V18" s="81">
        <f t="shared" si="6"/>
        <v>0</v>
      </c>
      <c r="W18" s="74"/>
    </row>
    <row r="19" spans="1:23" x14ac:dyDescent="0.25">
      <c r="A19" s="74"/>
      <c r="B19" s="58" t="s">
        <v>3749</v>
      </c>
      <c r="C19" s="33">
        <f t="shared" si="15"/>
        <v>0</v>
      </c>
      <c r="D19" s="34">
        <f t="shared" si="16"/>
        <v>0</v>
      </c>
      <c r="E19" s="34">
        <f t="shared" si="17"/>
        <v>0</v>
      </c>
      <c r="F19" s="35">
        <f t="shared" si="18"/>
        <v>0</v>
      </c>
      <c r="G19" s="60" t="s">
        <v>3732</v>
      </c>
      <c r="H19" s="56" t="s">
        <v>3739</v>
      </c>
      <c r="I19" s="77"/>
      <c r="J19" s="74"/>
      <c r="K19" s="79" cm="1">
        <f t="array" ref="K19">SUM(SUMIFS(unique_contracts!BT:BT,unique_contracts!$AB:$AB,{"Buy","Owned"},unique_contracts!$BS:$BS,"="&amp;$B19&amp;" ("&amp;$G19&amp;")",unique_contracts!$AM:$AM,"&lt;="&amp;C$4,unique_contracts!$AP:$AP,"&gt;="&amp;C$4), SUMIFS(unique_contracts!BT:BT,unique_contracts!$AB:$AB,"="&amp;"",unique_contracts!$BS:$BS,"="&amp;$B19&amp;" ("&amp;$G19&amp;")",unique_contracts!$AM:$AM,"&lt;="&amp;C$4,unique_contracts!$AP:$AP,"&gt;="&amp;C$4))</f>
        <v>0</v>
      </c>
      <c r="L19" s="80" cm="1">
        <f t="array" ref="L19">SUM(SUMIFS(unique_contracts!BU:BU,unique_contracts!$AB:$AB,{"Buy","Owned"},unique_contracts!$BS:$BS,"="&amp;$B19&amp;" ("&amp;$G19&amp;")",unique_contracts!$AM:$AM,"&lt;="&amp;D$4,unique_contracts!$AP:$AP,"&gt;="&amp;D$4), SUMIFS(unique_contracts!BU:BU,unique_contracts!$AB:$AB,"="&amp;"",unique_contracts!$BS:$BS,"="&amp;$B19&amp;" ("&amp;$G19&amp;")",unique_contracts!$AM:$AM,"&lt;="&amp;D$4,unique_contracts!$AP:$AP,"&gt;="&amp;D$4))</f>
        <v>0</v>
      </c>
      <c r="M19" s="80" cm="1">
        <f t="array" ref="M19">SUM(SUMIFS(unique_contracts!BV:BV,unique_contracts!$AB:$AB,{"Buy","Owned"},unique_contracts!$BS:$BS,"="&amp;$B19&amp;" ("&amp;$G19&amp;")",unique_contracts!$AM:$AM,"&lt;="&amp;E$4,unique_contracts!$AP:$AP,"&gt;="&amp;E$4), SUMIFS(unique_contracts!BV:BV,unique_contracts!$AB:$AB,"="&amp;"",unique_contracts!$BS:$BS,"="&amp;$B19&amp;" ("&amp;$G19&amp;")",unique_contracts!$AM:$AM,"&lt;="&amp;E$4,unique_contracts!$AP:$AP,"&gt;="&amp;E$4))</f>
        <v>0</v>
      </c>
      <c r="N19" s="81" cm="1">
        <f t="array" ref="N19">SUM(SUMIFS(unique_contracts!BW:BW,unique_contracts!$AB:$AB,{"Buy","Owned"},unique_contracts!$BS:$BS,"="&amp;$B19&amp;" ("&amp;$G19&amp;")",unique_contracts!$AM:$AM,"&lt;="&amp;F$4,unique_contracts!$AP:$AP,"&gt;="&amp;F$4), SUMIFS(unique_contracts!BW:BW,unique_contracts!$AB:$AB,"="&amp;"",unique_contracts!$BS:$BS,"="&amp;$B19&amp;" ("&amp;$G19&amp;")",unique_contracts!$AM:$AM,"&lt;="&amp;F$4,unique_contracts!$AP:$AP,"&gt;="&amp;F$4))</f>
        <v>0</v>
      </c>
      <c r="O19" s="79">
        <f>SUMIFS(unique_contracts!BT:BT,unique_contracts!$AB:$AB,"=Sell",unique_contracts!$BS:$BS,"="&amp;$B19&amp;" ("&amp;$G19&amp;")",unique_contracts!$AM:$AM,"&lt;="&amp;C$4,unique_contracts!$AP:$AP,"&gt;="&amp;C$4)</f>
        <v>0</v>
      </c>
      <c r="P19" s="80">
        <f>SUMIFS(unique_contracts!BU:BU,unique_contracts!$AB:$AB,"=Sell",unique_contracts!$BS:$BS,"="&amp;$B19&amp;" ("&amp;$G19&amp;")",unique_contracts!$AM:$AM,"&lt;="&amp;D$4,unique_contracts!$AP:$AP,"&gt;="&amp;D$4)</f>
        <v>0</v>
      </c>
      <c r="Q19" s="80">
        <f>SUMIFS(unique_contracts!BV:BV,unique_contracts!$AB:$AB,"=Sell",unique_contracts!$BS:$BS,"="&amp;$B19&amp;" ("&amp;$G19&amp;")",unique_contracts!$AM:$AM,"&lt;="&amp;E$4,unique_contracts!$AP:$AP,"&gt;="&amp;E$4)</f>
        <v>0</v>
      </c>
      <c r="R19" s="81">
        <f>SUMIFS(unique_contracts!BW:BW,unique_contracts!$AB:$AB,"=Sell",unique_contracts!$BS:$BS,"="&amp;$B19&amp;" ("&amp;$G19&amp;")",unique_contracts!$AM:$AM,"&lt;="&amp;F$4,unique_contracts!$AP:$AP,"&gt;="&amp;F$4)</f>
        <v>0</v>
      </c>
      <c r="S19" s="79">
        <f t="shared" si="3"/>
        <v>0</v>
      </c>
      <c r="T19" s="80">
        <f t="shared" si="4"/>
        <v>0</v>
      </c>
      <c r="U19" s="80">
        <f t="shared" si="5"/>
        <v>0</v>
      </c>
      <c r="V19" s="81">
        <f t="shared" si="6"/>
        <v>0</v>
      </c>
      <c r="W19" s="74"/>
    </row>
    <row r="20" spans="1:23" x14ac:dyDescent="0.25">
      <c r="A20" s="74"/>
      <c r="B20" s="58" t="s">
        <v>3750</v>
      </c>
      <c r="C20" s="55">
        <f t="shared" si="15"/>
        <v>0</v>
      </c>
      <c r="D20" s="50">
        <f t="shared" si="16"/>
        <v>0</v>
      </c>
      <c r="E20" s="50">
        <f t="shared" si="17"/>
        <v>0</v>
      </c>
      <c r="F20" s="52">
        <f t="shared" si="18"/>
        <v>0</v>
      </c>
      <c r="G20" s="60" t="s">
        <v>3732</v>
      </c>
      <c r="H20" s="56" t="s">
        <v>3739</v>
      </c>
      <c r="I20" s="77"/>
      <c r="J20" s="74"/>
      <c r="K20" s="79" cm="1">
        <f t="array" ref="K20">SUM(SUMIFS(unique_contracts!BT:BT,unique_contracts!$AB:$AB,{"Buy","Owned"},unique_contracts!$BS:$BS,"="&amp;$B20&amp;" ("&amp;$G20&amp;")",unique_contracts!$AM:$AM,"&lt;="&amp;C$4,unique_contracts!$AP:$AP,"&gt;="&amp;C$4), SUMIFS(unique_contracts!BT:BT,unique_contracts!$AB:$AB,"="&amp;"",unique_contracts!$BS:$BS,"="&amp;$B20&amp;" ("&amp;$G20&amp;")",unique_contracts!$AM:$AM,"&lt;="&amp;C$4,unique_contracts!$AP:$AP,"&gt;="&amp;C$4))</f>
        <v>0</v>
      </c>
      <c r="L20" s="80" cm="1">
        <f t="array" ref="L20">SUM(SUMIFS(unique_contracts!BU:BU,unique_contracts!$AB:$AB,{"Buy","Owned"},unique_contracts!$BS:$BS,"="&amp;$B20&amp;" ("&amp;$G20&amp;")",unique_contracts!$AM:$AM,"&lt;="&amp;D$4,unique_contracts!$AP:$AP,"&gt;="&amp;D$4), SUMIFS(unique_contracts!BU:BU,unique_contracts!$AB:$AB,"="&amp;"",unique_contracts!$BS:$BS,"="&amp;$B20&amp;" ("&amp;$G20&amp;")",unique_contracts!$AM:$AM,"&lt;="&amp;D$4,unique_contracts!$AP:$AP,"&gt;="&amp;D$4))</f>
        <v>0</v>
      </c>
      <c r="M20" s="80" cm="1">
        <f t="array" ref="M20">SUM(SUMIFS(unique_contracts!BV:BV,unique_contracts!$AB:$AB,{"Buy","Owned"},unique_contracts!$BS:$BS,"="&amp;$B20&amp;" ("&amp;$G20&amp;")",unique_contracts!$AM:$AM,"&lt;="&amp;E$4,unique_contracts!$AP:$AP,"&gt;="&amp;E$4), SUMIFS(unique_contracts!BV:BV,unique_contracts!$AB:$AB,"="&amp;"",unique_contracts!$BS:$BS,"="&amp;$B20&amp;" ("&amp;$G20&amp;")",unique_contracts!$AM:$AM,"&lt;="&amp;E$4,unique_contracts!$AP:$AP,"&gt;="&amp;E$4))</f>
        <v>0</v>
      </c>
      <c r="N20" s="81" cm="1">
        <f t="array" ref="N20">SUM(SUMIFS(unique_contracts!BW:BW,unique_contracts!$AB:$AB,{"Buy","Owned"},unique_contracts!$BS:$BS,"="&amp;$B20&amp;" ("&amp;$G20&amp;")",unique_contracts!$AM:$AM,"&lt;="&amp;F$4,unique_contracts!$AP:$AP,"&gt;="&amp;F$4), SUMIFS(unique_contracts!BW:BW,unique_contracts!$AB:$AB,"="&amp;"",unique_contracts!$BS:$BS,"="&amp;$B20&amp;" ("&amp;$G20&amp;")",unique_contracts!$AM:$AM,"&lt;="&amp;F$4,unique_contracts!$AP:$AP,"&gt;="&amp;F$4))</f>
        <v>0</v>
      </c>
      <c r="O20" s="79">
        <f>SUMIFS(unique_contracts!BT:BT,unique_contracts!$AB:$AB,"=Sell",unique_contracts!$BS:$BS,"="&amp;$B20&amp;" ("&amp;$G20&amp;")",unique_contracts!$AM:$AM,"&lt;="&amp;C$4,unique_contracts!$AP:$AP,"&gt;="&amp;C$4)</f>
        <v>0</v>
      </c>
      <c r="P20" s="80">
        <f>SUMIFS(unique_contracts!BU:BU,unique_contracts!$AB:$AB,"=Sell",unique_contracts!$BS:$BS,"="&amp;$B20&amp;" ("&amp;$G20&amp;")",unique_contracts!$AM:$AM,"&lt;="&amp;D$4,unique_contracts!$AP:$AP,"&gt;="&amp;D$4)</f>
        <v>0</v>
      </c>
      <c r="Q20" s="80">
        <f>SUMIFS(unique_contracts!BV:BV,unique_contracts!$AB:$AB,"=Sell",unique_contracts!$BS:$BS,"="&amp;$B20&amp;" ("&amp;$G20&amp;")",unique_contracts!$AM:$AM,"&lt;="&amp;E$4,unique_contracts!$AP:$AP,"&gt;="&amp;E$4)</f>
        <v>0</v>
      </c>
      <c r="R20" s="81">
        <f>SUMIFS(unique_contracts!BW:BW,unique_contracts!$AB:$AB,"=Sell",unique_contracts!$BS:$BS,"="&amp;$B20&amp;" ("&amp;$G20&amp;")",unique_contracts!$AM:$AM,"&lt;="&amp;F$4,unique_contracts!$AP:$AP,"&gt;="&amp;F$4)</f>
        <v>0</v>
      </c>
      <c r="S20" s="79">
        <f t="shared" si="3"/>
        <v>0</v>
      </c>
      <c r="T20" s="80">
        <f t="shared" si="4"/>
        <v>0</v>
      </c>
      <c r="U20" s="80">
        <f t="shared" si="5"/>
        <v>0</v>
      </c>
      <c r="V20" s="81">
        <f t="shared" si="6"/>
        <v>0</v>
      </c>
      <c r="W20" s="74"/>
    </row>
    <row r="21" spans="1:23" x14ac:dyDescent="0.25">
      <c r="A21" s="74"/>
      <c r="B21" s="62" t="s">
        <v>3751</v>
      </c>
      <c r="C21" s="36">
        <f t="shared" si="15"/>
        <v>0</v>
      </c>
      <c r="D21" s="37">
        <f t="shared" si="16"/>
        <v>0</v>
      </c>
      <c r="E21" s="37">
        <f t="shared" si="17"/>
        <v>40.200000000000003</v>
      </c>
      <c r="F21" s="38">
        <f t="shared" si="18"/>
        <v>167.8</v>
      </c>
      <c r="G21" s="53" t="s">
        <v>3732</v>
      </c>
      <c r="H21" s="57" t="s">
        <v>3739</v>
      </c>
      <c r="I21" s="77"/>
      <c r="J21" s="74"/>
      <c r="K21" s="79" cm="1">
        <f t="array" ref="K21">SUM(SUMIFS(unique_contracts!BT:BT,unique_contracts!$AB:$AB,{"Buy","Owned"},unique_contracts!$BS:$BS,"="&amp;$B21&amp;" ("&amp;$G21&amp;")",unique_contracts!$AM:$AM,"&lt;="&amp;C$4,unique_contracts!$AP:$AP,"&gt;="&amp;C$4), SUMIFS(unique_contracts!BT:BT,unique_contracts!$AB:$AB,"="&amp;"",unique_contracts!$BS:$BS,"="&amp;$B21&amp;" ("&amp;$G21&amp;")",unique_contracts!$AM:$AM,"&lt;="&amp;C$4,unique_contracts!$AP:$AP,"&gt;="&amp;C$4))</f>
        <v>0</v>
      </c>
      <c r="L21" s="80" cm="1">
        <f t="array" ref="L21">SUM(SUMIFS(unique_contracts!BU:BU,unique_contracts!$AB:$AB,{"Buy","Owned"},unique_contracts!$BS:$BS,"="&amp;$B21&amp;" ("&amp;$G21&amp;")",unique_contracts!$AM:$AM,"&lt;="&amp;D$4,unique_contracts!$AP:$AP,"&gt;="&amp;D$4), SUMIFS(unique_contracts!BU:BU,unique_contracts!$AB:$AB,"="&amp;"",unique_contracts!$BS:$BS,"="&amp;$B21&amp;" ("&amp;$G21&amp;")",unique_contracts!$AM:$AM,"&lt;="&amp;D$4,unique_contracts!$AP:$AP,"&gt;="&amp;D$4))</f>
        <v>0</v>
      </c>
      <c r="M21" s="80" cm="1">
        <f t="array" ref="M21">SUM(SUMIFS(unique_contracts!BV:BV,unique_contracts!$AB:$AB,{"Buy","Owned"},unique_contracts!$BS:$BS,"="&amp;$B21&amp;" ("&amp;$G21&amp;")",unique_contracts!$AM:$AM,"&lt;="&amp;E$4,unique_contracts!$AP:$AP,"&gt;="&amp;E$4), SUMIFS(unique_contracts!BV:BV,unique_contracts!$AB:$AB,"="&amp;"",unique_contracts!$BS:$BS,"="&amp;$B21&amp;" ("&amp;$G21&amp;")",unique_contracts!$AM:$AM,"&lt;="&amp;E$4,unique_contracts!$AP:$AP,"&gt;="&amp;E$4))</f>
        <v>40.200000000000003</v>
      </c>
      <c r="N21" s="81" cm="1">
        <f t="array" ref="N21">SUM(SUMIFS(unique_contracts!BW:BW,unique_contracts!$AB:$AB,{"Buy","Owned"},unique_contracts!$BS:$BS,"="&amp;$B21&amp;" ("&amp;$G21&amp;")",unique_contracts!$AM:$AM,"&lt;="&amp;F$4,unique_contracts!$AP:$AP,"&gt;="&amp;F$4), SUMIFS(unique_contracts!BW:BW,unique_contracts!$AB:$AB,"="&amp;"",unique_contracts!$BS:$BS,"="&amp;$B21&amp;" ("&amp;$G21&amp;")",unique_contracts!$AM:$AM,"&lt;="&amp;F$4,unique_contracts!$AP:$AP,"&gt;="&amp;F$4))</f>
        <v>167.8</v>
      </c>
      <c r="O21" s="79">
        <f>SUMIFS(unique_contracts!BT:BT,unique_contracts!$AB:$AB,"=Sell",unique_contracts!$BS:$BS,"="&amp;$B21&amp;" ("&amp;$G21&amp;")",unique_contracts!$AM:$AM,"&lt;="&amp;C$4,unique_contracts!$AP:$AP,"&gt;="&amp;C$4)</f>
        <v>0</v>
      </c>
      <c r="P21" s="80">
        <f>SUMIFS(unique_contracts!BU:BU,unique_contracts!$AB:$AB,"=Sell",unique_contracts!$BS:$BS,"="&amp;$B21&amp;" ("&amp;$G21&amp;")",unique_contracts!$AM:$AM,"&lt;="&amp;D$4,unique_contracts!$AP:$AP,"&gt;="&amp;D$4)</f>
        <v>0</v>
      </c>
      <c r="Q21" s="80">
        <f>SUMIFS(unique_contracts!BV:BV,unique_contracts!$AB:$AB,"=Sell",unique_contracts!$BS:$BS,"="&amp;$B21&amp;" ("&amp;$G21&amp;")",unique_contracts!$AM:$AM,"&lt;="&amp;E$4,unique_contracts!$AP:$AP,"&gt;="&amp;E$4)</f>
        <v>0</v>
      </c>
      <c r="R21" s="81">
        <f>SUMIFS(unique_contracts!BW:BW,unique_contracts!$AB:$AB,"=Sell",unique_contracts!$BS:$BS,"="&amp;$B21&amp;" ("&amp;$G21&amp;")",unique_contracts!$AM:$AM,"&lt;="&amp;F$4,unique_contracts!$AP:$AP,"&gt;="&amp;F$4)</f>
        <v>0</v>
      </c>
      <c r="S21" s="79">
        <f t="shared" si="3"/>
        <v>0</v>
      </c>
      <c r="T21" s="80">
        <f t="shared" si="4"/>
        <v>0</v>
      </c>
      <c r="U21" s="80">
        <f t="shared" si="5"/>
        <v>40.200000000000003</v>
      </c>
      <c r="V21" s="81">
        <f t="shared" si="6"/>
        <v>167.8</v>
      </c>
      <c r="W21" s="74"/>
    </row>
    <row r="22" spans="1:23" x14ac:dyDescent="0.25">
      <c r="A22" s="74"/>
      <c r="B22" s="65" t="s">
        <v>3752</v>
      </c>
      <c r="G22" s="69"/>
      <c r="H22" s="53"/>
      <c r="I22" s="77"/>
      <c r="J22" s="74"/>
      <c r="K22" s="85"/>
      <c r="L22" s="86"/>
      <c r="M22" s="86"/>
      <c r="N22" s="87"/>
      <c r="O22" s="85"/>
      <c r="P22" s="86"/>
      <c r="Q22" s="86"/>
      <c r="R22" s="87"/>
      <c r="S22" s="85"/>
      <c r="T22" s="86"/>
      <c r="U22" s="86"/>
      <c r="V22" s="87"/>
      <c r="W22" s="74"/>
    </row>
    <row r="23" spans="1:23" x14ac:dyDescent="0.25">
      <c r="A23" s="74"/>
      <c r="B23" s="61" t="s">
        <v>3753</v>
      </c>
      <c r="C23" s="30">
        <f t="shared" si="15"/>
        <v>130</v>
      </c>
      <c r="D23" s="31">
        <f t="shared" si="16"/>
        <v>127</v>
      </c>
      <c r="E23" s="31">
        <f t="shared" si="17"/>
        <v>121</v>
      </c>
      <c r="F23" s="32">
        <f t="shared" si="18"/>
        <v>114</v>
      </c>
      <c r="G23" s="60" t="s">
        <v>3732</v>
      </c>
      <c r="H23" s="60" t="s">
        <v>3739</v>
      </c>
      <c r="I23" s="77"/>
      <c r="J23" s="74"/>
      <c r="K23" s="79" cm="1">
        <f t="array" ref="K23">SUM(SUMIFS(unique_contracts!BT:BT,unique_contracts!$AB:$AB,{"Buy","Owned"},unique_contracts!$BS:$BS,"="&amp;$B23&amp;" ("&amp;$G23&amp;")",unique_contracts!$AM:$AM,"&lt;="&amp;C$4,unique_contracts!$AP:$AP,"&gt;="&amp;C$4), SUMIFS(unique_contracts!BT:BT,unique_contracts!$AB:$AB,"="&amp;"",unique_contracts!$BS:$BS,"="&amp;$B23&amp;" ("&amp;$G23&amp;")",unique_contracts!$AM:$AM,"&lt;="&amp;C$4,unique_contracts!$AP:$AP,"&gt;="&amp;C$4))</f>
        <v>130</v>
      </c>
      <c r="L23" s="80" cm="1">
        <f t="array" ref="L23">SUM(SUMIFS(unique_contracts!BU:BU,unique_contracts!$AB:$AB,{"Buy","Owned"},unique_contracts!$BS:$BS,"="&amp;$B23&amp;" ("&amp;$G23&amp;")",unique_contracts!$AM:$AM,"&lt;="&amp;D$4,unique_contracts!$AP:$AP,"&gt;="&amp;D$4), SUMIFS(unique_contracts!BU:BU,unique_contracts!$AB:$AB,"="&amp;"",unique_contracts!$BS:$BS,"="&amp;$B23&amp;" ("&amp;$G23&amp;")",unique_contracts!$AM:$AM,"&lt;="&amp;D$4,unique_contracts!$AP:$AP,"&gt;="&amp;D$4))</f>
        <v>127</v>
      </c>
      <c r="M23" s="80" cm="1">
        <f t="array" ref="M23">SUM(SUMIFS(unique_contracts!BV:BV,unique_contracts!$AB:$AB,{"Buy","Owned"},unique_contracts!$BS:$BS,"="&amp;$B23&amp;" ("&amp;$G23&amp;")",unique_contracts!$AM:$AM,"&lt;="&amp;E$4,unique_contracts!$AP:$AP,"&gt;="&amp;E$4), SUMIFS(unique_contracts!BV:BV,unique_contracts!$AB:$AB,"="&amp;"",unique_contracts!$BS:$BS,"="&amp;$B23&amp;" ("&amp;$G23&amp;")",unique_contracts!$AM:$AM,"&lt;="&amp;E$4,unique_contracts!$AP:$AP,"&gt;="&amp;E$4))</f>
        <v>121</v>
      </c>
      <c r="N23" s="81" cm="1">
        <f t="array" ref="N23">SUM(SUMIFS(unique_contracts!BW:BW,unique_contracts!$AB:$AB,{"Buy","Owned"},unique_contracts!$BS:$BS,"="&amp;$B23&amp;" ("&amp;$G23&amp;")",unique_contracts!$AM:$AM,"&lt;="&amp;F$4,unique_contracts!$AP:$AP,"&gt;="&amp;F$4), SUMIFS(unique_contracts!BW:BW,unique_contracts!$AB:$AB,"="&amp;"",unique_contracts!$BS:$BS,"="&amp;$B23&amp;" ("&amp;$G23&amp;")",unique_contracts!$AM:$AM,"&lt;="&amp;F$4,unique_contracts!$AP:$AP,"&gt;="&amp;F$4))</f>
        <v>114</v>
      </c>
      <c r="O23" s="79">
        <f>SUMIFS(unique_contracts!BT:BT,unique_contracts!$AB:$AB,"=Sell",unique_contracts!$BS:$BS,"="&amp;$B23&amp;" ("&amp;$G23&amp;")",unique_contracts!$AM:$AM,"&lt;="&amp;C$4,unique_contracts!$AP:$AP,"&gt;="&amp;C$4)</f>
        <v>0</v>
      </c>
      <c r="P23" s="80">
        <f>SUMIFS(unique_contracts!BU:BU,unique_contracts!$AB:$AB,"=Sell",unique_contracts!$BS:$BS,"="&amp;$B23&amp;" ("&amp;$G23&amp;")",unique_contracts!$AM:$AM,"&lt;="&amp;D$4,unique_contracts!$AP:$AP,"&gt;="&amp;D$4)</f>
        <v>0</v>
      </c>
      <c r="Q23" s="80">
        <f>SUMIFS(unique_contracts!BV:BV,unique_contracts!$AB:$AB,"=Sell",unique_contracts!$BS:$BS,"="&amp;$B23&amp;" ("&amp;$G23&amp;")",unique_contracts!$AM:$AM,"&lt;="&amp;E$4,unique_contracts!$AP:$AP,"&gt;="&amp;E$4)</f>
        <v>0</v>
      </c>
      <c r="R23" s="81">
        <f>SUMIFS(unique_contracts!BW:BW,unique_contracts!$AB:$AB,"=Sell",unique_contracts!$BS:$BS,"="&amp;$B23&amp;" ("&amp;$G23&amp;")",unique_contracts!$AM:$AM,"&lt;="&amp;F$4,unique_contracts!$AP:$AP,"&gt;="&amp;F$4)</f>
        <v>0</v>
      </c>
      <c r="S23" s="79">
        <f t="shared" si="3"/>
        <v>130</v>
      </c>
      <c r="T23" s="80">
        <f t="shared" si="4"/>
        <v>127</v>
      </c>
      <c r="U23" s="80">
        <f t="shared" si="5"/>
        <v>121</v>
      </c>
      <c r="V23" s="81">
        <f t="shared" si="6"/>
        <v>114</v>
      </c>
      <c r="W23" s="74"/>
    </row>
    <row r="24" spans="1:23" x14ac:dyDescent="0.25">
      <c r="A24" s="74"/>
      <c r="B24" s="58" t="s">
        <v>3754</v>
      </c>
      <c r="C24" s="33">
        <f t="shared" si="15"/>
        <v>0</v>
      </c>
      <c r="D24" s="34">
        <f t="shared" si="16"/>
        <v>0</v>
      </c>
      <c r="E24" s="34">
        <f t="shared" si="17"/>
        <v>0</v>
      </c>
      <c r="F24" s="35">
        <f t="shared" si="18"/>
        <v>0</v>
      </c>
      <c r="G24" s="60" t="s">
        <v>3732</v>
      </c>
      <c r="H24" s="60" t="s">
        <v>3739</v>
      </c>
      <c r="I24" s="77"/>
      <c r="J24" s="74"/>
      <c r="K24" s="79" cm="1">
        <f t="array" ref="K24">SUM(SUMIFS(unique_contracts!BT:BT,unique_contracts!$AB:$AB,{"Buy","Owned"},unique_contracts!$BS:$BS,"="&amp;$B24&amp;" ("&amp;$G24&amp;")",unique_contracts!$AM:$AM,"&lt;="&amp;C$4,unique_contracts!$AP:$AP,"&gt;="&amp;C$4), SUMIFS(unique_contracts!BT:BT,unique_contracts!$AB:$AB,"="&amp;"",unique_contracts!$BS:$BS,"="&amp;$B24&amp;" ("&amp;$G24&amp;")",unique_contracts!$AM:$AM,"&lt;="&amp;C$4,unique_contracts!$AP:$AP,"&gt;="&amp;C$4))</f>
        <v>0</v>
      </c>
      <c r="L24" s="80" cm="1">
        <f t="array" ref="L24">SUM(SUMIFS(unique_contracts!BU:BU,unique_contracts!$AB:$AB,{"Buy","Owned"},unique_contracts!$BS:$BS,"="&amp;$B24&amp;" ("&amp;$G24&amp;")",unique_contracts!$AM:$AM,"&lt;="&amp;D$4,unique_contracts!$AP:$AP,"&gt;="&amp;D$4), SUMIFS(unique_contracts!BU:BU,unique_contracts!$AB:$AB,"="&amp;"",unique_contracts!$BS:$BS,"="&amp;$B24&amp;" ("&amp;$G24&amp;")",unique_contracts!$AM:$AM,"&lt;="&amp;D$4,unique_contracts!$AP:$AP,"&gt;="&amp;D$4))</f>
        <v>0</v>
      </c>
      <c r="M24" s="80" cm="1">
        <f t="array" ref="M24">SUM(SUMIFS(unique_contracts!BV:BV,unique_contracts!$AB:$AB,{"Buy","Owned"},unique_contracts!$BS:$BS,"="&amp;$B24&amp;" ("&amp;$G24&amp;")",unique_contracts!$AM:$AM,"&lt;="&amp;E$4,unique_contracts!$AP:$AP,"&gt;="&amp;E$4), SUMIFS(unique_contracts!BV:BV,unique_contracts!$AB:$AB,"="&amp;"",unique_contracts!$BS:$BS,"="&amp;$B24&amp;" ("&amp;$G24&amp;")",unique_contracts!$AM:$AM,"&lt;="&amp;E$4,unique_contracts!$AP:$AP,"&gt;="&amp;E$4))</f>
        <v>0</v>
      </c>
      <c r="N24" s="81" cm="1">
        <f t="array" ref="N24">SUM(SUMIFS(unique_contracts!BW:BW,unique_contracts!$AB:$AB,{"Buy","Owned"},unique_contracts!$BS:$BS,"="&amp;$B24&amp;" ("&amp;$G24&amp;")",unique_contracts!$AM:$AM,"&lt;="&amp;F$4,unique_contracts!$AP:$AP,"&gt;="&amp;F$4), SUMIFS(unique_contracts!BW:BW,unique_contracts!$AB:$AB,"="&amp;"",unique_contracts!$BS:$BS,"="&amp;$B24&amp;" ("&amp;$G24&amp;")",unique_contracts!$AM:$AM,"&lt;="&amp;F$4,unique_contracts!$AP:$AP,"&gt;="&amp;F$4))</f>
        <v>0</v>
      </c>
      <c r="O24" s="79">
        <f>SUMIFS(unique_contracts!BT:BT,unique_contracts!$AB:$AB,"=Sell",unique_contracts!$BS:$BS,"="&amp;$B24&amp;" ("&amp;$G24&amp;")",unique_contracts!$AM:$AM,"&lt;="&amp;C$4,unique_contracts!$AP:$AP,"&gt;="&amp;C$4)</f>
        <v>0</v>
      </c>
      <c r="P24" s="80">
        <f>SUMIFS(unique_contracts!BU:BU,unique_contracts!$AB:$AB,"=Sell",unique_contracts!$BS:$BS,"="&amp;$B24&amp;" ("&amp;$G24&amp;")",unique_contracts!$AM:$AM,"&lt;="&amp;D$4,unique_contracts!$AP:$AP,"&gt;="&amp;D$4)</f>
        <v>0</v>
      </c>
      <c r="Q24" s="80">
        <f>SUMIFS(unique_contracts!BV:BV,unique_contracts!$AB:$AB,"=Sell",unique_contracts!$BS:$BS,"="&amp;$B24&amp;" ("&amp;$G24&amp;")",unique_contracts!$AM:$AM,"&lt;="&amp;E$4,unique_contracts!$AP:$AP,"&gt;="&amp;E$4)</f>
        <v>0</v>
      </c>
      <c r="R24" s="81">
        <f>SUMIFS(unique_contracts!BW:BW,unique_contracts!$AB:$AB,"=Sell",unique_contracts!$BS:$BS,"="&amp;$B24&amp;" ("&amp;$G24&amp;")",unique_contracts!$AM:$AM,"&lt;="&amp;F$4,unique_contracts!$AP:$AP,"&gt;="&amp;F$4)</f>
        <v>0</v>
      </c>
      <c r="S24" s="79">
        <f t="shared" si="3"/>
        <v>0</v>
      </c>
      <c r="T24" s="80">
        <f t="shared" si="4"/>
        <v>0</v>
      </c>
      <c r="U24" s="80">
        <f t="shared" si="5"/>
        <v>0</v>
      </c>
      <c r="V24" s="81">
        <f t="shared" si="6"/>
        <v>0</v>
      </c>
      <c r="W24" s="74"/>
    </row>
    <row r="25" spans="1:23" x14ac:dyDescent="0.25">
      <c r="A25" s="74"/>
      <c r="B25" s="58" t="s">
        <v>3755</v>
      </c>
      <c r="C25" s="33">
        <f t="shared" si="15"/>
        <v>0</v>
      </c>
      <c r="D25" s="34">
        <f t="shared" si="16"/>
        <v>0</v>
      </c>
      <c r="E25" s="34">
        <f t="shared" si="17"/>
        <v>0</v>
      </c>
      <c r="F25" s="35">
        <f t="shared" si="18"/>
        <v>0</v>
      </c>
      <c r="G25" s="60" t="s">
        <v>3732</v>
      </c>
      <c r="H25" s="60" t="s">
        <v>3739</v>
      </c>
      <c r="I25" s="77"/>
      <c r="J25" s="74"/>
      <c r="K25" s="79" cm="1">
        <f t="array" ref="K25">SUM(SUMIFS(unique_contracts!BT:BT,unique_contracts!$AB:$AB,{"Buy","Owned"},unique_contracts!$BS:$BS,"="&amp;$B25&amp;" ("&amp;$G25&amp;")",unique_contracts!$AM:$AM,"&lt;="&amp;C$4,unique_contracts!$AP:$AP,"&gt;="&amp;C$4), SUMIFS(unique_contracts!BT:BT,unique_contracts!$AB:$AB,"="&amp;"",unique_contracts!$BS:$BS,"="&amp;$B25&amp;" ("&amp;$G25&amp;")",unique_contracts!$AM:$AM,"&lt;="&amp;C$4,unique_contracts!$AP:$AP,"&gt;="&amp;C$4))</f>
        <v>0</v>
      </c>
      <c r="L25" s="80" cm="1">
        <f t="array" ref="L25">SUM(SUMIFS(unique_contracts!BU:BU,unique_contracts!$AB:$AB,{"Buy","Owned"},unique_contracts!$BS:$BS,"="&amp;$B25&amp;" ("&amp;$G25&amp;")",unique_contracts!$AM:$AM,"&lt;="&amp;D$4,unique_contracts!$AP:$AP,"&gt;="&amp;D$4), SUMIFS(unique_contracts!BU:BU,unique_contracts!$AB:$AB,"="&amp;"",unique_contracts!$BS:$BS,"="&amp;$B25&amp;" ("&amp;$G25&amp;")",unique_contracts!$AM:$AM,"&lt;="&amp;D$4,unique_contracts!$AP:$AP,"&gt;="&amp;D$4))</f>
        <v>0</v>
      </c>
      <c r="M25" s="80" cm="1">
        <f t="array" ref="M25">SUM(SUMIFS(unique_contracts!BV:BV,unique_contracts!$AB:$AB,{"Buy","Owned"},unique_contracts!$BS:$BS,"="&amp;$B25&amp;" ("&amp;$G25&amp;")",unique_contracts!$AM:$AM,"&lt;="&amp;E$4,unique_contracts!$AP:$AP,"&gt;="&amp;E$4), SUMIFS(unique_contracts!BV:BV,unique_contracts!$AB:$AB,"="&amp;"",unique_contracts!$BS:$BS,"="&amp;$B25&amp;" ("&amp;$G25&amp;")",unique_contracts!$AM:$AM,"&lt;="&amp;E$4,unique_contracts!$AP:$AP,"&gt;="&amp;E$4))</f>
        <v>0</v>
      </c>
      <c r="N25" s="81" cm="1">
        <f t="array" ref="N25">SUM(SUMIFS(unique_contracts!BW:BW,unique_contracts!$AB:$AB,{"Buy","Owned"},unique_contracts!$BS:$BS,"="&amp;$B25&amp;" ("&amp;$G25&amp;")",unique_contracts!$AM:$AM,"&lt;="&amp;F$4,unique_contracts!$AP:$AP,"&gt;="&amp;F$4), SUMIFS(unique_contracts!BW:BW,unique_contracts!$AB:$AB,"="&amp;"",unique_contracts!$BS:$BS,"="&amp;$B25&amp;" ("&amp;$G25&amp;")",unique_contracts!$AM:$AM,"&lt;="&amp;F$4,unique_contracts!$AP:$AP,"&gt;="&amp;F$4))</f>
        <v>0</v>
      </c>
      <c r="O25" s="79">
        <f>SUMIFS(unique_contracts!BT:BT,unique_contracts!$AB:$AB,"=Sell",unique_contracts!$BS:$BS,"="&amp;$B25&amp;" ("&amp;$G25&amp;")",unique_contracts!$AM:$AM,"&lt;="&amp;C$4,unique_contracts!$AP:$AP,"&gt;="&amp;C$4)</f>
        <v>0</v>
      </c>
      <c r="P25" s="80">
        <f>SUMIFS(unique_contracts!BU:BU,unique_contracts!$AB:$AB,"=Sell",unique_contracts!$BS:$BS,"="&amp;$B25&amp;" ("&amp;$G25&amp;")",unique_contracts!$AM:$AM,"&lt;="&amp;D$4,unique_contracts!$AP:$AP,"&gt;="&amp;D$4)</f>
        <v>0</v>
      </c>
      <c r="Q25" s="80">
        <f>SUMIFS(unique_contracts!BV:BV,unique_contracts!$AB:$AB,"=Sell",unique_contracts!$BS:$BS,"="&amp;$B25&amp;" ("&amp;$G25&amp;")",unique_contracts!$AM:$AM,"&lt;="&amp;E$4,unique_contracts!$AP:$AP,"&gt;="&amp;E$4)</f>
        <v>0</v>
      </c>
      <c r="R25" s="81">
        <f>SUMIFS(unique_contracts!BW:BW,unique_contracts!$AB:$AB,"=Sell",unique_contracts!$BS:$BS,"="&amp;$B25&amp;" ("&amp;$G25&amp;")",unique_contracts!$AM:$AM,"&lt;="&amp;F$4,unique_contracts!$AP:$AP,"&gt;="&amp;F$4)</f>
        <v>0</v>
      </c>
      <c r="S25" s="79">
        <f t="shared" si="3"/>
        <v>0</v>
      </c>
      <c r="T25" s="80">
        <f t="shared" si="4"/>
        <v>0</v>
      </c>
      <c r="U25" s="80">
        <f t="shared" si="5"/>
        <v>0</v>
      </c>
      <c r="V25" s="81">
        <f t="shared" si="6"/>
        <v>0</v>
      </c>
      <c r="W25" s="74"/>
    </row>
    <row r="26" spans="1:23" x14ac:dyDescent="0.25">
      <c r="A26" s="74"/>
      <c r="B26" s="62" t="s">
        <v>3756</v>
      </c>
      <c r="C26" s="36">
        <f t="shared" si="15"/>
        <v>0</v>
      </c>
      <c r="D26" s="37">
        <f t="shared" si="16"/>
        <v>0</v>
      </c>
      <c r="E26" s="37">
        <f t="shared" si="17"/>
        <v>0</v>
      </c>
      <c r="F26" s="38">
        <f t="shared" si="18"/>
        <v>0</v>
      </c>
      <c r="G26" s="60" t="s">
        <v>3732</v>
      </c>
      <c r="H26" s="60" t="s">
        <v>3739</v>
      </c>
      <c r="I26" s="77"/>
      <c r="J26" s="74"/>
      <c r="K26" s="79" cm="1">
        <f t="array" ref="K26">SUM(SUMIFS(unique_contracts!BT:BT,unique_contracts!$AB:$AB,{"Buy","Owned"},unique_contracts!$BS:$BS,"="&amp;$B26&amp;" ("&amp;$G26&amp;")",unique_contracts!$AM:$AM,"&lt;="&amp;C$4,unique_contracts!$AP:$AP,"&gt;="&amp;C$4), SUMIFS(unique_contracts!BT:BT,unique_contracts!$AB:$AB,"="&amp;"",unique_contracts!$BS:$BS,"="&amp;$B26&amp;" ("&amp;$G26&amp;")",unique_contracts!$AM:$AM,"&lt;="&amp;C$4,unique_contracts!$AP:$AP,"&gt;="&amp;C$4))</f>
        <v>0</v>
      </c>
      <c r="L26" s="80" cm="1">
        <f t="array" ref="L26">SUM(SUMIFS(unique_contracts!BU:BU,unique_contracts!$AB:$AB,{"Buy","Owned"},unique_contracts!$BS:$BS,"="&amp;$B26&amp;" ("&amp;$G26&amp;")",unique_contracts!$AM:$AM,"&lt;="&amp;D$4,unique_contracts!$AP:$AP,"&gt;="&amp;D$4), SUMIFS(unique_contracts!BU:BU,unique_contracts!$AB:$AB,"="&amp;"",unique_contracts!$BS:$BS,"="&amp;$B26&amp;" ("&amp;$G26&amp;")",unique_contracts!$AM:$AM,"&lt;="&amp;D$4,unique_contracts!$AP:$AP,"&gt;="&amp;D$4))</f>
        <v>0</v>
      </c>
      <c r="M26" s="80" cm="1">
        <f t="array" ref="M26">SUM(SUMIFS(unique_contracts!BV:BV,unique_contracts!$AB:$AB,{"Buy","Owned"},unique_contracts!$BS:$BS,"="&amp;$B26&amp;" ("&amp;$G26&amp;")",unique_contracts!$AM:$AM,"&lt;="&amp;E$4,unique_contracts!$AP:$AP,"&gt;="&amp;E$4), SUMIFS(unique_contracts!BV:BV,unique_contracts!$AB:$AB,"="&amp;"",unique_contracts!$BS:$BS,"="&amp;$B26&amp;" ("&amp;$G26&amp;")",unique_contracts!$AM:$AM,"&lt;="&amp;E$4,unique_contracts!$AP:$AP,"&gt;="&amp;E$4))</f>
        <v>0</v>
      </c>
      <c r="N26" s="81" cm="1">
        <f t="array" ref="N26">SUM(SUMIFS(unique_contracts!BW:BW,unique_contracts!$AB:$AB,{"Buy","Owned"},unique_contracts!$BS:$BS,"="&amp;$B26&amp;" ("&amp;$G26&amp;")",unique_contracts!$AM:$AM,"&lt;="&amp;F$4,unique_contracts!$AP:$AP,"&gt;="&amp;F$4), SUMIFS(unique_contracts!BW:BW,unique_contracts!$AB:$AB,"="&amp;"",unique_contracts!$BS:$BS,"="&amp;$B26&amp;" ("&amp;$G26&amp;")",unique_contracts!$AM:$AM,"&lt;="&amp;F$4,unique_contracts!$AP:$AP,"&gt;="&amp;F$4))</f>
        <v>0</v>
      </c>
      <c r="O26" s="79">
        <f>SUMIFS(unique_contracts!BT:BT,unique_contracts!$AB:$AB,"=Sell",unique_contracts!$BS:$BS,"="&amp;$B26&amp;" ("&amp;$G26&amp;")",unique_contracts!$AM:$AM,"&lt;="&amp;C$4,unique_contracts!$AP:$AP,"&gt;="&amp;C$4)</f>
        <v>0</v>
      </c>
      <c r="P26" s="80">
        <f>SUMIFS(unique_contracts!BU:BU,unique_contracts!$AB:$AB,"=Sell",unique_contracts!$BS:$BS,"="&amp;$B26&amp;" ("&amp;$G26&amp;")",unique_contracts!$AM:$AM,"&lt;="&amp;D$4,unique_contracts!$AP:$AP,"&gt;="&amp;D$4)</f>
        <v>0</v>
      </c>
      <c r="Q26" s="80">
        <f>SUMIFS(unique_contracts!BV:BV,unique_contracts!$AB:$AB,"=Sell",unique_contracts!$BS:$BS,"="&amp;$B26&amp;" ("&amp;$G26&amp;")",unique_contracts!$AM:$AM,"&lt;="&amp;E$4,unique_contracts!$AP:$AP,"&gt;="&amp;E$4)</f>
        <v>0</v>
      </c>
      <c r="R26" s="81">
        <f>SUMIFS(unique_contracts!BW:BW,unique_contracts!$AB:$AB,"=Sell",unique_contracts!$BS:$BS,"="&amp;$B26&amp;" ("&amp;$G26&amp;")",unique_contracts!$AM:$AM,"&lt;="&amp;F$4,unique_contracts!$AP:$AP,"&gt;="&amp;F$4)</f>
        <v>0</v>
      </c>
      <c r="S26" s="79">
        <f t="shared" si="3"/>
        <v>0</v>
      </c>
      <c r="T26" s="80">
        <f t="shared" si="4"/>
        <v>0</v>
      </c>
      <c r="U26" s="80">
        <f t="shared" si="5"/>
        <v>0</v>
      </c>
      <c r="V26" s="81">
        <f t="shared" si="6"/>
        <v>0</v>
      </c>
      <c r="W26" s="74"/>
    </row>
    <row r="27" spans="1:23" x14ac:dyDescent="0.25">
      <c r="A27" s="74"/>
      <c r="B27" s="65" t="s">
        <v>3757</v>
      </c>
      <c r="G27" s="59"/>
      <c r="H27" s="54"/>
      <c r="I27" s="78"/>
      <c r="J27" s="74"/>
      <c r="K27" s="79" cm="1">
        <f t="array" ref="K27">SUM(SUMIFS(unique_contracts!BT:BT,unique_contracts!$AB:$AB,{"Buy","Owned"},unique_contracts!$BS:$BS,"="&amp;$B27&amp;" ("&amp;$G27&amp;")",unique_contracts!$AM:$AM,"&lt;="&amp;C$4,unique_contracts!$AP:$AP,"&gt;="&amp;C$4), SUMIFS(unique_contracts!BT:BT,unique_contracts!$AB:$AB,"="&amp;"",unique_contracts!$BS:$BS,"="&amp;$B27&amp;" ("&amp;$G27&amp;")",unique_contracts!$AM:$AM,"&lt;="&amp;C$4,unique_contracts!$AP:$AP,"&gt;="&amp;C$4))</f>
        <v>0</v>
      </c>
      <c r="L27" s="80" cm="1">
        <f t="array" ref="L27">SUM(SUMIFS(unique_contracts!BU:BU,unique_contracts!$AB:$AB,{"Buy","Owned"},unique_contracts!$BS:$BS,"="&amp;$B27&amp;" ("&amp;$G27&amp;")",unique_contracts!$AM:$AM,"&lt;="&amp;D$4,unique_contracts!$AP:$AP,"&gt;="&amp;D$4), SUMIFS(unique_contracts!BU:BU,unique_contracts!$AB:$AB,"="&amp;"",unique_contracts!$BS:$BS,"="&amp;$B27&amp;" ("&amp;$G27&amp;")",unique_contracts!$AM:$AM,"&lt;="&amp;D$4,unique_contracts!$AP:$AP,"&gt;="&amp;D$4))</f>
        <v>0</v>
      </c>
      <c r="M27" s="80" cm="1">
        <f t="array" ref="M27">SUM(SUMIFS(unique_contracts!BV:BV,unique_contracts!$AB:$AB,{"Buy","Owned"},unique_contracts!$BS:$BS,"="&amp;$B27&amp;" ("&amp;$G27&amp;")",unique_contracts!$AM:$AM,"&lt;="&amp;E$4,unique_contracts!$AP:$AP,"&gt;="&amp;E$4), SUMIFS(unique_contracts!BV:BV,unique_contracts!$AB:$AB,"="&amp;"",unique_contracts!$BS:$BS,"="&amp;$B27&amp;" ("&amp;$G27&amp;")",unique_contracts!$AM:$AM,"&lt;="&amp;E$4,unique_contracts!$AP:$AP,"&gt;="&amp;E$4))</f>
        <v>0</v>
      </c>
      <c r="N27" s="81" cm="1">
        <f t="array" ref="N27">SUM(SUMIFS(unique_contracts!BW:BW,unique_contracts!$AB:$AB,{"Buy","Owned"},unique_contracts!$BS:$BS,"="&amp;$B27&amp;" ("&amp;$G27&amp;")",unique_contracts!$AM:$AM,"&lt;="&amp;F$4,unique_contracts!$AP:$AP,"&gt;="&amp;F$4), SUMIFS(unique_contracts!BW:BW,unique_contracts!$AB:$AB,"="&amp;"",unique_contracts!$BS:$BS,"="&amp;$B27&amp;" ("&amp;$G27&amp;")",unique_contracts!$AM:$AM,"&lt;="&amp;F$4,unique_contracts!$AP:$AP,"&gt;="&amp;F$4))</f>
        <v>0</v>
      </c>
      <c r="O27" s="79">
        <f>SUMIFS(unique_contracts!BT:BT,unique_contracts!$AB:$AB,"=Sell",unique_contracts!$BS:$BS,"="&amp;$B27&amp;" ("&amp;$G27&amp;")",unique_contracts!$AM:$AM,"&lt;="&amp;C$4,unique_contracts!$AP:$AP,"&gt;="&amp;C$4)</f>
        <v>0</v>
      </c>
      <c r="P27" s="80">
        <f>SUMIFS(unique_contracts!BU:BU,unique_contracts!$AB:$AB,"=Sell",unique_contracts!$BS:$BS,"="&amp;$B27&amp;" ("&amp;$G27&amp;")",unique_contracts!$AM:$AM,"&lt;="&amp;D$4,unique_contracts!$AP:$AP,"&gt;="&amp;D$4)</f>
        <v>0</v>
      </c>
      <c r="Q27" s="80">
        <f>SUMIFS(unique_contracts!BV:BV,unique_contracts!$AB:$AB,"=Sell",unique_contracts!$BS:$BS,"="&amp;$B27&amp;" ("&amp;$G27&amp;")",unique_contracts!$AM:$AM,"&lt;="&amp;E$4,unique_contracts!$AP:$AP,"&gt;="&amp;E$4)</f>
        <v>0</v>
      </c>
      <c r="R27" s="81">
        <f>SUMIFS(unique_contracts!BW:BW,unique_contracts!$AB:$AB,"=Sell",unique_contracts!$BS:$BS,"="&amp;$B27&amp;" ("&amp;$G27&amp;")",unique_contracts!$AM:$AM,"&lt;="&amp;F$4,unique_contracts!$AP:$AP,"&gt;="&amp;F$4)</f>
        <v>0</v>
      </c>
      <c r="S27" s="79">
        <f t="shared" si="3"/>
        <v>0</v>
      </c>
      <c r="T27" s="80">
        <f t="shared" si="4"/>
        <v>0</v>
      </c>
      <c r="U27" s="80">
        <f t="shared" si="5"/>
        <v>0</v>
      </c>
      <c r="V27" s="81">
        <f t="shared" si="6"/>
        <v>0</v>
      </c>
      <c r="W27" s="74"/>
    </row>
    <row r="28" spans="1:23" x14ac:dyDescent="0.25">
      <c r="A28" s="74"/>
      <c r="B28" s="63" t="s">
        <v>3758</v>
      </c>
      <c r="C28" s="39">
        <f t="shared" si="15"/>
        <v>519.29999999999995</v>
      </c>
      <c r="D28" s="40">
        <f t="shared" si="16"/>
        <v>514.20000000000005</v>
      </c>
      <c r="E28" s="40">
        <f t="shared" si="17"/>
        <v>505</v>
      </c>
      <c r="F28" s="41">
        <f t="shared" si="18"/>
        <v>494.8</v>
      </c>
      <c r="G28" s="60" t="s">
        <v>3732</v>
      </c>
      <c r="H28" s="60" t="s">
        <v>3739</v>
      </c>
      <c r="I28" s="77"/>
      <c r="J28" s="74"/>
      <c r="K28" s="79" cm="1">
        <f t="array" ref="K28">SUM(SUMIFS(unique_contracts!BT:BT,unique_contracts!$AB:$AB,{"Buy","Owned"},unique_contracts!$BS:$BS,"="&amp;$B28&amp;" ("&amp;$G28&amp;")",unique_contracts!$AM:$AM,"&lt;="&amp;C$4,unique_contracts!$AP:$AP,"&gt;="&amp;C$4), SUMIFS(unique_contracts!BT:BT,unique_contracts!$AB:$AB,"="&amp;"",unique_contracts!$BS:$BS,"="&amp;$B28&amp;" ("&amp;$G28&amp;")",unique_contracts!$AM:$AM,"&lt;="&amp;C$4,unique_contracts!$AP:$AP,"&gt;="&amp;C$4))</f>
        <v>519.29999999999995</v>
      </c>
      <c r="L28" s="80" cm="1">
        <f t="array" ref="L28">SUM(SUMIFS(unique_contracts!BU:BU,unique_contracts!$AB:$AB,{"Buy","Owned"},unique_contracts!$BS:$BS,"="&amp;$B28&amp;" ("&amp;$G28&amp;")",unique_contracts!$AM:$AM,"&lt;="&amp;D$4,unique_contracts!$AP:$AP,"&gt;="&amp;D$4), SUMIFS(unique_contracts!BU:BU,unique_contracts!$AB:$AB,"="&amp;"",unique_contracts!$BS:$BS,"="&amp;$B28&amp;" ("&amp;$G28&amp;")",unique_contracts!$AM:$AM,"&lt;="&amp;D$4,unique_contracts!$AP:$AP,"&gt;="&amp;D$4))</f>
        <v>514.20000000000005</v>
      </c>
      <c r="M28" s="80" cm="1">
        <f t="array" ref="M28">SUM(SUMIFS(unique_contracts!BV:BV,unique_contracts!$AB:$AB,{"Buy","Owned"},unique_contracts!$BS:$BS,"="&amp;$B28&amp;" ("&amp;$G28&amp;")",unique_contracts!$AM:$AM,"&lt;="&amp;E$4,unique_contracts!$AP:$AP,"&gt;="&amp;E$4), SUMIFS(unique_contracts!BV:BV,unique_contracts!$AB:$AB,"="&amp;"",unique_contracts!$BS:$BS,"="&amp;$B28&amp;" ("&amp;$G28&amp;")",unique_contracts!$AM:$AM,"&lt;="&amp;E$4,unique_contracts!$AP:$AP,"&gt;="&amp;E$4))</f>
        <v>505</v>
      </c>
      <c r="N28" s="81" cm="1">
        <f t="array" ref="N28">SUM(SUMIFS(unique_contracts!BW:BW,unique_contracts!$AB:$AB,{"Buy","Owned"},unique_contracts!$BS:$BS,"="&amp;$B28&amp;" ("&amp;$G28&amp;")",unique_contracts!$AM:$AM,"&lt;="&amp;F$4,unique_contracts!$AP:$AP,"&gt;="&amp;F$4), SUMIFS(unique_contracts!BW:BW,unique_contracts!$AB:$AB,"="&amp;"",unique_contracts!$BS:$BS,"="&amp;$B28&amp;" ("&amp;$G28&amp;")",unique_contracts!$AM:$AM,"&lt;="&amp;F$4,unique_contracts!$AP:$AP,"&gt;="&amp;F$4))</f>
        <v>494.8</v>
      </c>
      <c r="O28" s="79">
        <f>SUMIFS(unique_contracts!BT:BT,unique_contracts!$AB:$AB,"=Sell",unique_contracts!$BS:$BS,"="&amp;$B28&amp;" ("&amp;$G28&amp;")",unique_contracts!$AM:$AM,"&lt;="&amp;C$4,unique_contracts!$AP:$AP,"&gt;="&amp;C$4)</f>
        <v>0</v>
      </c>
      <c r="P28" s="80">
        <f>SUMIFS(unique_contracts!BU:BU,unique_contracts!$AB:$AB,"=Sell",unique_contracts!$BS:$BS,"="&amp;$B28&amp;" ("&amp;$G28&amp;")",unique_contracts!$AM:$AM,"&lt;="&amp;D$4,unique_contracts!$AP:$AP,"&gt;="&amp;D$4)</f>
        <v>0</v>
      </c>
      <c r="Q28" s="80">
        <f>SUMIFS(unique_contracts!BV:BV,unique_contracts!$AB:$AB,"=Sell",unique_contracts!$BS:$BS,"="&amp;$B28&amp;" ("&amp;$G28&amp;")",unique_contracts!$AM:$AM,"&lt;="&amp;E$4,unique_contracts!$AP:$AP,"&gt;="&amp;E$4)</f>
        <v>0</v>
      </c>
      <c r="R28" s="81">
        <f>SUMIFS(unique_contracts!BW:BW,unique_contracts!$AB:$AB,"=Sell",unique_contracts!$BS:$BS,"="&amp;$B28&amp;" ("&amp;$G28&amp;")",unique_contracts!$AM:$AM,"&lt;="&amp;F$4,unique_contracts!$AP:$AP,"&gt;="&amp;F$4)</f>
        <v>0</v>
      </c>
      <c r="S28" s="79">
        <f t="shared" si="3"/>
        <v>519.29999999999995</v>
      </c>
      <c r="T28" s="80">
        <f t="shared" si="4"/>
        <v>514.20000000000005</v>
      </c>
      <c r="U28" s="80">
        <f t="shared" si="5"/>
        <v>505</v>
      </c>
      <c r="V28" s="81">
        <f t="shared" si="6"/>
        <v>494.8</v>
      </c>
      <c r="W28" s="74"/>
    </row>
    <row r="29" spans="1:23" x14ac:dyDescent="0.25">
      <c r="A29" s="74"/>
      <c r="B29" s="65" t="s">
        <v>3759</v>
      </c>
      <c r="G29" s="59"/>
      <c r="H29" s="54"/>
      <c r="I29" s="77"/>
      <c r="J29" s="74"/>
      <c r="K29" s="85"/>
      <c r="L29" s="86"/>
      <c r="M29" s="86"/>
      <c r="N29" s="87"/>
      <c r="O29" s="85"/>
      <c r="P29" s="86"/>
      <c r="Q29" s="86"/>
      <c r="R29" s="87"/>
      <c r="S29" s="85"/>
      <c r="T29" s="86"/>
      <c r="U29" s="86"/>
      <c r="V29" s="87"/>
      <c r="W29" s="74"/>
    </row>
    <row r="30" spans="1:23" x14ac:dyDescent="0.25">
      <c r="A30" s="74"/>
      <c r="B30" s="61" t="s">
        <v>3760</v>
      </c>
      <c r="C30" s="30">
        <f t="shared" si="15"/>
        <v>7</v>
      </c>
      <c r="D30" s="31">
        <f t="shared" si="16"/>
        <v>7</v>
      </c>
      <c r="E30" s="31">
        <f t="shared" si="17"/>
        <v>7</v>
      </c>
      <c r="F30" s="32">
        <f t="shared" si="18"/>
        <v>0</v>
      </c>
      <c r="G30" s="60" t="s">
        <v>3761</v>
      </c>
      <c r="H30" s="60" t="s">
        <v>3733</v>
      </c>
      <c r="I30" s="77"/>
      <c r="J30" s="74"/>
      <c r="K30" s="79" cm="1">
        <f t="array" ref="K30">SUM(SUMIFS(unique_contracts!BT:BT,unique_contracts!$AB:$AB,{"Buy","Owned"},unique_contracts!$BS:$BS,"="&amp;$B30&amp;" ("&amp;$G30&amp;")",unique_contracts!$AM:$AM,"&lt;="&amp;C$4,unique_contracts!$AP:$AP,"&gt;="&amp;C$4), SUMIFS(unique_contracts!BT:BT,unique_contracts!$AB:$AB,"="&amp;"",unique_contracts!$BS:$BS,"="&amp;$B30&amp;" ("&amp;$G30&amp;")",unique_contracts!$AM:$AM,"&lt;="&amp;C$4,unique_contracts!$AP:$AP,"&gt;="&amp;C$4))</f>
        <v>7</v>
      </c>
      <c r="L30" s="80" cm="1">
        <f t="array" ref="L30">SUM(SUMIFS(unique_contracts!BU:BU,unique_contracts!$AB:$AB,{"Buy","Owned"},unique_contracts!$BS:$BS,"="&amp;$B30&amp;" ("&amp;$G30&amp;")",unique_contracts!$AM:$AM,"&lt;="&amp;D$4,unique_contracts!$AP:$AP,"&gt;="&amp;D$4), SUMIFS(unique_contracts!BU:BU,unique_contracts!$AB:$AB,"="&amp;"",unique_contracts!$BS:$BS,"="&amp;$B30&amp;" ("&amp;$G30&amp;")",unique_contracts!$AM:$AM,"&lt;="&amp;D$4,unique_contracts!$AP:$AP,"&gt;="&amp;D$4))</f>
        <v>7</v>
      </c>
      <c r="M30" s="80" cm="1">
        <f t="array" ref="M30">SUM(SUMIFS(unique_contracts!BV:BV,unique_contracts!$AB:$AB,{"Buy","Owned"},unique_contracts!$BS:$BS,"="&amp;$B30&amp;" ("&amp;$G30&amp;")",unique_contracts!$AM:$AM,"&lt;="&amp;E$4,unique_contracts!$AP:$AP,"&gt;="&amp;E$4), SUMIFS(unique_contracts!BV:BV,unique_contracts!$AB:$AB,"="&amp;"",unique_contracts!$BS:$BS,"="&amp;$B30&amp;" ("&amp;$G30&amp;")",unique_contracts!$AM:$AM,"&lt;="&amp;E$4,unique_contracts!$AP:$AP,"&gt;="&amp;E$4))</f>
        <v>7</v>
      </c>
      <c r="N30" s="81" cm="1">
        <f t="array" ref="N30">SUM(SUMIFS(unique_contracts!BW:BW,unique_contracts!$AB:$AB,{"Buy","Owned"},unique_contracts!$BS:$BS,"="&amp;$B30&amp;" ("&amp;$G30&amp;")",unique_contracts!$AM:$AM,"&lt;="&amp;F$4,unique_contracts!$AP:$AP,"&gt;="&amp;F$4), SUMIFS(unique_contracts!BW:BW,unique_contracts!$AB:$AB,"="&amp;"",unique_contracts!$BS:$BS,"="&amp;$B30&amp;" ("&amp;$G30&amp;")",unique_contracts!$AM:$AM,"&lt;="&amp;F$4,unique_contracts!$AP:$AP,"&gt;="&amp;F$4))</f>
        <v>0</v>
      </c>
      <c r="O30" s="79">
        <f>SUMIFS(unique_contracts!BT:BT,unique_contracts!$AB:$AB,"=Sell",unique_contracts!$BS:$BS,"="&amp;$B30&amp;" ("&amp;$G30&amp;")",unique_contracts!$AM:$AM,"&lt;="&amp;C$4,unique_contracts!$AP:$AP,"&gt;="&amp;C$4)</f>
        <v>0</v>
      </c>
      <c r="P30" s="80">
        <f>SUMIFS(unique_contracts!BU:BU,unique_contracts!$AB:$AB,"=Sell",unique_contracts!$BS:$BS,"="&amp;$B30&amp;" ("&amp;$G30&amp;")",unique_contracts!$AM:$AM,"&lt;="&amp;D$4,unique_contracts!$AP:$AP,"&gt;="&amp;D$4)</f>
        <v>0</v>
      </c>
      <c r="Q30" s="80">
        <f>SUMIFS(unique_contracts!BV:BV,unique_contracts!$AB:$AB,"=Sell",unique_contracts!$BS:$BS,"="&amp;$B30&amp;" ("&amp;$G30&amp;")",unique_contracts!$AM:$AM,"&lt;="&amp;E$4,unique_contracts!$AP:$AP,"&gt;="&amp;E$4)</f>
        <v>0</v>
      </c>
      <c r="R30" s="81">
        <f>SUMIFS(unique_contracts!BW:BW,unique_contracts!$AB:$AB,"=Sell",unique_contracts!$BS:$BS,"="&amp;$B30&amp;" ("&amp;$G30&amp;")",unique_contracts!$AM:$AM,"&lt;="&amp;F$4,unique_contracts!$AP:$AP,"&gt;="&amp;F$4)</f>
        <v>0</v>
      </c>
      <c r="S30" s="79">
        <f t="shared" si="3"/>
        <v>7</v>
      </c>
      <c r="T30" s="80">
        <f t="shared" si="4"/>
        <v>7</v>
      </c>
      <c r="U30" s="80">
        <f t="shared" si="5"/>
        <v>7</v>
      </c>
      <c r="V30" s="81">
        <f t="shared" si="6"/>
        <v>0</v>
      </c>
      <c r="W30" s="74"/>
    </row>
    <row r="31" spans="1:23" x14ac:dyDescent="0.25">
      <c r="A31" s="74"/>
      <c r="B31" s="58" t="s">
        <v>3762</v>
      </c>
      <c r="C31" s="33">
        <f t="shared" si="15"/>
        <v>0</v>
      </c>
      <c r="D31" s="34">
        <f t="shared" si="16"/>
        <v>0</v>
      </c>
      <c r="E31" s="34">
        <f t="shared" si="17"/>
        <v>0</v>
      </c>
      <c r="F31" s="35">
        <f t="shared" si="18"/>
        <v>0</v>
      </c>
      <c r="G31" s="60" t="s">
        <v>3761</v>
      </c>
      <c r="H31" s="60" t="s">
        <v>1599</v>
      </c>
      <c r="I31" s="77"/>
      <c r="J31" s="74"/>
      <c r="K31" s="79" cm="1">
        <f t="array" ref="K31">SUM(SUMIFS(unique_contracts!BT:BT,unique_contracts!$AB:$AB,{"Buy","Owned"},unique_contracts!$BS:$BS,"="&amp;$B31&amp;" ("&amp;$G31&amp;")",unique_contracts!$AM:$AM,"&lt;="&amp;C$4,unique_contracts!$AP:$AP,"&gt;="&amp;C$4), SUMIFS(unique_contracts!BT:BT,unique_contracts!$AB:$AB,"="&amp;"",unique_contracts!$BS:$BS,"="&amp;$B31&amp;" ("&amp;$G31&amp;")",unique_contracts!$AM:$AM,"&lt;="&amp;C$4,unique_contracts!$AP:$AP,"&gt;="&amp;C$4))</f>
        <v>0</v>
      </c>
      <c r="L31" s="80" cm="1">
        <f t="array" ref="L31">SUM(SUMIFS(unique_contracts!BU:BU,unique_contracts!$AB:$AB,{"Buy","Owned"},unique_contracts!$BS:$BS,"="&amp;$B31&amp;" ("&amp;$G31&amp;")",unique_contracts!$AM:$AM,"&lt;="&amp;D$4,unique_contracts!$AP:$AP,"&gt;="&amp;D$4), SUMIFS(unique_contracts!BU:BU,unique_contracts!$AB:$AB,"="&amp;"",unique_contracts!$BS:$BS,"="&amp;$B31&amp;" ("&amp;$G31&amp;")",unique_contracts!$AM:$AM,"&lt;="&amp;D$4,unique_contracts!$AP:$AP,"&gt;="&amp;D$4))</f>
        <v>0</v>
      </c>
      <c r="M31" s="80" cm="1">
        <f t="array" ref="M31">SUM(SUMIFS(unique_contracts!BV:BV,unique_contracts!$AB:$AB,{"Buy","Owned"},unique_contracts!$BS:$BS,"="&amp;$B31&amp;" ("&amp;$G31&amp;")",unique_contracts!$AM:$AM,"&lt;="&amp;E$4,unique_contracts!$AP:$AP,"&gt;="&amp;E$4), SUMIFS(unique_contracts!BV:BV,unique_contracts!$AB:$AB,"="&amp;"",unique_contracts!$BS:$BS,"="&amp;$B31&amp;" ("&amp;$G31&amp;")",unique_contracts!$AM:$AM,"&lt;="&amp;E$4,unique_contracts!$AP:$AP,"&gt;="&amp;E$4))</f>
        <v>0</v>
      </c>
      <c r="N31" s="81" cm="1">
        <f t="array" ref="N31">SUM(SUMIFS(unique_contracts!BW:BW,unique_contracts!$AB:$AB,{"Buy","Owned"},unique_contracts!$BS:$BS,"="&amp;$B31&amp;" ("&amp;$G31&amp;")",unique_contracts!$AM:$AM,"&lt;="&amp;F$4,unique_contracts!$AP:$AP,"&gt;="&amp;F$4), SUMIFS(unique_contracts!BW:BW,unique_contracts!$AB:$AB,"="&amp;"",unique_contracts!$BS:$BS,"="&amp;$B31&amp;" ("&amp;$G31&amp;")",unique_contracts!$AM:$AM,"&lt;="&amp;F$4,unique_contracts!$AP:$AP,"&gt;="&amp;F$4))</f>
        <v>0</v>
      </c>
      <c r="O31" s="79">
        <f>SUMIFS(unique_contracts!BT:BT,unique_contracts!$AB:$AB,"=Sell",unique_contracts!$BS:$BS,"="&amp;$B31&amp;" ("&amp;$G31&amp;")",unique_contracts!$AM:$AM,"&lt;="&amp;C$4,unique_contracts!$AP:$AP,"&gt;="&amp;C$4)</f>
        <v>0</v>
      </c>
      <c r="P31" s="80">
        <f>SUMIFS(unique_contracts!BU:BU,unique_contracts!$AB:$AB,"=Sell",unique_contracts!$BS:$BS,"="&amp;$B31&amp;" ("&amp;$G31&amp;")",unique_contracts!$AM:$AM,"&lt;="&amp;D$4,unique_contracts!$AP:$AP,"&gt;="&amp;D$4)</f>
        <v>0</v>
      </c>
      <c r="Q31" s="80">
        <f>SUMIFS(unique_contracts!BV:BV,unique_contracts!$AB:$AB,"=Sell",unique_contracts!$BS:$BS,"="&amp;$B31&amp;" ("&amp;$G31&amp;")",unique_contracts!$AM:$AM,"&lt;="&amp;E$4,unique_contracts!$AP:$AP,"&gt;="&amp;E$4)</f>
        <v>0</v>
      </c>
      <c r="R31" s="81">
        <f>SUMIFS(unique_contracts!BW:BW,unique_contracts!$AB:$AB,"=Sell",unique_contracts!$BS:$BS,"="&amp;$B31&amp;" ("&amp;$G31&amp;")",unique_contracts!$AM:$AM,"&lt;="&amp;F$4,unique_contracts!$AP:$AP,"&gt;="&amp;F$4)</f>
        <v>0</v>
      </c>
      <c r="S31" s="79">
        <f t="shared" si="3"/>
        <v>0</v>
      </c>
      <c r="T31" s="80">
        <f t="shared" si="4"/>
        <v>0</v>
      </c>
      <c r="U31" s="80">
        <f t="shared" si="5"/>
        <v>0</v>
      </c>
      <c r="V31" s="81">
        <f t="shared" si="6"/>
        <v>0</v>
      </c>
      <c r="W31" s="74"/>
    </row>
    <row r="32" spans="1:23" x14ac:dyDescent="0.25">
      <c r="A32" s="74"/>
      <c r="B32" s="62" t="s">
        <v>3763</v>
      </c>
      <c r="C32" s="36">
        <f t="shared" si="15"/>
        <v>92.760526400000003</v>
      </c>
      <c r="D32" s="37">
        <f t="shared" si="16"/>
        <v>136.81752639999999</v>
      </c>
      <c r="E32" s="37">
        <f t="shared" si="17"/>
        <v>454.81752640000002</v>
      </c>
      <c r="F32" s="38">
        <f t="shared" si="18"/>
        <v>510.81752640000002</v>
      </c>
      <c r="G32" s="60" t="s">
        <v>3764</v>
      </c>
      <c r="H32" s="60" t="s">
        <v>1599</v>
      </c>
      <c r="I32" s="77"/>
      <c r="J32" s="74"/>
      <c r="K32" s="79" cm="1">
        <f t="array" ref="K32">SUM(SUMIFS(unique_contracts!BT:BT,unique_contracts!$AB:$AB,{"Buy","Owned"},unique_contracts!$BS:$BS,"="&amp;$B32&amp;" ("&amp;$G32&amp;")",unique_contracts!$AM:$AM,"&lt;="&amp;C$4,unique_contracts!$AP:$AP,"&gt;="&amp;C$4), SUMIFS(unique_contracts!BT:BT,unique_contracts!$AB:$AB,"="&amp;"",unique_contracts!$BS:$BS,"="&amp;$B32&amp;" ("&amp;$G32&amp;")",unique_contracts!$AM:$AM,"&lt;="&amp;C$4,unique_contracts!$AP:$AP,"&gt;="&amp;C$4))</f>
        <v>92.760526400000003</v>
      </c>
      <c r="L32" s="80" cm="1">
        <f t="array" ref="L32">SUM(SUMIFS(unique_contracts!BU:BU,unique_contracts!$AB:$AB,{"Buy","Owned"},unique_contracts!$BS:$BS,"="&amp;$B32&amp;" ("&amp;$G32&amp;")",unique_contracts!$AM:$AM,"&lt;="&amp;D$4,unique_contracts!$AP:$AP,"&gt;="&amp;D$4), SUMIFS(unique_contracts!BU:BU,unique_contracts!$AB:$AB,"="&amp;"",unique_contracts!$BS:$BS,"="&amp;$B32&amp;" ("&amp;$G32&amp;")",unique_contracts!$AM:$AM,"&lt;="&amp;D$4,unique_contracts!$AP:$AP,"&gt;="&amp;D$4))</f>
        <v>136.81752639999999</v>
      </c>
      <c r="M32" s="80" cm="1">
        <f t="array" ref="M32">SUM(SUMIFS(unique_contracts!BV:BV,unique_contracts!$AB:$AB,{"Buy","Owned"},unique_contracts!$BS:$BS,"="&amp;$B32&amp;" ("&amp;$G32&amp;")",unique_contracts!$AM:$AM,"&lt;="&amp;E$4,unique_contracts!$AP:$AP,"&gt;="&amp;E$4), SUMIFS(unique_contracts!BV:BV,unique_contracts!$AB:$AB,"="&amp;"",unique_contracts!$BS:$BS,"="&amp;$B32&amp;" ("&amp;$G32&amp;")",unique_contracts!$AM:$AM,"&lt;="&amp;E$4,unique_contracts!$AP:$AP,"&gt;="&amp;E$4))</f>
        <v>454.81752640000002</v>
      </c>
      <c r="N32" s="81" cm="1">
        <f t="array" ref="N32">SUM(SUMIFS(unique_contracts!BW:BW,unique_contracts!$AB:$AB,{"Buy","Owned"},unique_contracts!$BS:$BS,"="&amp;$B32&amp;" ("&amp;$G32&amp;")",unique_contracts!$AM:$AM,"&lt;="&amp;F$4,unique_contracts!$AP:$AP,"&gt;="&amp;F$4), SUMIFS(unique_contracts!BW:BW,unique_contracts!$AB:$AB,"="&amp;"",unique_contracts!$BS:$BS,"="&amp;$B32&amp;" ("&amp;$G32&amp;")",unique_contracts!$AM:$AM,"&lt;="&amp;F$4,unique_contracts!$AP:$AP,"&gt;="&amp;F$4))</f>
        <v>510.81752640000002</v>
      </c>
      <c r="O32" s="79">
        <f>SUMIFS(unique_contracts!BT:BT,unique_contracts!$AB:$AB,"=Sell",unique_contracts!$BS:$BS,"="&amp;$B32&amp;" ("&amp;$G32&amp;")",unique_contracts!$AM:$AM,"&lt;="&amp;C$4,unique_contracts!$AP:$AP,"&gt;="&amp;C$4)</f>
        <v>0</v>
      </c>
      <c r="P32" s="80">
        <f>SUMIFS(unique_contracts!BU:BU,unique_contracts!$AB:$AB,"=Sell",unique_contracts!$BS:$BS,"="&amp;$B32&amp;" ("&amp;$G32&amp;")",unique_contracts!$AM:$AM,"&lt;="&amp;D$4,unique_contracts!$AP:$AP,"&gt;="&amp;D$4)</f>
        <v>0</v>
      </c>
      <c r="Q32" s="80">
        <f>SUMIFS(unique_contracts!BV:BV,unique_contracts!$AB:$AB,"=Sell",unique_contracts!$BS:$BS,"="&amp;$B32&amp;" ("&amp;$G32&amp;")",unique_contracts!$AM:$AM,"&lt;="&amp;E$4,unique_contracts!$AP:$AP,"&gt;="&amp;E$4)</f>
        <v>0</v>
      </c>
      <c r="R32" s="81">
        <f>SUMIFS(unique_contracts!BW:BW,unique_contracts!$AB:$AB,"=Sell",unique_contracts!$BS:$BS,"="&amp;$B32&amp;" ("&amp;$G32&amp;")",unique_contracts!$AM:$AM,"&lt;="&amp;F$4,unique_contracts!$AP:$AP,"&gt;="&amp;F$4)</f>
        <v>0</v>
      </c>
      <c r="S32" s="79">
        <f t="shared" si="3"/>
        <v>92.760526400000003</v>
      </c>
      <c r="T32" s="80">
        <f t="shared" si="4"/>
        <v>136.81752639999999</v>
      </c>
      <c r="U32" s="80">
        <f t="shared" si="5"/>
        <v>454.81752640000002</v>
      </c>
      <c r="V32" s="81">
        <f t="shared" si="6"/>
        <v>510.81752640000002</v>
      </c>
      <c r="W32" s="74"/>
    </row>
    <row r="33" spans="1:23" x14ac:dyDescent="0.25">
      <c r="A33" s="74"/>
      <c r="B33" s="70" t="s">
        <v>3765</v>
      </c>
      <c r="G33" s="59"/>
      <c r="H33" s="54"/>
      <c r="I33" s="77"/>
      <c r="J33" s="74"/>
      <c r="K33" s="85"/>
      <c r="L33" s="86"/>
      <c r="M33" s="86"/>
      <c r="N33" s="87"/>
      <c r="O33" s="85"/>
      <c r="P33" s="86"/>
      <c r="Q33" s="86"/>
      <c r="R33" s="87"/>
      <c r="S33" s="85"/>
      <c r="T33" s="86"/>
      <c r="U33" s="86"/>
      <c r="V33" s="87"/>
      <c r="W33" s="74"/>
    </row>
    <row r="34" spans="1:23" x14ac:dyDescent="0.25">
      <c r="A34" s="74"/>
      <c r="B34" s="117" t="s">
        <v>3766</v>
      </c>
      <c r="C34" s="30">
        <f t="shared" si="15"/>
        <v>0</v>
      </c>
      <c r="D34" s="31">
        <f t="shared" ref="D34" si="19">T34</f>
        <v>0</v>
      </c>
      <c r="E34" s="31">
        <f t="shared" ref="E34" si="20">U34</f>
        <v>0</v>
      </c>
      <c r="F34" s="32">
        <f t="shared" ref="F34" si="21">V34</f>
        <v>0</v>
      </c>
      <c r="G34" s="71" t="s">
        <v>3761</v>
      </c>
      <c r="H34" s="66" t="s">
        <v>1599</v>
      </c>
      <c r="I34" s="77"/>
      <c r="J34" s="74"/>
      <c r="K34" s="79" cm="1">
        <f t="array" ref="K34">SUM(SUMIFS(unique_contracts!BT:BT,unique_contracts!$AB:$AB,{"Buy","Owned"},unique_contracts!$BS:$BS,"="&amp;$B34&amp;" ("&amp;$G34&amp;")",unique_contracts!$AM:$AM,"&lt;="&amp;C$4,unique_contracts!$AP:$AP,"&gt;="&amp;C$4), SUMIFS(unique_contracts!BT:BT,unique_contracts!$AB:$AB,"="&amp;"",unique_contracts!$BS:$BS,"="&amp;$B34&amp;" ("&amp;$G34&amp;")",unique_contracts!$AM:$AM,"&lt;="&amp;C$4,unique_contracts!$AP:$AP,"&gt;="&amp;C$4))</f>
        <v>0</v>
      </c>
      <c r="L34" s="80" cm="1">
        <f t="array" ref="L34">SUM(SUMIFS(unique_contracts!BU:BU,unique_contracts!$AB:$AB,{"Buy","Owned"},unique_contracts!$BS:$BS,"="&amp;$B34&amp;" ("&amp;$G34&amp;")",unique_contracts!$AM:$AM,"&lt;="&amp;D$4,unique_contracts!$AP:$AP,"&gt;="&amp;D$4), SUMIFS(unique_contracts!BU:BU,unique_contracts!$AB:$AB,"="&amp;"",unique_contracts!$BS:$BS,"="&amp;$B34&amp;" ("&amp;$G34&amp;")",unique_contracts!$AM:$AM,"&lt;="&amp;D$4,unique_contracts!$AP:$AP,"&gt;="&amp;D$4))</f>
        <v>0</v>
      </c>
      <c r="M34" s="80" cm="1">
        <f t="array" ref="M34">SUM(SUMIFS(unique_contracts!BV:BV,unique_contracts!$AB:$AB,{"Buy","Owned"},unique_contracts!$BS:$BS,"="&amp;$B34&amp;" ("&amp;$G34&amp;")",unique_contracts!$AM:$AM,"&lt;="&amp;E$4,unique_contracts!$AP:$AP,"&gt;="&amp;E$4), SUMIFS(unique_contracts!BV:BV,unique_contracts!$AB:$AB,"="&amp;"",unique_contracts!$BS:$BS,"="&amp;$B34&amp;" ("&amp;$G34&amp;")",unique_contracts!$AM:$AM,"&lt;="&amp;E$4,unique_contracts!$AP:$AP,"&gt;="&amp;E$4))</f>
        <v>0</v>
      </c>
      <c r="N34" s="81" cm="1">
        <f t="array" ref="N34">SUM(SUMIFS(unique_contracts!BW:BW,unique_contracts!$AB:$AB,{"Buy","Owned"},unique_contracts!$BS:$BS,"="&amp;$B34&amp;" ("&amp;$G34&amp;")",unique_contracts!$AM:$AM,"&lt;="&amp;F$4,unique_contracts!$AP:$AP,"&gt;="&amp;F$4), SUMIFS(unique_contracts!BW:BW,unique_contracts!$AB:$AB,"="&amp;"",unique_contracts!$BS:$BS,"="&amp;$B34&amp;" ("&amp;$G34&amp;")",unique_contracts!$AM:$AM,"&lt;="&amp;F$4,unique_contracts!$AP:$AP,"&gt;="&amp;F$4))</f>
        <v>0</v>
      </c>
      <c r="O34" s="79">
        <f>SUMIFS(unique_contracts!BT:BT,unique_contracts!$AB:$AB,"=Sell",unique_contracts!$BS:$BS,"="&amp;$B34&amp;" ("&amp;$G34&amp;")",unique_contracts!$AM:$AM,"&lt;="&amp;C$4,unique_contracts!$AP:$AP,"&gt;="&amp;C$4)</f>
        <v>0</v>
      </c>
      <c r="P34" s="80">
        <f>SUMIFS(unique_contracts!BU:BU,unique_contracts!$AB:$AB,"=Sell",unique_contracts!$BS:$BS,"="&amp;$B34&amp;" ("&amp;$G34&amp;")",unique_contracts!$AM:$AM,"&lt;="&amp;D$4,unique_contracts!$AP:$AP,"&gt;="&amp;D$4)</f>
        <v>0</v>
      </c>
      <c r="Q34" s="80">
        <f>SUMIFS(unique_contracts!BV:BV,unique_contracts!$AB:$AB,"=Sell",unique_contracts!$BS:$BS,"="&amp;$B34&amp;" ("&amp;$G34&amp;")",unique_contracts!$AM:$AM,"&lt;="&amp;E$4,unique_contracts!$AP:$AP,"&gt;="&amp;E$4)</f>
        <v>0</v>
      </c>
      <c r="R34" s="81">
        <f>SUMIFS(unique_contracts!BW:BW,unique_contracts!$AB:$AB,"=Sell",unique_contracts!$BS:$BS,"="&amp;$B34&amp;" ("&amp;$G34&amp;")",unique_contracts!$AM:$AM,"&lt;="&amp;F$4,unique_contracts!$AP:$AP,"&gt;="&amp;F$4)</f>
        <v>0</v>
      </c>
      <c r="S34" s="79">
        <f>K34-O34</f>
        <v>0</v>
      </c>
      <c r="T34" s="80">
        <f>L34-P34</f>
        <v>0</v>
      </c>
      <c r="U34" s="80">
        <f>M34-Q34</f>
        <v>0</v>
      </c>
      <c r="V34" s="81">
        <f>N34-R34</f>
        <v>0</v>
      </c>
      <c r="W34" s="74"/>
    </row>
    <row r="35" spans="1:23" x14ac:dyDescent="0.25">
      <c r="A35" s="74"/>
      <c r="B35" s="113" t="s">
        <v>3767</v>
      </c>
      <c r="C35" s="114">
        <f t="shared" si="15"/>
        <v>0</v>
      </c>
      <c r="D35" s="115">
        <f t="shared" si="16"/>
        <v>0</v>
      </c>
      <c r="E35" s="115">
        <f t="shared" si="17"/>
        <v>0</v>
      </c>
      <c r="F35" s="116">
        <f t="shared" si="18"/>
        <v>0</v>
      </c>
      <c r="G35" s="60" t="s">
        <v>3732</v>
      </c>
      <c r="H35" s="56" t="s">
        <v>3739</v>
      </c>
      <c r="I35" s="77"/>
      <c r="J35" s="74"/>
      <c r="K35" s="79" cm="1">
        <f t="array" ref="K35">SUM(SUMIFS(unique_contracts!BT:BT,unique_contracts!$AB:$AB,{"Buy","Owned"},unique_contracts!$BS:$BS,"="&amp;$B35&amp;" ("&amp;$G35&amp;")",unique_contracts!$AM:$AM,"&lt;="&amp;C$4,unique_contracts!$AP:$AP,"&gt;="&amp;C$4), SUMIFS(unique_contracts!BT:BT,unique_contracts!$AB:$AB,"="&amp;"",unique_contracts!$BS:$BS,"="&amp;$B35&amp;" ("&amp;$G35&amp;")",unique_contracts!$AM:$AM,"&lt;="&amp;C$4,unique_contracts!$AP:$AP,"&gt;="&amp;C$4))</f>
        <v>0</v>
      </c>
      <c r="L35" s="80" cm="1">
        <f t="array" ref="L35">SUM(SUMIFS(unique_contracts!BU:BU,unique_contracts!$AB:$AB,{"Buy","Owned"},unique_contracts!$BS:$BS,"="&amp;$B35&amp;" ("&amp;$G35&amp;")",unique_contracts!$AM:$AM,"&lt;="&amp;D$4,unique_contracts!$AP:$AP,"&gt;="&amp;D$4), SUMIFS(unique_contracts!BU:BU,unique_contracts!$AB:$AB,"="&amp;"",unique_contracts!$BS:$BS,"="&amp;$B35&amp;" ("&amp;$G35&amp;")",unique_contracts!$AM:$AM,"&lt;="&amp;D$4,unique_contracts!$AP:$AP,"&gt;="&amp;D$4))</f>
        <v>0</v>
      </c>
      <c r="M35" s="80" cm="1">
        <f t="array" ref="M35">SUM(SUMIFS(unique_contracts!BV:BV,unique_contracts!$AB:$AB,{"Buy","Owned"},unique_contracts!$BS:$BS,"="&amp;$B35&amp;" ("&amp;$G35&amp;")",unique_contracts!$AM:$AM,"&lt;="&amp;E$4,unique_contracts!$AP:$AP,"&gt;="&amp;E$4), SUMIFS(unique_contracts!BV:BV,unique_contracts!$AB:$AB,"="&amp;"",unique_contracts!$BS:$BS,"="&amp;$B35&amp;" ("&amp;$G35&amp;")",unique_contracts!$AM:$AM,"&lt;="&amp;E$4,unique_contracts!$AP:$AP,"&gt;="&amp;E$4))</f>
        <v>0</v>
      </c>
      <c r="N35" s="81" cm="1">
        <f t="array" ref="N35">SUM(SUMIFS(unique_contracts!BW:BW,unique_contracts!$AB:$AB,{"Buy","Owned"},unique_contracts!$BS:$BS,"="&amp;$B35&amp;" ("&amp;$G35&amp;")",unique_contracts!$AM:$AM,"&lt;="&amp;F$4,unique_contracts!$AP:$AP,"&gt;="&amp;F$4), SUMIFS(unique_contracts!BW:BW,unique_contracts!$AB:$AB,"="&amp;"",unique_contracts!$BS:$BS,"="&amp;$B35&amp;" ("&amp;$G35&amp;")",unique_contracts!$AM:$AM,"&lt;="&amp;F$4,unique_contracts!$AP:$AP,"&gt;="&amp;F$4))</f>
        <v>0</v>
      </c>
      <c r="O35" s="79">
        <f>SUMIFS(unique_contracts!BT:BT,unique_contracts!$AB:$AB,"=Sell",unique_contracts!$BS:$BS,"="&amp;$B35&amp;" ("&amp;$G35&amp;")",unique_contracts!$AM:$AM,"&lt;="&amp;C$4,unique_contracts!$AP:$AP,"&gt;="&amp;C$4)</f>
        <v>0</v>
      </c>
      <c r="P35" s="80">
        <f>SUMIFS(unique_contracts!BU:BU,unique_contracts!$AB:$AB,"=Sell",unique_contracts!$BS:$BS,"="&amp;$B35&amp;" ("&amp;$G35&amp;")",unique_contracts!$AM:$AM,"&lt;="&amp;D$4,unique_contracts!$AP:$AP,"&gt;="&amp;D$4)</f>
        <v>0</v>
      </c>
      <c r="Q35" s="80">
        <f>SUMIFS(unique_contracts!BV:BV,unique_contracts!$AB:$AB,"=Sell",unique_contracts!$BS:$BS,"="&amp;$B35&amp;" ("&amp;$G35&amp;")",unique_contracts!$AM:$AM,"&lt;="&amp;E$4,unique_contracts!$AP:$AP,"&gt;="&amp;E$4)</f>
        <v>0</v>
      </c>
      <c r="R35" s="81">
        <f>SUMIFS(unique_contracts!BW:BW,unique_contracts!$AB:$AB,"=Sell",unique_contracts!$BS:$BS,"="&amp;$B35&amp;" ("&amp;$G35&amp;")",unique_contracts!$AM:$AM,"&lt;="&amp;F$4,unique_contracts!$AP:$AP,"&gt;="&amp;F$4)</f>
        <v>0</v>
      </c>
      <c r="S35" s="79">
        <f t="shared" si="3"/>
        <v>0</v>
      </c>
      <c r="T35" s="80">
        <f t="shared" si="4"/>
        <v>0</v>
      </c>
      <c r="U35" s="80">
        <f t="shared" si="5"/>
        <v>0</v>
      </c>
      <c r="V35" s="81">
        <f t="shared" si="6"/>
        <v>0</v>
      </c>
      <c r="W35" s="74"/>
    </row>
    <row r="36" spans="1:23" x14ac:dyDescent="0.25">
      <c r="A36" s="74"/>
      <c r="B36" s="67" t="s">
        <v>3768</v>
      </c>
      <c r="C36" s="36">
        <f t="shared" si="15"/>
        <v>0</v>
      </c>
      <c r="D36" s="37">
        <f t="shared" si="16"/>
        <v>0</v>
      </c>
      <c r="E36" s="37">
        <f t="shared" si="17"/>
        <v>0</v>
      </c>
      <c r="F36" s="38">
        <f t="shared" si="18"/>
        <v>0</v>
      </c>
      <c r="G36" s="53" t="s">
        <v>3732</v>
      </c>
      <c r="H36" s="57" t="s">
        <v>3733</v>
      </c>
      <c r="I36" s="77"/>
      <c r="J36" s="74"/>
      <c r="K36" s="79" cm="1">
        <f t="array" ref="K36">SUM(SUMIFS(unique_contracts!BT:BT,unique_contracts!$AB:$AB,{"Buy","Owned"},unique_contracts!$BS:$BS,"="&amp;$B36&amp;" ("&amp;$G36&amp;")",unique_contracts!$AM:$AM,"&lt;="&amp;C$4,unique_contracts!$AP:$AP,"&gt;="&amp;C$4), SUMIFS(unique_contracts!BT:BT,unique_contracts!$AB:$AB,"="&amp;"",unique_contracts!$BS:$BS,"="&amp;$B36&amp;" ("&amp;$G36&amp;")",unique_contracts!$AM:$AM,"&lt;="&amp;C$4,unique_contracts!$AP:$AP,"&gt;="&amp;C$4))</f>
        <v>0</v>
      </c>
      <c r="L36" s="80" cm="1">
        <f t="array" ref="L36">SUM(SUMIFS(unique_contracts!BU:BU,unique_contracts!$AB:$AB,{"Buy","Owned"},unique_contracts!$BS:$BS,"="&amp;$B36&amp;" ("&amp;$G36&amp;")",unique_contracts!$AM:$AM,"&lt;="&amp;D$4,unique_contracts!$AP:$AP,"&gt;="&amp;D$4), SUMIFS(unique_contracts!BU:BU,unique_contracts!$AB:$AB,"="&amp;"",unique_contracts!$BS:$BS,"="&amp;$B36&amp;" ("&amp;$G36&amp;")",unique_contracts!$AM:$AM,"&lt;="&amp;D$4,unique_contracts!$AP:$AP,"&gt;="&amp;D$4))</f>
        <v>0</v>
      </c>
      <c r="M36" s="80" cm="1">
        <f t="array" ref="M36">SUM(SUMIFS(unique_contracts!BV:BV,unique_contracts!$AB:$AB,{"Buy","Owned"},unique_contracts!$BS:$BS,"="&amp;$B36&amp;" ("&amp;$G36&amp;")",unique_contracts!$AM:$AM,"&lt;="&amp;E$4,unique_contracts!$AP:$AP,"&gt;="&amp;E$4), SUMIFS(unique_contracts!BV:BV,unique_contracts!$AB:$AB,"="&amp;"",unique_contracts!$BS:$BS,"="&amp;$B36&amp;" ("&amp;$G36&amp;")",unique_contracts!$AM:$AM,"&lt;="&amp;E$4,unique_contracts!$AP:$AP,"&gt;="&amp;E$4))</f>
        <v>0</v>
      </c>
      <c r="N36" s="81" cm="1">
        <f t="array" ref="N36">SUM(SUMIFS(unique_contracts!BW:BW,unique_contracts!$AB:$AB,{"Buy","Owned"},unique_contracts!$BS:$BS,"="&amp;$B36&amp;" ("&amp;$G36&amp;")",unique_contracts!$AM:$AM,"&lt;="&amp;F$4,unique_contracts!$AP:$AP,"&gt;="&amp;F$4), SUMIFS(unique_contracts!BW:BW,unique_contracts!$AB:$AB,"="&amp;"",unique_contracts!$BS:$BS,"="&amp;$B36&amp;" ("&amp;$G36&amp;")",unique_contracts!$AM:$AM,"&lt;="&amp;F$4,unique_contracts!$AP:$AP,"&gt;="&amp;F$4))</f>
        <v>0</v>
      </c>
      <c r="O36" s="79">
        <f>SUMIFS(unique_contracts!BT:BT,unique_contracts!$AB:$AB,"=Sell",unique_contracts!$BS:$BS,"="&amp;$B36&amp;" ("&amp;$G36&amp;")",unique_contracts!$AM:$AM,"&lt;="&amp;C$4,unique_contracts!$AP:$AP,"&gt;="&amp;C$4)</f>
        <v>0</v>
      </c>
      <c r="P36" s="80">
        <f>SUMIFS(unique_contracts!BU:BU,unique_contracts!$AB:$AB,"=Sell",unique_contracts!$BS:$BS,"="&amp;$B36&amp;" ("&amp;$G36&amp;")",unique_contracts!$AM:$AM,"&lt;="&amp;D$4,unique_contracts!$AP:$AP,"&gt;="&amp;D$4)</f>
        <v>0</v>
      </c>
      <c r="Q36" s="80">
        <f>SUMIFS(unique_contracts!BV:BV,unique_contracts!$AB:$AB,"=Sell",unique_contracts!$BS:$BS,"="&amp;$B36&amp;" ("&amp;$G36&amp;")",unique_contracts!$AM:$AM,"&lt;="&amp;E$4,unique_contracts!$AP:$AP,"&gt;="&amp;E$4)</f>
        <v>0</v>
      </c>
      <c r="R36" s="81">
        <f>SUMIFS(unique_contracts!BW:BW,unique_contracts!$AB:$AB,"=Sell",unique_contracts!$BS:$BS,"="&amp;$B36&amp;" ("&amp;$G36&amp;")",unique_contracts!$AM:$AM,"&lt;="&amp;F$4,unique_contracts!$AP:$AP,"&gt;="&amp;F$4)</f>
        <v>0</v>
      </c>
      <c r="S36" s="79">
        <f t="shared" si="3"/>
        <v>0</v>
      </c>
      <c r="T36" s="80">
        <f t="shared" si="4"/>
        <v>0</v>
      </c>
      <c r="U36" s="80">
        <f t="shared" si="5"/>
        <v>0</v>
      </c>
      <c r="V36" s="81">
        <f t="shared" si="6"/>
        <v>0</v>
      </c>
      <c r="W36" s="74"/>
    </row>
    <row r="37" spans="1:23" x14ac:dyDescent="0.25">
      <c r="A37" s="74"/>
      <c r="B37" s="65" t="s">
        <v>3769</v>
      </c>
      <c r="G37" s="73"/>
      <c r="H37" s="42"/>
      <c r="I37" s="74"/>
      <c r="J37" s="74"/>
      <c r="K37" s="85"/>
      <c r="L37" s="86"/>
      <c r="M37" s="86"/>
      <c r="N37" s="87"/>
      <c r="O37" s="85"/>
      <c r="P37" s="86"/>
      <c r="Q37" s="86"/>
      <c r="R37" s="87"/>
      <c r="S37" s="85"/>
      <c r="T37" s="86"/>
      <c r="U37" s="86"/>
      <c r="V37" s="87"/>
      <c r="W37" s="74"/>
    </row>
    <row r="38" spans="1:23" x14ac:dyDescent="0.25">
      <c r="A38" s="74"/>
      <c r="B38" s="64" t="s">
        <v>3769</v>
      </c>
      <c r="C38" s="39">
        <f t="shared" si="15"/>
        <v>0</v>
      </c>
      <c r="D38" s="40">
        <f t="shared" si="16"/>
        <v>0</v>
      </c>
      <c r="E38" s="40">
        <f t="shared" si="17"/>
        <v>0</v>
      </c>
      <c r="F38" s="41">
        <f t="shared" si="18"/>
        <v>0</v>
      </c>
      <c r="G38" s="54" t="s">
        <v>3732</v>
      </c>
      <c r="H38" s="68" t="s">
        <v>1599</v>
      </c>
      <c r="I38" s="74"/>
      <c r="J38" s="74"/>
      <c r="K38" s="82" cm="1">
        <f t="array" ref="K38">SUM(SUMIFS(unique_contracts!BT:BT,unique_contracts!$AB:$AB,{"Buy","Owned"},unique_contracts!$BS:$BS,"="&amp;$B38&amp;" ("&amp;$G38&amp;")",unique_contracts!$AM:$AM,"&lt;="&amp;C$4,unique_contracts!$AP:$AP,"&gt;="&amp;C$4), SUMIFS(unique_contracts!BT:BT,unique_contracts!$AB:$AB,"="&amp;"",unique_contracts!$BS:$BS,"="&amp;$B38&amp;" ("&amp;$G38&amp;")",unique_contracts!$AM:$AM,"&lt;="&amp;C$4,unique_contracts!$AP:$AP,"&gt;="&amp;C$4))</f>
        <v>0</v>
      </c>
      <c r="L38" s="83" cm="1">
        <f t="array" ref="L38">SUM(SUMIFS(unique_contracts!BU:BU,unique_contracts!$AB:$AB,{"Buy","Owned"},unique_contracts!$BS:$BS,"="&amp;$B38&amp;" ("&amp;$G38&amp;")",unique_contracts!$AM:$AM,"&lt;="&amp;D$4,unique_contracts!$AP:$AP,"&gt;="&amp;D$4), SUMIFS(unique_contracts!BU:BU,unique_contracts!$AB:$AB,"="&amp;"",unique_contracts!$BS:$BS,"="&amp;$B38&amp;" ("&amp;$G38&amp;")",unique_contracts!$AM:$AM,"&lt;="&amp;D$4,unique_contracts!$AP:$AP,"&gt;="&amp;D$4))</f>
        <v>0</v>
      </c>
      <c r="M38" s="83" cm="1">
        <f t="array" ref="M38">SUM(SUMIFS(unique_contracts!BV:BV,unique_contracts!$AB:$AB,{"Buy","Owned"},unique_contracts!$BS:$BS,"="&amp;$B38&amp;" ("&amp;$G38&amp;")",unique_contracts!$AM:$AM,"&lt;="&amp;E$4,unique_contracts!$AP:$AP,"&gt;="&amp;E$4), SUMIFS(unique_contracts!BV:BV,unique_contracts!$AB:$AB,"="&amp;"",unique_contracts!$BS:$BS,"="&amp;$B38&amp;" ("&amp;$G38&amp;")",unique_contracts!$AM:$AM,"&lt;="&amp;E$4,unique_contracts!$AP:$AP,"&gt;="&amp;E$4))</f>
        <v>0</v>
      </c>
      <c r="N38" s="84" cm="1">
        <f t="array" ref="N38">SUM(SUMIFS(unique_contracts!BW:BW,unique_contracts!$AB:$AB,{"Buy","Owned"},unique_contracts!$BS:$BS,"="&amp;$B38&amp;" ("&amp;$G38&amp;")",unique_contracts!$AM:$AM,"&lt;="&amp;F$4,unique_contracts!$AP:$AP,"&gt;="&amp;F$4), SUMIFS(unique_contracts!BW:BW,unique_contracts!$AB:$AB,"="&amp;"",unique_contracts!$BS:$BS,"="&amp;$B38&amp;" ("&amp;$G38&amp;")",unique_contracts!$AM:$AM,"&lt;="&amp;F$4,unique_contracts!$AP:$AP,"&gt;="&amp;F$4))</f>
        <v>0</v>
      </c>
      <c r="O38" s="85">
        <f>SUMIFS(unique_contracts!BT:BT,unique_contracts!$AB:$AB,"=Sell",unique_contracts!$BS:$BS,"="&amp;$B38&amp;" ("&amp;$G38&amp;")",unique_contracts!$AM:$AM,"&lt;="&amp;C$4,unique_contracts!$AP:$AP,"&gt;="&amp;C$4)</f>
        <v>0</v>
      </c>
      <c r="P38" s="86">
        <f>SUMIFS(unique_contracts!BU:BU,unique_contracts!$AB:$AB,"=Sell",unique_contracts!$BS:$BS,"="&amp;$B38&amp;" ("&amp;$G38&amp;")",unique_contracts!$AM:$AM,"&lt;="&amp;D$4,unique_contracts!$AP:$AP,"&gt;="&amp;D$4)</f>
        <v>0</v>
      </c>
      <c r="Q38" s="86">
        <f>SUMIFS(unique_contracts!BV:BV,unique_contracts!$AB:$AB,"=Sell",unique_contracts!$BS:$BS,"="&amp;$B38&amp;" ("&amp;$G38&amp;")",unique_contracts!$AM:$AM,"&lt;="&amp;E$4,unique_contracts!$AP:$AP,"&gt;="&amp;E$4)</f>
        <v>0</v>
      </c>
      <c r="R38" s="87">
        <f>SUMIFS(unique_contracts!BW:BW,unique_contracts!$AB:$AB,"=Sell",unique_contracts!$BS:$BS,"="&amp;$B38&amp;" ("&amp;$G38&amp;")",unique_contracts!$AM:$AM,"&lt;="&amp;F$4,unique_contracts!$AP:$AP,"&gt;="&amp;F$4)</f>
        <v>0</v>
      </c>
      <c r="S38" s="82">
        <f t="shared" si="3"/>
        <v>0</v>
      </c>
      <c r="T38" s="83">
        <f t="shared" si="4"/>
        <v>0</v>
      </c>
      <c r="U38" s="83">
        <f t="shared" si="5"/>
        <v>0</v>
      </c>
      <c r="V38" s="84">
        <f t="shared" si="6"/>
        <v>0</v>
      </c>
      <c r="W38" s="74"/>
    </row>
    <row r="39" spans="1:23" x14ac:dyDescent="0.25">
      <c r="A39" s="74"/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</row>
  </sheetData>
  <sheetProtection algorithmName="SHA-512" hashValue="7iTs20V9iu7ZRHeH5rZZx9DpexboSa1WkQOT2j+b7p6xnAS5wrCzKqL32rriUljqlOW4nFOmQZh59HJ1/Hz4GQ==" saltValue="brYlUwMfcY7V/LC+DyHvkQ==" spinCount="100000" sheet="1" objects="1" scenarios="1"/>
  <mergeCells count="4">
    <mergeCell ref="K3:N3"/>
    <mergeCell ref="O3:R3"/>
    <mergeCell ref="S3:V3"/>
    <mergeCell ref="K2:V2"/>
  </mergeCells>
  <pageMargins left="0.7" right="0.7" top="0.75" bottom="0.75" header="0.3" footer="0.3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5" r:id="rId4" name="Button 3">
              <controlPr defaultSize="0" print="0" autoFill="0" autoPict="0" macro="[0]!copy_csp_table" altText="Press this button to copy the below CSP Table">
                <anchor moveWithCells="1" sizeWithCells="1">
                  <from>
                    <xdr:col>0</xdr:col>
                    <xdr:colOff>828675</xdr:colOff>
                    <xdr:row>1</xdr:row>
                    <xdr:rowOff>0</xdr:rowOff>
                  </from>
                  <to>
                    <xdr:col>1</xdr:col>
                    <xdr:colOff>2657475</xdr:colOff>
                    <xdr:row>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20FD7-151C-4D60-BAAE-A8ECD0D0D4B2}">
  <sheetPr codeName="Sheet3"/>
  <dimension ref="A1:K1"/>
  <sheetViews>
    <sheetView workbookViewId="0"/>
  </sheetViews>
  <sheetFormatPr defaultColWidth="5.42578125" defaultRowHeight="15" x14ac:dyDescent="0.25"/>
  <cols>
    <col min="1" max="1" width="21.85546875" style="2" bestFit="1" customWidth="1"/>
    <col min="2" max="2" width="28.140625" style="2" bestFit="1" customWidth="1"/>
    <col min="3" max="3" width="25.140625" style="2" bestFit="1" customWidth="1"/>
    <col min="4" max="4" width="49.85546875" style="2" bestFit="1" customWidth="1"/>
    <col min="5" max="5" width="41.7109375" style="2" bestFit="1" customWidth="1"/>
    <col min="6" max="6" width="40.42578125" style="2" bestFit="1" customWidth="1"/>
    <col min="7" max="7" width="33" style="2" bestFit="1" customWidth="1"/>
    <col min="8" max="8" width="21.7109375" style="2" bestFit="1" customWidth="1"/>
    <col min="9" max="9" width="63.140625" style="2" bestFit="1" customWidth="1"/>
    <col min="10" max="10" width="21.85546875" style="2" bestFit="1" customWidth="1"/>
    <col min="11" max="11" width="77.85546875" style="2" bestFit="1" customWidth="1"/>
    <col min="12" max="16384" width="5.42578125" style="2"/>
  </cols>
  <sheetData>
    <row r="1" spans="1:11" s="43" customFormat="1" x14ac:dyDescent="0.25">
      <c r="A1" s="43" t="s">
        <v>3770</v>
      </c>
      <c r="B1" s="43" t="s">
        <v>3771</v>
      </c>
      <c r="C1" s="43" t="s">
        <v>3772</v>
      </c>
      <c r="D1" s="43" t="s">
        <v>3773</v>
      </c>
      <c r="E1" s="43" t="s">
        <v>3774</v>
      </c>
      <c r="F1" s="43" t="s">
        <v>3775</v>
      </c>
      <c r="G1" s="43" t="s">
        <v>3776</v>
      </c>
      <c r="H1" s="43" t="s">
        <v>3777</v>
      </c>
      <c r="I1" s="43" t="s">
        <v>3778</v>
      </c>
      <c r="J1" s="43" t="s">
        <v>3779</v>
      </c>
      <c r="K1" s="43" t="s">
        <v>3780</v>
      </c>
    </row>
  </sheetData>
  <sheetProtection algorithmName="SHA-512" hashValue="ekBeYPEBIjhum3qsZcK8w/m8+zN1gO7wn3F/ltMPMSYwJXjowJ86miUGq/OjXc4Vt7Cr3QnJSDRqTH+gC63PiA==" saltValue="9fG7zf3q1IfpwbjX21zkKQ==" spinCount="100000" sheet="1" objects="1" scenarios="1"/>
  <sortState xmlns:xlrd2="http://schemas.microsoft.com/office/spreadsheetml/2017/richdata2" ref="H9:H29">
    <sortCondition ref="H9:H29"/>
  </sortSt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4B75E45E5BCE46965C34C396CCE5BA" ma:contentTypeVersion="4" ma:contentTypeDescription="Create a new document." ma:contentTypeScope="" ma:versionID="297cd900d1f08b2e42d8178dd8840f7e">
  <xsd:schema xmlns:xsd="http://www.w3.org/2001/XMLSchema" xmlns:xs="http://www.w3.org/2001/XMLSchema" xmlns:p="http://schemas.microsoft.com/office/2006/metadata/properties" xmlns:ns2="64776ad0-39d4-4130-bf63-b73fdd226409" xmlns:ns3="263dcc5b-2454-4d67-bfd0-48987ca6b20e" targetNamespace="http://schemas.microsoft.com/office/2006/metadata/properties" ma:root="true" ma:fieldsID="d14f3195a6bbe00f3439c3a93dc30a5e" ns2:_="" ns3:_="">
    <xsd:import namespace="64776ad0-39d4-4130-bf63-b73fdd226409"/>
    <xsd:import namespace="263dcc5b-2454-4d67-bfd0-48987ca6b2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776ad0-39d4-4130-bf63-b73fdd2264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cc5b-2454-4d67-bfd0-48987ca6b20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263dcc5b-2454-4d67-bfd0-48987ca6b20e">
      <UserInfo>
        <DisplayName>Eshraghi, Alireza</DisplayName>
        <AccountId>25</AccountId>
        <AccountType/>
      </UserInfo>
      <UserInfo>
        <DisplayName>McGarry, James</DisplayName>
        <AccountId>23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F8F778D3-550C-4E85-ADC6-A88E42D3671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22C20B-E441-4171-A292-DD0042BDEA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776ad0-39d4-4130-bf63-b73fdd226409"/>
    <ds:schemaRef ds:uri="263dcc5b-2454-4d67-bfd0-48987ca6b2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CE622B8-8598-4E0B-AA2E-47C3A1B99823}">
  <ds:schemaRefs>
    <ds:schemaRef ds:uri="http://schemas.microsoft.com/office/2006/metadata/properties"/>
    <ds:schemaRef ds:uri="http://schemas.microsoft.com/office/infopath/2007/PartnerControls"/>
    <ds:schemaRef ds:uri="263dcc5b-2454-4d67-bfd0-48987ca6b20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31</vt:i4>
      </vt:variant>
    </vt:vector>
  </HeadingPairs>
  <TitlesOfParts>
    <vt:vector size="42" baseType="lpstr">
      <vt:lpstr>README</vt:lpstr>
      <vt:lpstr>ReleaseNotes</vt:lpstr>
      <vt:lpstr>unique_contracts</vt:lpstr>
      <vt:lpstr>Calcs</vt:lpstr>
      <vt:lpstr>resources</vt:lpstr>
      <vt:lpstr>lse_names</vt:lpstr>
      <vt:lpstr>misc</vt:lpstr>
      <vt:lpstr>btm_pv_forecast</vt:lpstr>
      <vt:lpstr>Reliability</vt:lpstr>
      <vt:lpstr>CSPReportSheet</vt:lpstr>
      <vt:lpstr>ReportSheet</vt:lpstr>
      <vt:lpstr>BAA_ID</vt:lpstr>
      <vt:lpstr>bool</vt:lpstr>
      <vt:lpstr>cam_d1911016_vamo_pcia</vt:lpstr>
      <vt:lpstr>cap_areas</vt:lpstr>
      <vt:lpstr>cap_sub_areas</vt:lpstr>
      <vt:lpstr>contract_status</vt:lpstr>
      <vt:lpstr>csp_cat</vt:lpstr>
      <vt:lpstr>csp_table</vt:lpstr>
      <vt:lpstr>d1911016_tranches</vt:lpstr>
      <vt:lpstr>d2106035_tranche</vt:lpstr>
      <vt:lpstr>Days</vt:lpstr>
      <vt:lpstr>Days_na</vt:lpstr>
      <vt:lpstr>elcc_type</vt:lpstr>
      <vt:lpstr>energy_capacity_from_resource</vt:lpstr>
      <vt:lpstr>generator_name</vt:lpstr>
      <vt:lpstr>int_count</vt:lpstr>
      <vt:lpstr>is_hybrid</vt:lpstr>
      <vt:lpstr>MAXGEN</vt:lpstr>
      <vt:lpstr>Months</vt:lpstr>
      <vt:lpstr>Months_na</vt:lpstr>
      <vt:lpstr>nqc_reporting_source</vt:lpstr>
      <vt:lpstr>resolve_final_group</vt:lpstr>
      <vt:lpstr>resources</vt:lpstr>
      <vt:lpstr>solar_Technology_sub_type</vt:lpstr>
      <vt:lpstr>state_county</vt:lpstr>
      <vt:lpstr>storage_technology_sub_type</vt:lpstr>
      <vt:lpstr>supertype</vt:lpstr>
      <vt:lpstr>transact</vt:lpstr>
      <vt:lpstr>Year</vt:lpstr>
      <vt:lpstr>Year_na</vt:lpstr>
      <vt:lpstr>yes_no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Blecha, Travis</dc:creator>
  <cp:keywords/>
  <dc:description/>
  <cp:lastModifiedBy>Alisa Lembke</cp:lastModifiedBy>
  <cp:revision/>
  <dcterms:created xsi:type="dcterms:W3CDTF">2017-12-29T18:55:54Z</dcterms:created>
  <dcterms:modified xsi:type="dcterms:W3CDTF">2022-10-27T21:19:59Z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0x010100E34B75E45E5BCE46965C34C396CCE5BA</vt:lpwstr>
  </property>
  <property fmtid="{D5CDD505-2E9C-101B-9397-08002B2CF9AE}" pid="3" name="{A44787D4-0540-4523-9961-78E4036D8C6D}">
    <vt:lpwstr>{66F58351-3302-45C9-A207-F3FF6B4D96C1}</vt:lpwstr>
  </property>
</Properties>
</file>